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D:\DATA\PRIZNANI\TODO\NAHRANI\"/>
    </mc:Choice>
  </mc:AlternateContent>
  <xr:revisionPtr revIDLastSave="0" documentId="13_ncr:1_{E546FF98-8BA2-4DB2-9283-1F6A7AB9E046}" xr6:coauthVersionLast="47" xr6:coauthVersionMax="47" xr10:uidLastSave="{00000000-0000-0000-0000-000000000000}"/>
  <bookViews>
    <workbookView xWindow="-120" yWindow="-120" windowWidth="29040" windowHeight="15840" tabRatio="731" firstSheet="1" activeTab="1" xr2:uid="{00000000-000D-0000-FFFF-FFFF00000000}"/>
  </bookViews>
  <sheets>
    <sheet name="FU" sheetId="20" state="hidden" r:id="rId1"/>
    <sheet name="UVOD" sheetId="31" r:id="rId2"/>
    <sheet name="XML_export" sheetId="23" r:id="rId3"/>
    <sheet name="ZAKL_DATA" sheetId="11" r:id="rId4"/>
    <sheet name="1" sheetId="1" r:id="rId5"/>
    <sheet name="2" sheetId="2" r:id="rId6"/>
    <sheet name="3" sheetId="3" r:id="rId7"/>
    <sheet name="4" sheetId="4" r:id="rId8"/>
    <sheet name="5" sheetId="5" r:id="rId9"/>
    <sheet name="6" sheetId="6" r:id="rId10"/>
    <sheet name="7" sheetId="7" r:id="rId11"/>
    <sheet name="8" sheetId="8" r:id="rId12"/>
    <sheet name="Př_I" sheetId="14" r:id="rId13"/>
    <sheet name="Př_H1" sheetId="15" r:id="rId14"/>
    <sheet name="Př_H2" sheetId="16" r:id="rId15"/>
    <sheet name="Př_H3" sheetId="18" r:id="rId16"/>
    <sheet name="Př_11I" sheetId="29"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4"/>
    <externalReference r:id="rId25"/>
    <externalReference r:id="rId26"/>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2">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5" l="1"/>
  <c r="E32" i="2"/>
  <c r="E16" i="2"/>
  <c r="A19" i="31"/>
  <c r="A29" i="8" l="1"/>
  <c r="A23" i="8"/>
  <c r="C16" i="5"/>
  <c r="B16" i="5"/>
  <c r="B8" i="9"/>
  <c r="D12" i="6" l="1"/>
  <c r="Q3" i="22" l="1"/>
  <c r="Q4" i="22"/>
  <c r="Q5" i="22"/>
  <c r="Q6" i="22"/>
  <c r="Q7" i="22"/>
  <c r="Q2" i="22"/>
  <c r="A15" i="29"/>
  <c r="Q8" i="22" s="1"/>
  <c r="H63" i="22"/>
  <c r="H62" i="22"/>
  <c r="H37" i="22"/>
  <c r="H13" i="22"/>
  <c r="B45" i="22"/>
  <c r="B142" i="22"/>
  <c r="G82" i="22"/>
  <c r="G83" i="22"/>
  <c r="G84" i="22"/>
  <c r="G85" i="22"/>
  <c r="G86" i="22"/>
  <c r="G87" i="22"/>
  <c r="G88" i="22"/>
  <c r="H65" i="22" l="1"/>
  <c r="H64" i="22" l="1"/>
  <c r="B25" i="22"/>
  <c r="E8" i="9" l="1"/>
  <c r="E13" i="9" s="1"/>
  <c r="B6" i="9"/>
  <c r="B35" i="22" l="1"/>
  <c r="D365" i="22" l="1"/>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A285" i="22" l="1"/>
  <c r="A286" i="22"/>
  <c r="A287" i="22"/>
  <c r="A288" i="22"/>
  <c r="A431" i="22" l="1"/>
  <c r="A432" i="22"/>
  <c r="B44" i="22" l="1"/>
  <c r="A350" i="22" l="1"/>
  <c r="A351" i="22"/>
  <c r="A352" i="22"/>
  <c r="A353" i="22"/>
  <c r="A14" i="9" l="1"/>
  <c r="A15" i="9" s="1"/>
  <c r="B38" i="22"/>
  <c r="B42" i="22"/>
  <c r="B297" i="22" l="1"/>
  <c r="B305" i="22"/>
  <c r="B313" i="22"/>
  <c r="B321" i="22"/>
  <c r="B329" i="22"/>
  <c r="B337" i="22"/>
  <c r="B345" i="22"/>
  <c r="B353" i="22"/>
  <c r="D353" i="22"/>
  <c r="B307" i="22"/>
  <c r="B315" i="22"/>
  <c r="B323" i="22"/>
  <c r="B331" i="22"/>
  <c r="B339" i="22"/>
  <c r="B308" i="22"/>
  <c r="B332" i="22"/>
  <c r="B335" i="22"/>
  <c r="D351" i="22"/>
  <c r="B304" i="22"/>
  <c r="B320" i="22"/>
  <c r="B336" i="22"/>
  <c r="B298" i="22"/>
  <c r="B306" i="22"/>
  <c r="B314" i="22"/>
  <c r="B322" i="22"/>
  <c r="B330" i="22"/>
  <c r="B338" i="22"/>
  <c r="B346" i="22"/>
  <c r="C350" i="22"/>
  <c r="B299" i="22"/>
  <c r="B347" i="22"/>
  <c r="C351" i="22"/>
  <c r="B300" i="22"/>
  <c r="B316" i="22"/>
  <c r="B324" i="22"/>
  <c r="B340" i="22"/>
  <c r="B348" i="22"/>
  <c r="C352" i="22"/>
  <c r="B351" i="22"/>
  <c r="B312" i="22"/>
  <c r="B344" i="22"/>
  <c r="B301" i="22"/>
  <c r="B309" i="22"/>
  <c r="B317" i="22"/>
  <c r="B325" i="22"/>
  <c r="B333" i="22"/>
  <c r="B341" i="22"/>
  <c r="B349" i="22"/>
  <c r="C353" i="22"/>
  <c r="B294" i="22"/>
  <c r="B302" i="22"/>
  <c r="B310" i="22"/>
  <c r="B318" i="22"/>
  <c r="B326" i="22"/>
  <c r="B334" i="22"/>
  <c r="B342" i="22"/>
  <c r="B350" i="22"/>
  <c r="D350" i="22"/>
  <c r="B295" i="22"/>
  <c r="B303" i="22"/>
  <c r="B311" i="22"/>
  <c r="B319" i="22"/>
  <c r="B327" i="22"/>
  <c r="B343" i="22"/>
  <c r="B296" i="22"/>
  <c r="B328" i="22"/>
  <c r="B352" i="22"/>
  <c r="D352" i="22"/>
  <c r="A16" i="9" l="1"/>
  <c r="A17" i="9" s="1"/>
  <c r="A18" i="9" s="1"/>
  <c r="A19" i="9" s="1"/>
  <c r="B100" i="22"/>
  <c r="H61" i="22" l="1"/>
  <c r="H6" i="22" l="1"/>
  <c r="L671" i="22" l="1"/>
  <c r="L665" i="22"/>
  <c r="L659" i="22"/>
  <c r="L653" i="22"/>
  <c r="L647" i="22"/>
  <c r="L641" i="22"/>
  <c r="L635" i="22"/>
  <c r="L629" i="22"/>
  <c r="L623" i="22"/>
  <c r="L617" i="22"/>
  <c r="L611" i="22"/>
  <c r="L605" i="22"/>
  <c r="L599" i="22"/>
  <c r="B24" i="22" l="1"/>
  <c r="H21" i="2" l="1"/>
  <c r="B605" i="22" s="1"/>
  <c r="M635" i="22" s="1"/>
  <c r="H20" i="2"/>
  <c r="B604" i="22" s="1"/>
  <c r="M629" i="22" s="1"/>
  <c r="H14" i="2"/>
  <c r="B603" i="22" s="1"/>
  <c r="M623" i="22" s="1"/>
  <c r="H13" i="2"/>
  <c r="B602" i="22" s="1"/>
  <c r="M617" i="22" s="1"/>
  <c r="H9" i="2"/>
  <c r="B600" i="22" s="1"/>
  <c r="M605" i="22" s="1"/>
  <c r="H5" i="2"/>
  <c r="B599" i="22" s="1"/>
  <c r="M599" i="22" s="1"/>
  <c r="H22" i="2"/>
  <c r="B606" i="22" s="1"/>
  <c r="M641" i="22" s="1"/>
  <c r="H24" i="2"/>
  <c r="B607" i="22" s="1"/>
  <c r="M647" i="22" s="1"/>
  <c r="H26" i="2"/>
  <c r="B608" i="22" s="1"/>
  <c r="M653" i="22" s="1"/>
  <c r="H28" i="2"/>
  <c r="B609" i="22" s="1"/>
  <c r="M659" i="22" s="1"/>
  <c r="H32" i="2"/>
  <c r="B611" i="22" s="1"/>
  <c r="M671" i="22" s="1"/>
  <c r="H30" i="2"/>
  <c r="B610" i="22" s="1"/>
  <c r="M665" i="22" s="1"/>
  <c r="R47" i="12"/>
  <c r="R45" i="12"/>
  <c r="S45" i="12" s="1"/>
  <c r="R43" i="12"/>
  <c r="S43" i="12" s="1"/>
  <c r="R42" i="12"/>
  <c r="S42" i="12" s="1"/>
  <c r="R41" i="12"/>
  <c r="S41" i="12" s="1"/>
  <c r="R40" i="12"/>
  <c r="R38" i="12"/>
  <c r="S38" i="12" s="1"/>
  <c r="R37" i="12"/>
  <c r="S37" i="12" s="1"/>
  <c r="R36" i="12"/>
  <c r="R34" i="12"/>
  <c r="S34" i="12" s="1"/>
  <c r="R33" i="12"/>
  <c r="S33" i="12" s="1"/>
  <c r="R32" i="12"/>
  <c r="R30" i="12"/>
  <c r="S30" i="12" s="1"/>
  <c r="R29" i="12"/>
  <c r="S29" i="12" s="1"/>
  <c r="R28" i="12"/>
  <c r="R26" i="12"/>
  <c r="R24" i="12"/>
  <c r="R21" i="12"/>
  <c r="S21" i="12" s="1"/>
  <c r="R19" i="12"/>
  <c r="R17" i="12"/>
  <c r="S17" i="12" s="1"/>
  <c r="R16" i="12"/>
  <c r="S16" i="12" s="1"/>
  <c r="R15" i="12"/>
  <c r="S15" i="12" s="1"/>
  <c r="R14" i="12"/>
  <c r="S14" i="12" s="1"/>
  <c r="R12" i="12"/>
  <c r="R10" i="12"/>
  <c r="S10" i="12" s="1"/>
  <c r="N599" i="22" l="1"/>
  <c r="N653" i="22"/>
  <c r="N605" i="22"/>
  <c r="O605" i="22" s="1"/>
  <c r="N665" i="22"/>
  <c r="N666" i="22" s="1"/>
  <c r="N667" i="22" s="1"/>
  <c r="N647" i="22"/>
  <c r="N617" i="22"/>
  <c r="O617" i="22" s="1"/>
  <c r="P617" i="22" s="1"/>
  <c r="N659" i="22"/>
  <c r="O659" i="22" s="1"/>
  <c r="N629" i="22"/>
  <c r="N630" i="22" s="1"/>
  <c r="N631" i="22" s="1"/>
  <c r="N671" i="22"/>
  <c r="N672" i="22" s="1"/>
  <c r="N673" i="22" s="1"/>
  <c r="N641" i="22"/>
  <c r="O641" i="22" s="1"/>
  <c r="N623" i="22"/>
  <c r="O623" i="22" s="1"/>
  <c r="N635" i="22"/>
  <c r="S26" i="12"/>
  <c r="T26" i="12" s="1"/>
  <c r="T14" i="12"/>
  <c r="S28" i="12"/>
  <c r="T28" i="12" s="1"/>
  <c r="T10" i="12"/>
  <c r="S12" i="12"/>
  <c r="T12" i="12" s="1"/>
  <c r="H10" i="2"/>
  <c r="B601" i="22" s="1"/>
  <c r="M611" i="22" s="1"/>
  <c r="S47" i="12"/>
  <c r="T47" i="12" s="1"/>
  <c r="T45" i="12"/>
  <c r="S40" i="12"/>
  <c r="T40" i="12" s="1"/>
  <c r="S36" i="12"/>
  <c r="T36" i="12" s="1"/>
  <c r="S32" i="12"/>
  <c r="T32" i="12" s="1"/>
  <c r="S24" i="12"/>
  <c r="T24" i="12" s="1"/>
  <c r="T21" i="12"/>
  <c r="T19" i="12"/>
  <c r="S19" i="12"/>
  <c r="B6" i="22"/>
  <c r="N611" i="22" l="1"/>
  <c r="O611" i="22" s="1"/>
  <c r="N632" i="22"/>
  <c r="N633" i="22" s="1"/>
  <c r="P641" i="22"/>
  <c r="Q641" i="22" s="1"/>
  <c r="Q642" i="22" s="1"/>
  <c r="N618" i="22"/>
  <c r="O618" i="22"/>
  <c r="P618" i="22"/>
  <c r="O653" i="22"/>
  <c r="O654" i="22" s="1"/>
  <c r="O599" i="22"/>
  <c r="O600" i="22" s="1"/>
  <c r="O671" i="22"/>
  <c r="P671" i="22" s="1"/>
  <c r="O624" i="22"/>
  <c r="N624" i="22"/>
  <c r="N625" i="22" s="1"/>
  <c r="N642" i="22"/>
  <c r="N643" i="22" s="1"/>
  <c r="N644" i="22" s="1"/>
  <c r="O642" i="22"/>
  <c r="Q617" i="22"/>
  <c r="R617" i="22" s="1"/>
  <c r="P605" i="22"/>
  <c r="P606" i="22" s="1"/>
  <c r="O629" i="22"/>
  <c r="P629" i="22" s="1"/>
  <c r="P623" i="22"/>
  <c r="N660" i="22"/>
  <c r="O660" i="22"/>
  <c r="N648" i="22"/>
  <c r="O647" i="22"/>
  <c r="O648" i="22" s="1"/>
  <c r="N606" i="22"/>
  <c r="O606" i="22"/>
  <c r="N654" i="22"/>
  <c r="N600" i="22"/>
  <c r="P659" i="22"/>
  <c r="Q659" i="22" s="1"/>
  <c r="O665" i="22"/>
  <c r="O666" i="22" s="1"/>
  <c r="O667" i="22" s="1"/>
  <c r="N636" i="22"/>
  <c r="O635" i="22"/>
  <c r="N674" i="22"/>
  <c r="N668" i="22"/>
  <c r="H19" i="22"/>
  <c r="H18" i="22"/>
  <c r="O625" i="22" l="1"/>
  <c r="P653" i="22"/>
  <c r="P654" i="22" s="1"/>
  <c r="P630" i="22"/>
  <c r="N645" i="22"/>
  <c r="N646" i="22" s="1"/>
  <c r="Q671" i="22"/>
  <c r="Q672" i="22" s="1"/>
  <c r="R641" i="22"/>
  <c r="S641" i="22" s="1"/>
  <c r="S642" i="22" s="1"/>
  <c r="O630" i="22"/>
  <c r="O631" i="22" s="1"/>
  <c r="Q605" i="22"/>
  <c r="R605" i="22" s="1"/>
  <c r="N607" i="22"/>
  <c r="N608" i="22" s="1"/>
  <c r="Q660" i="22"/>
  <c r="P660" i="22"/>
  <c r="O643" i="22"/>
  <c r="O644" i="22" s="1"/>
  <c r="P672" i="22"/>
  <c r="O672" i="22"/>
  <c r="O673" i="22" s="1"/>
  <c r="Q618" i="22"/>
  <c r="Q629" i="22"/>
  <c r="R629" i="22" s="1"/>
  <c r="R630" i="22" s="1"/>
  <c r="N612" i="22"/>
  <c r="O612" i="22"/>
  <c r="S617" i="22"/>
  <c r="T617" i="22" s="1"/>
  <c r="T618" i="22" s="1"/>
  <c r="N634" i="22"/>
  <c r="N626" i="22"/>
  <c r="N627" i="22" s="1"/>
  <c r="N661" i="22"/>
  <c r="N662" i="22" s="1"/>
  <c r="P599" i="22"/>
  <c r="R618" i="22"/>
  <c r="Q623" i="22"/>
  <c r="R623" i="22" s="1"/>
  <c r="P642" i="22"/>
  <c r="R659" i="22"/>
  <c r="N655" i="22"/>
  <c r="N601" i="22"/>
  <c r="O601" i="22" s="1"/>
  <c r="N649" i="22"/>
  <c r="N650" i="22" s="1"/>
  <c r="N651" i="22" s="1"/>
  <c r="P665" i="22"/>
  <c r="Q665" i="22" s="1"/>
  <c r="P624" i="22"/>
  <c r="P647" i="22"/>
  <c r="P648" i="22" s="1"/>
  <c r="N619" i="22"/>
  <c r="O619" i="22" s="1"/>
  <c r="P611" i="22"/>
  <c r="P612" i="22" s="1"/>
  <c r="P635" i="22"/>
  <c r="O636" i="22"/>
  <c r="N637" i="22"/>
  <c r="O668" i="22"/>
  <c r="N669" i="22"/>
  <c r="N675" i="22"/>
  <c r="AJ141" i="22"/>
  <c r="AI141" i="22"/>
  <c r="AF141" i="22"/>
  <c r="B175" i="22"/>
  <c r="AB141" i="22"/>
  <c r="Z141" i="22"/>
  <c r="B169" i="22"/>
  <c r="Y141" i="22"/>
  <c r="X141" i="22"/>
  <c r="T141" i="22"/>
  <c r="R141" i="22"/>
  <c r="Q141" i="22"/>
  <c r="P141" i="22"/>
  <c r="B159" i="22"/>
  <c r="O141" i="22"/>
  <c r="N141" i="22"/>
  <c r="I141" i="22"/>
  <c r="B148" i="22"/>
  <c r="H141" i="22"/>
  <c r="B147" i="22"/>
  <c r="D141" i="22"/>
  <c r="C141" i="22"/>
  <c r="B43" i="22"/>
  <c r="A423" i="22"/>
  <c r="A424" i="22"/>
  <c r="A425" i="22"/>
  <c r="A426" i="22"/>
  <c r="A427" i="22"/>
  <c r="A428" i="22"/>
  <c r="A429" i="22"/>
  <c r="A430" i="22"/>
  <c r="P625" i="22" l="1"/>
  <c r="B286" i="22"/>
  <c r="B287" i="22"/>
  <c r="B285" i="22"/>
  <c r="B288" i="22"/>
  <c r="B387" i="22"/>
  <c r="B395" i="22"/>
  <c r="B403" i="22"/>
  <c r="B411" i="22"/>
  <c r="B419" i="22"/>
  <c r="B427" i="22"/>
  <c r="B414" i="22"/>
  <c r="B391" i="22"/>
  <c r="B392" i="22"/>
  <c r="B416" i="22"/>
  <c r="B401" i="22"/>
  <c r="B417" i="22"/>
  <c r="B394" i="22"/>
  <c r="B388" i="22"/>
  <c r="B396" i="22"/>
  <c r="B404" i="22"/>
  <c r="B412" i="22"/>
  <c r="B420" i="22"/>
  <c r="B428" i="22"/>
  <c r="B422" i="22"/>
  <c r="B407" i="22"/>
  <c r="B384" i="22"/>
  <c r="B409" i="22"/>
  <c r="B386" i="22"/>
  <c r="B430" i="22"/>
  <c r="B389" i="22"/>
  <c r="B397" i="22"/>
  <c r="B405" i="22"/>
  <c r="B413" i="22"/>
  <c r="B421" i="22"/>
  <c r="B429" i="22"/>
  <c r="B406" i="22"/>
  <c r="B399" i="22"/>
  <c r="B423" i="22"/>
  <c r="B400" i="22"/>
  <c r="B424" i="22"/>
  <c r="B393" i="22"/>
  <c r="B425" i="22"/>
  <c r="B402" i="22"/>
  <c r="B426" i="22"/>
  <c r="B431" i="22"/>
  <c r="B390" i="22"/>
  <c r="B398" i="22"/>
  <c r="B415" i="22"/>
  <c r="B408" i="22"/>
  <c r="B385" i="22"/>
  <c r="B410" i="22"/>
  <c r="B432" i="22"/>
  <c r="B418" i="22"/>
  <c r="N628" i="22"/>
  <c r="O626" i="22"/>
  <c r="O627" i="22" s="1"/>
  <c r="P631" i="22"/>
  <c r="Q653" i="22"/>
  <c r="R653" i="22" s="1"/>
  <c r="S653" i="22" s="1"/>
  <c r="B208" i="22"/>
  <c r="B212" i="22"/>
  <c r="B216" i="22"/>
  <c r="B220" i="22"/>
  <c r="B224" i="22"/>
  <c r="B228" i="22"/>
  <c r="B232" i="22"/>
  <c r="B236" i="22"/>
  <c r="B209" i="22"/>
  <c r="B213" i="22"/>
  <c r="B217" i="22"/>
  <c r="B221" i="22"/>
  <c r="B225" i="22"/>
  <c r="B229" i="22"/>
  <c r="B233" i="22"/>
  <c r="B210" i="22"/>
  <c r="B214" i="22"/>
  <c r="B218" i="22"/>
  <c r="B222" i="22"/>
  <c r="B226" i="22"/>
  <c r="B230" i="22"/>
  <c r="B234" i="22"/>
  <c r="B223" i="22"/>
  <c r="B237" i="22"/>
  <c r="B241" i="22"/>
  <c r="B245" i="22"/>
  <c r="B249" i="22"/>
  <c r="B253" i="22"/>
  <c r="B257" i="22"/>
  <c r="B261" i="22"/>
  <c r="B265" i="22"/>
  <c r="B269" i="22"/>
  <c r="B273" i="22"/>
  <c r="B277" i="22"/>
  <c r="B281" i="22"/>
  <c r="B382" i="22"/>
  <c r="B378" i="22"/>
  <c r="B374" i="22"/>
  <c r="B370" i="22"/>
  <c r="B366" i="22"/>
  <c r="B211" i="22"/>
  <c r="B227" i="22"/>
  <c r="B238" i="22"/>
  <c r="B242" i="22"/>
  <c r="B246" i="22"/>
  <c r="B250" i="22"/>
  <c r="B254" i="22"/>
  <c r="B258" i="22"/>
  <c r="B262" i="22"/>
  <c r="B266" i="22"/>
  <c r="B270" i="22"/>
  <c r="B274" i="22"/>
  <c r="B278" i="22"/>
  <c r="B282" i="22"/>
  <c r="B381" i="22"/>
  <c r="B377" i="22"/>
  <c r="B373" i="22"/>
  <c r="B369" i="22"/>
  <c r="B365" i="22"/>
  <c r="B215" i="22"/>
  <c r="B231" i="22"/>
  <c r="B239" i="22"/>
  <c r="B243" i="22"/>
  <c r="B247" i="22"/>
  <c r="B251" i="22"/>
  <c r="B255" i="22"/>
  <c r="B259" i="22"/>
  <c r="B263" i="22"/>
  <c r="B267" i="22"/>
  <c r="B271" i="22"/>
  <c r="B275" i="22"/>
  <c r="B279" i="22"/>
  <c r="B283" i="22"/>
  <c r="B380" i="22"/>
  <c r="B376" i="22"/>
  <c r="B372" i="22"/>
  <c r="B368" i="22"/>
  <c r="B235" i="22"/>
  <c r="B252" i="22"/>
  <c r="B268" i="22"/>
  <c r="B284" i="22"/>
  <c r="B383" i="22"/>
  <c r="B367" i="22"/>
  <c r="B240" i="22"/>
  <c r="B256" i="22"/>
  <c r="B272" i="22"/>
  <c r="B379" i="22"/>
  <c r="B244" i="22"/>
  <c r="B260" i="22"/>
  <c r="B276" i="22"/>
  <c r="B375" i="22"/>
  <c r="B219" i="22"/>
  <c r="B248" i="22"/>
  <c r="B264" i="22"/>
  <c r="B280" i="22"/>
  <c r="B371" i="22"/>
  <c r="R671" i="22"/>
  <c r="R672" i="22" s="1"/>
  <c r="Q630" i="22"/>
  <c r="S629" i="22"/>
  <c r="T629" i="22" s="1"/>
  <c r="T630" i="22" s="1"/>
  <c r="N602" i="22"/>
  <c r="O602" i="22" s="1"/>
  <c r="R642" i="22"/>
  <c r="Q606" i="22"/>
  <c r="S605" i="22"/>
  <c r="S606" i="22" s="1"/>
  <c r="R606" i="22"/>
  <c r="O645" i="22"/>
  <c r="O646" i="22" s="1"/>
  <c r="O674" i="22"/>
  <c r="O675" i="22" s="1"/>
  <c r="O607" i="22"/>
  <c r="P607" i="22" s="1"/>
  <c r="P673" i="22"/>
  <c r="Q673" i="22" s="1"/>
  <c r="P643" i="22"/>
  <c r="P644" i="22" s="1"/>
  <c r="U617" i="22"/>
  <c r="V617" i="22" s="1"/>
  <c r="W617" i="22" s="1"/>
  <c r="R665" i="22"/>
  <c r="R666" i="22" s="1"/>
  <c r="S659" i="22"/>
  <c r="S660" i="22" s="1"/>
  <c r="O669" i="22"/>
  <c r="Q666" i="22"/>
  <c r="Q611" i="22"/>
  <c r="N652" i="22"/>
  <c r="O649" i="22"/>
  <c r="O650" i="22" s="1"/>
  <c r="P666" i="22"/>
  <c r="P667" i="22" s="1"/>
  <c r="Q647" i="22"/>
  <c r="Q648" i="22" s="1"/>
  <c r="Q599" i="22"/>
  <c r="R599" i="22" s="1"/>
  <c r="N663" i="22"/>
  <c r="N664" i="22" s="1"/>
  <c r="N613" i="22"/>
  <c r="O613" i="22" s="1"/>
  <c r="N609" i="22"/>
  <c r="O655" i="22"/>
  <c r="R660" i="22"/>
  <c r="N620" i="22"/>
  <c r="O620" i="22" s="1"/>
  <c r="N656" i="22"/>
  <c r="N657" i="22" s="1"/>
  <c r="S618" i="22"/>
  <c r="O632" i="22"/>
  <c r="P619" i="22"/>
  <c r="Q619" i="22" s="1"/>
  <c r="O661" i="22"/>
  <c r="P661" i="22" s="1"/>
  <c r="R624" i="22"/>
  <c r="S623" i="22"/>
  <c r="S624" i="22" s="1"/>
  <c r="Q624" i="22"/>
  <c r="P600" i="22"/>
  <c r="P601" i="22" s="1"/>
  <c r="Q635" i="22"/>
  <c r="Q636" i="22" s="1"/>
  <c r="N638" i="22"/>
  <c r="N639" i="22" s="1"/>
  <c r="O637" i="22"/>
  <c r="P636" i="22"/>
  <c r="T641" i="22"/>
  <c r="U641" i="22" s="1"/>
  <c r="N676" i="22"/>
  <c r="N670" i="22"/>
  <c r="A274" i="22"/>
  <c r="A275" i="22"/>
  <c r="A276" i="22"/>
  <c r="A277" i="22"/>
  <c r="A278" i="22"/>
  <c r="A279" i="22"/>
  <c r="A280" i="22"/>
  <c r="A281" i="22"/>
  <c r="A282" i="22"/>
  <c r="A283" i="22"/>
  <c r="A284" i="22"/>
  <c r="Q625" i="22" l="1"/>
  <c r="R625" i="22" s="1"/>
  <c r="S625" i="22" s="1"/>
  <c r="Q631" i="22"/>
  <c r="R631" i="22" s="1"/>
  <c r="P626" i="22"/>
  <c r="P627" i="22" s="1"/>
  <c r="Q654" i="22"/>
  <c r="O628" i="22"/>
  <c r="S630" i="22"/>
  <c r="S671" i="22"/>
  <c r="T671" i="22" s="1"/>
  <c r="U671" i="22" s="1"/>
  <c r="N603" i="22"/>
  <c r="N604" i="22" s="1"/>
  <c r="Q667" i="22"/>
  <c r="R667" i="22" s="1"/>
  <c r="V618" i="22"/>
  <c r="S665" i="22"/>
  <c r="S666" i="22" s="1"/>
  <c r="O608" i="22"/>
  <c r="P608" i="22" s="1"/>
  <c r="P645" i="22"/>
  <c r="P646" i="22" s="1"/>
  <c r="U629" i="22"/>
  <c r="V629" i="22" s="1"/>
  <c r="P674" i="22"/>
  <c r="Q674" i="22" s="1"/>
  <c r="P602" i="22"/>
  <c r="U618" i="22"/>
  <c r="R673" i="22"/>
  <c r="O676" i="22"/>
  <c r="P668" i="22"/>
  <c r="P669" i="22" s="1"/>
  <c r="R647" i="22"/>
  <c r="T605" i="22"/>
  <c r="U605" i="22" s="1"/>
  <c r="Q643" i="22"/>
  <c r="R643" i="22" s="1"/>
  <c r="N614" i="22"/>
  <c r="O614" i="22" s="1"/>
  <c r="O638" i="22"/>
  <c r="O639" i="22" s="1"/>
  <c r="R600" i="22"/>
  <c r="S599" i="22"/>
  <c r="S600" i="22" s="1"/>
  <c r="O670" i="22"/>
  <c r="R654" i="22"/>
  <c r="R619" i="22"/>
  <c r="S619" i="22" s="1"/>
  <c r="T619" i="22" s="1"/>
  <c r="Q607" i="22"/>
  <c r="R607" i="22" s="1"/>
  <c r="P649" i="22"/>
  <c r="P650" i="22" s="1"/>
  <c r="O651" i="22"/>
  <c r="O652" i="22" s="1"/>
  <c r="P632" i="22"/>
  <c r="O662" i="22"/>
  <c r="O663" i="22" s="1"/>
  <c r="P655" i="22"/>
  <c r="O656" i="22"/>
  <c r="O657" i="22" s="1"/>
  <c r="P613" i="22"/>
  <c r="N610" i="22"/>
  <c r="T659" i="22"/>
  <c r="T660" i="22" s="1"/>
  <c r="Q661" i="22"/>
  <c r="Q612" i="22"/>
  <c r="N658" i="22"/>
  <c r="R611" i="22"/>
  <c r="W618" i="22"/>
  <c r="P620" i="22"/>
  <c r="O633" i="22"/>
  <c r="O634" i="22" s="1"/>
  <c r="T653" i="22"/>
  <c r="X617" i="22"/>
  <c r="S654" i="22"/>
  <c r="Q600" i="22"/>
  <c r="N621" i="22"/>
  <c r="N622" i="22" s="1"/>
  <c r="T623" i="22"/>
  <c r="N640" i="22"/>
  <c r="R635" i="22"/>
  <c r="P637" i="22"/>
  <c r="Q637" i="22" s="1"/>
  <c r="T642" i="22"/>
  <c r="V641" i="22"/>
  <c r="W641" i="22" s="1"/>
  <c r="W642" i="22" s="1"/>
  <c r="U642" i="22"/>
  <c r="Q632" i="22" l="1"/>
  <c r="R632" i="22" s="1"/>
  <c r="S631" i="22"/>
  <c r="Q626" i="22"/>
  <c r="Q627" i="22" s="1"/>
  <c r="P628" i="22"/>
  <c r="T665" i="22"/>
  <c r="T666" i="22" s="1"/>
  <c r="S672" i="22"/>
  <c r="S673" i="22" s="1"/>
  <c r="T672" i="22"/>
  <c r="T606" i="22"/>
  <c r="P662" i="22"/>
  <c r="P663" i="22" s="1"/>
  <c r="Q644" i="22"/>
  <c r="Q645" i="22" s="1"/>
  <c r="Q646" i="22" s="1"/>
  <c r="S667" i="22"/>
  <c r="Q668" i="22"/>
  <c r="R668" i="22" s="1"/>
  <c r="U672" i="22"/>
  <c r="V671" i="22"/>
  <c r="V672" i="22" s="1"/>
  <c r="O603" i="22"/>
  <c r="O604" i="22" s="1"/>
  <c r="U630" i="22"/>
  <c r="U619" i="22"/>
  <c r="V619" i="22" s="1"/>
  <c r="W619" i="22" s="1"/>
  <c r="O609" i="22"/>
  <c r="P609" i="22" s="1"/>
  <c r="V642" i="22"/>
  <c r="S643" i="22"/>
  <c r="T643" i="22" s="1"/>
  <c r="P670" i="22"/>
  <c r="R648" i="22"/>
  <c r="S647" i="22"/>
  <c r="T647" i="22" s="1"/>
  <c r="R674" i="22"/>
  <c r="T599" i="22"/>
  <c r="T600" i="22" s="1"/>
  <c r="N615" i="22"/>
  <c r="N616" i="22" s="1"/>
  <c r="P675" i="22"/>
  <c r="P676" i="22" s="1"/>
  <c r="P656" i="22"/>
  <c r="P657" i="22" s="1"/>
  <c r="Q608" i="22"/>
  <c r="R608" i="22" s="1"/>
  <c r="Q649" i="22"/>
  <c r="P651" i="22"/>
  <c r="P652" i="22" s="1"/>
  <c r="Q620" i="22"/>
  <c r="P633" i="22"/>
  <c r="P634" i="22" s="1"/>
  <c r="O621" i="22"/>
  <c r="O622" i="22" s="1"/>
  <c r="Y617" i="22"/>
  <c r="X618" i="22"/>
  <c r="Q613" i="22"/>
  <c r="Q655" i="22"/>
  <c r="R661" i="22"/>
  <c r="O658" i="22"/>
  <c r="T624" i="22"/>
  <c r="T625" i="22" s="1"/>
  <c r="U623" i="22"/>
  <c r="U624" i="22" s="1"/>
  <c r="Q601" i="22"/>
  <c r="R601" i="22" s="1"/>
  <c r="U606" i="22"/>
  <c r="V605" i="22"/>
  <c r="T654" i="22"/>
  <c r="U653" i="22"/>
  <c r="S611" i="22"/>
  <c r="U659" i="22"/>
  <c r="P614" i="22"/>
  <c r="S607" i="22"/>
  <c r="O664" i="22"/>
  <c r="R612" i="22"/>
  <c r="R636" i="22"/>
  <c r="S635" i="22"/>
  <c r="S636" i="22" s="1"/>
  <c r="O640" i="22"/>
  <c r="P638" i="22"/>
  <c r="Q638" i="22" s="1"/>
  <c r="W629" i="22"/>
  <c r="X629" i="22" s="1"/>
  <c r="V630" i="22"/>
  <c r="X641" i="22"/>
  <c r="Y641" i="22" s="1"/>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S632" i="22" l="1"/>
  <c r="T673" i="22"/>
  <c r="U673" i="22" s="1"/>
  <c r="V673" i="22" s="1"/>
  <c r="T631" i="22"/>
  <c r="R626" i="22"/>
  <c r="R627" i="22" s="1"/>
  <c r="Q628" i="22"/>
  <c r="U665" i="22"/>
  <c r="V665" i="22" s="1"/>
  <c r="P664" i="22"/>
  <c r="Q662" i="22"/>
  <c r="Q663" i="22" s="1"/>
  <c r="R644" i="22"/>
  <c r="R645" i="22" s="1"/>
  <c r="R646" i="22" s="1"/>
  <c r="P603" i="22"/>
  <c r="P604" i="22" s="1"/>
  <c r="W671" i="22"/>
  <c r="X671" i="22" s="1"/>
  <c r="X672" i="22" s="1"/>
  <c r="T648" i="22"/>
  <c r="Q669" i="22"/>
  <c r="Q670" i="22" s="1"/>
  <c r="U647" i="22"/>
  <c r="U648" i="22" s="1"/>
  <c r="Q675" i="22"/>
  <c r="Q676" i="22" s="1"/>
  <c r="O610" i="22"/>
  <c r="P610" i="22" s="1"/>
  <c r="Q609" i="22"/>
  <c r="R609" i="22" s="1"/>
  <c r="U599" i="22"/>
  <c r="U643" i="22"/>
  <c r="V643" i="22" s="1"/>
  <c r="W643" i="22" s="1"/>
  <c r="O615" i="22"/>
  <c r="O616" i="22" s="1"/>
  <c r="Q633" i="22"/>
  <c r="R633" i="22" s="1"/>
  <c r="Q602" i="22"/>
  <c r="R602" i="22" s="1"/>
  <c r="S674" i="22"/>
  <c r="S648" i="22"/>
  <c r="P658" i="22"/>
  <c r="Q650" i="22"/>
  <c r="Q651" i="22" s="1"/>
  <c r="R649" i="22"/>
  <c r="U625" i="22"/>
  <c r="T611" i="22"/>
  <c r="U611" i="22" s="1"/>
  <c r="U612" i="22" s="1"/>
  <c r="S612" i="22"/>
  <c r="Q614" i="22"/>
  <c r="V659" i="22"/>
  <c r="V660" i="22" s="1"/>
  <c r="S661" i="22"/>
  <c r="T661" i="22" s="1"/>
  <c r="Y618" i="22"/>
  <c r="Z617" i="22"/>
  <c r="Z618" i="22" s="1"/>
  <c r="U660" i="22"/>
  <c r="W605" i="22"/>
  <c r="V606" i="22"/>
  <c r="S601" i="22"/>
  <c r="T601" i="22" s="1"/>
  <c r="Q656" i="22"/>
  <c r="R620" i="22"/>
  <c r="S608" i="22"/>
  <c r="V653" i="22"/>
  <c r="U654" i="22"/>
  <c r="P621" i="22"/>
  <c r="P622" i="22" s="1"/>
  <c r="R613" i="22"/>
  <c r="T607" i="22"/>
  <c r="V623" i="22"/>
  <c r="V624" i="22" s="1"/>
  <c r="R655" i="22"/>
  <c r="P639" i="22"/>
  <c r="Q639" i="22" s="1"/>
  <c r="T635" i="22"/>
  <c r="U635" i="22" s="1"/>
  <c r="R637" i="22"/>
  <c r="S637" i="22" s="1"/>
  <c r="X642" i="22"/>
  <c r="W630" i="22"/>
  <c r="X630" i="22"/>
  <c r="Y629" i="22"/>
  <c r="S668" i="22"/>
  <c r="Z641" i="22"/>
  <c r="Z642" i="22" s="1"/>
  <c r="X619" i="22"/>
  <c r="Y642" i="22"/>
  <c r="T667" i="22"/>
  <c r="T6058" i="20"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T632" i="22" l="1"/>
  <c r="U666" i="22"/>
  <c r="U631" i="22"/>
  <c r="R628" i="22"/>
  <c r="S626" i="22"/>
  <c r="T626" i="22" s="1"/>
  <c r="U626" i="22" s="1"/>
  <c r="R662" i="22"/>
  <c r="R663" i="22" s="1"/>
  <c r="T674" i="22"/>
  <c r="U674" i="22" s="1"/>
  <c r="V674" i="22" s="1"/>
  <c r="W665" i="22"/>
  <c r="X665" i="22" s="1"/>
  <c r="Y665" i="22" s="1"/>
  <c r="V666" i="22"/>
  <c r="Q664" i="22"/>
  <c r="S644" i="22"/>
  <c r="S645" i="22" s="1"/>
  <c r="S646" i="22" s="1"/>
  <c r="R669" i="22"/>
  <c r="R670" i="22" s="1"/>
  <c r="R675" i="22"/>
  <c r="R676" i="22" s="1"/>
  <c r="Y671" i="22"/>
  <c r="Y672" i="22" s="1"/>
  <c r="W672" i="22"/>
  <c r="W673" i="22" s="1"/>
  <c r="X673" i="22" s="1"/>
  <c r="R614" i="22"/>
  <c r="Q652" i="22"/>
  <c r="V647" i="22"/>
  <c r="W647" i="22" s="1"/>
  <c r="Q634" i="22"/>
  <c r="R634" i="22" s="1"/>
  <c r="V625" i="22"/>
  <c r="Q603" i="22"/>
  <c r="Q604" i="22" s="1"/>
  <c r="Q610" i="22"/>
  <c r="R610" i="22" s="1"/>
  <c r="V599" i="22"/>
  <c r="U600" i="22"/>
  <c r="U601" i="22" s="1"/>
  <c r="AA617" i="22"/>
  <c r="AA618" i="22" s="1"/>
  <c r="P615" i="22"/>
  <c r="P616" i="22" s="1"/>
  <c r="S613" i="22"/>
  <c r="R650" i="22"/>
  <c r="R651" i="22" s="1"/>
  <c r="S649" i="22"/>
  <c r="X643" i="22"/>
  <c r="Y643" i="22" s="1"/>
  <c r="Z643" i="22" s="1"/>
  <c r="T608" i="22"/>
  <c r="W653" i="22"/>
  <c r="X653" i="22" s="1"/>
  <c r="V654" i="22"/>
  <c r="W659" i="22"/>
  <c r="W660" i="22" s="1"/>
  <c r="T612" i="22"/>
  <c r="V611" i="22"/>
  <c r="W611" i="22" s="1"/>
  <c r="W612" i="22" s="1"/>
  <c r="S609" i="22"/>
  <c r="R656" i="22"/>
  <c r="Q657" i="22"/>
  <c r="Q658" i="22" s="1"/>
  <c r="W623" i="22"/>
  <c r="X623" i="22" s="1"/>
  <c r="X624" i="22" s="1"/>
  <c r="S620" i="22"/>
  <c r="S655" i="22"/>
  <c r="U661" i="22"/>
  <c r="Q621" i="22"/>
  <c r="Q622" i="22" s="1"/>
  <c r="S602" i="22"/>
  <c r="W606" i="22"/>
  <c r="X605" i="22"/>
  <c r="Y605" i="22" s="1"/>
  <c r="R638" i="22"/>
  <c r="S638" i="22" s="1"/>
  <c r="U607" i="22"/>
  <c r="T636" i="22"/>
  <c r="U636" i="22"/>
  <c r="V635" i="22"/>
  <c r="P640" i="22"/>
  <c r="Q640" i="22" s="1"/>
  <c r="T668" i="22"/>
  <c r="S633" i="22"/>
  <c r="Y630" i="22"/>
  <c r="Z629" i="22"/>
  <c r="Z630" i="22" s="1"/>
  <c r="U667" i="22"/>
  <c r="V631" i="22"/>
  <c r="AA641" i="22"/>
  <c r="Y619" i="22"/>
  <c r="B41" i="22"/>
  <c r="U632" i="22" l="1"/>
  <c r="W666" i="22"/>
  <c r="S675" i="22"/>
  <c r="T675" i="22" s="1"/>
  <c r="S627" i="22"/>
  <c r="S628" i="22" s="1"/>
  <c r="S614" i="22"/>
  <c r="V667" i="22"/>
  <c r="S662" i="22"/>
  <c r="T662" i="22" s="1"/>
  <c r="R664" i="22"/>
  <c r="T644" i="22"/>
  <c r="U644" i="22" s="1"/>
  <c r="Y673" i="22"/>
  <c r="S669" i="22"/>
  <c r="S670" i="22" s="1"/>
  <c r="Z671" i="22"/>
  <c r="AA671" i="22" s="1"/>
  <c r="AB671" i="22" s="1"/>
  <c r="W648" i="22"/>
  <c r="V648" i="22"/>
  <c r="X647" i="22"/>
  <c r="Y647" i="22" s="1"/>
  <c r="S610" i="22"/>
  <c r="AB617" i="22"/>
  <c r="AB618" i="22" s="1"/>
  <c r="T613" i="22"/>
  <c r="U613" i="22" s="1"/>
  <c r="R603" i="22"/>
  <c r="R604" i="22" s="1"/>
  <c r="W674" i="22"/>
  <c r="X674" i="22" s="1"/>
  <c r="X659" i="22"/>
  <c r="V600" i="22"/>
  <c r="V601" i="22" s="1"/>
  <c r="W599" i="22"/>
  <c r="X599" i="22" s="1"/>
  <c r="Y599" i="22" s="1"/>
  <c r="U608" i="22"/>
  <c r="R652" i="22"/>
  <c r="Q615" i="22"/>
  <c r="Q616" i="22" s="1"/>
  <c r="S650" i="22"/>
  <c r="S651" i="22" s="1"/>
  <c r="T609" i="22"/>
  <c r="R657" i="22"/>
  <c r="R658" i="22" s="1"/>
  <c r="T649" i="22"/>
  <c r="Y653" i="22"/>
  <c r="Y623" i="22"/>
  <c r="Y624" i="22" s="1"/>
  <c r="V612" i="22"/>
  <c r="X611" i="22"/>
  <c r="X612" i="22" s="1"/>
  <c r="W654" i="22"/>
  <c r="X654" i="22"/>
  <c r="V661" i="22"/>
  <c r="W661" i="22" s="1"/>
  <c r="R621" i="22"/>
  <c r="X606" i="22"/>
  <c r="Z605" i="22"/>
  <c r="Z606" i="22" s="1"/>
  <c r="Y606" i="22"/>
  <c r="V607" i="22"/>
  <c r="W607" i="22" s="1"/>
  <c r="S656" i="22"/>
  <c r="W624" i="22"/>
  <c r="W625" i="22" s="1"/>
  <c r="X625" i="22" s="1"/>
  <c r="T602" i="22"/>
  <c r="T655" i="22"/>
  <c r="R639" i="22"/>
  <c r="S639" i="22" s="1"/>
  <c r="T620" i="22"/>
  <c r="U620" i="22" s="1"/>
  <c r="W635" i="22"/>
  <c r="W636" i="22" s="1"/>
  <c r="V636" i="22"/>
  <c r="T637" i="22"/>
  <c r="T638" i="22" s="1"/>
  <c r="Y666" i="22"/>
  <c r="X666" i="22"/>
  <c r="Z665" i="22"/>
  <c r="U668" i="22"/>
  <c r="S634" i="22"/>
  <c r="T633" i="22"/>
  <c r="AA629" i="22"/>
  <c r="V626" i="22"/>
  <c r="W667" i="22"/>
  <c r="Z619" i="22"/>
  <c r="W631" i="22"/>
  <c r="V632" i="22"/>
  <c r="AB641" i="22"/>
  <c r="AA642" i="22"/>
  <c r="K30" i="22"/>
  <c r="K29" i="22"/>
  <c r="B39" i="22"/>
  <c r="S663" i="22" l="1"/>
  <c r="S664" i="22" s="1"/>
  <c r="S676" i="22"/>
  <c r="T627" i="22"/>
  <c r="U627" i="22" s="1"/>
  <c r="V627" i="22" s="1"/>
  <c r="V668" i="22"/>
  <c r="W668" i="22" s="1"/>
  <c r="T645" i="22"/>
  <c r="T646" i="22" s="1"/>
  <c r="V644" i="22"/>
  <c r="W644" i="22" s="1"/>
  <c r="X644" i="22" s="1"/>
  <c r="Y644" i="22" s="1"/>
  <c r="Z644" i="22" s="1"/>
  <c r="Y674" i="22"/>
  <c r="X648" i="22"/>
  <c r="AB672" i="22"/>
  <c r="AA672" i="22"/>
  <c r="T669" i="22"/>
  <c r="U669" i="22" s="1"/>
  <c r="AC671" i="22"/>
  <c r="AC672" i="22" s="1"/>
  <c r="AC617" i="22"/>
  <c r="AD617" i="22" s="1"/>
  <c r="AE617" i="22" s="1"/>
  <c r="Z672" i="22"/>
  <c r="Z673" i="22" s="1"/>
  <c r="T610" i="22"/>
  <c r="T614" i="22"/>
  <c r="U614" i="22" s="1"/>
  <c r="R615" i="22"/>
  <c r="S603" i="22"/>
  <c r="T603" i="22" s="1"/>
  <c r="S652" i="22"/>
  <c r="Y600" i="22"/>
  <c r="X600" i="22"/>
  <c r="Z599" i="22"/>
  <c r="Z600" i="22" s="1"/>
  <c r="X667" i="22"/>
  <c r="Y667" i="22" s="1"/>
  <c r="Y659" i="22"/>
  <c r="Z659" i="22" s="1"/>
  <c r="Z660" i="22" s="1"/>
  <c r="X660" i="22"/>
  <c r="X661" i="22" s="1"/>
  <c r="V608" i="22"/>
  <c r="W608" i="22" s="1"/>
  <c r="W600" i="22"/>
  <c r="W601" i="22" s="1"/>
  <c r="Y625" i="22"/>
  <c r="U609" i="22"/>
  <c r="W626" i="22"/>
  <c r="X626" i="22" s="1"/>
  <c r="R640" i="22"/>
  <c r="S640" i="22" s="1"/>
  <c r="Z623" i="22"/>
  <c r="Z624" i="22" s="1"/>
  <c r="T650" i="22"/>
  <c r="T651" i="22" s="1"/>
  <c r="U649" i="22"/>
  <c r="V620" i="22"/>
  <c r="W620" i="22" s="1"/>
  <c r="X620" i="22" s="1"/>
  <c r="Y611" i="22"/>
  <c r="Y612" i="22" s="1"/>
  <c r="Y654" i="22"/>
  <c r="Z653" i="22"/>
  <c r="X607" i="22"/>
  <c r="Y607" i="22" s="1"/>
  <c r="AA605" i="22"/>
  <c r="U655" i="22"/>
  <c r="S621" i="22"/>
  <c r="T621" i="22" s="1"/>
  <c r="R622" i="22"/>
  <c r="T656" i="22"/>
  <c r="S657" i="22"/>
  <c r="S658" i="22" s="1"/>
  <c r="U602" i="22"/>
  <c r="U662" i="22"/>
  <c r="V662" i="22" s="1"/>
  <c r="V613" i="22"/>
  <c r="U637" i="22"/>
  <c r="X635" i="22"/>
  <c r="T639" i="22"/>
  <c r="Z666" i="22"/>
  <c r="AA665" i="22"/>
  <c r="T634" i="22"/>
  <c r="X631" i="22"/>
  <c r="Y631" i="22" s="1"/>
  <c r="AB629" i="22"/>
  <c r="U633" i="22"/>
  <c r="AA630" i="22"/>
  <c r="Y648" i="22"/>
  <c r="AC641" i="22"/>
  <c r="AB642" i="22"/>
  <c r="W632" i="22"/>
  <c r="AA619" i="22"/>
  <c r="AB619" i="22" s="1"/>
  <c r="AA643" i="22"/>
  <c r="Z647" i="22"/>
  <c r="T676" i="22"/>
  <c r="U675" i="22"/>
  <c r="V675" i="22" s="1"/>
  <c r="E17" i="22"/>
  <c r="E8" i="22"/>
  <c r="E12" i="22"/>
  <c r="E20" i="22"/>
  <c r="T663" i="22" l="1"/>
  <c r="T664" i="22" s="1"/>
  <c r="Z674" i="22"/>
  <c r="T628" i="22"/>
  <c r="U628" i="22" s="1"/>
  <c r="V628" i="22" s="1"/>
  <c r="V669" i="22"/>
  <c r="W669" i="22" s="1"/>
  <c r="X668" i="22"/>
  <c r="T670" i="22"/>
  <c r="U670" i="22" s="1"/>
  <c r="AD671" i="22"/>
  <c r="AD672" i="22" s="1"/>
  <c r="U645" i="22"/>
  <c r="V645" i="22" s="1"/>
  <c r="W645" i="22" s="1"/>
  <c r="AA673" i="22"/>
  <c r="AB673" i="22" s="1"/>
  <c r="AC673" i="22" s="1"/>
  <c r="AA644" i="22"/>
  <c r="AC618" i="22"/>
  <c r="AC619" i="22" s="1"/>
  <c r="U610" i="22"/>
  <c r="AA659" i="22"/>
  <c r="AA660" i="22" s="1"/>
  <c r="W627" i="22"/>
  <c r="X627" i="22" s="1"/>
  <c r="Z625" i="22"/>
  <c r="R616" i="22"/>
  <c r="S615" i="22"/>
  <c r="U603" i="22"/>
  <c r="S604" i="22"/>
  <c r="T604" i="22" s="1"/>
  <c r="T640" i="22"/>
  <c r="Y660" i="22"/>
  <c r="Y661" i="22" s="1"/>
  <c r="Z661" i="22" s="1"/>
  <c r="AA599" i="22"/>
  <c r="AA600" i="22" s="1"/>
  <c r="V609" i="22"/>
  <c r="Z667" i="22"/>
  <c r="X632" i="22"/>
  <c r="Y632" i="22" s="1"/>
  <c r="AA623" i="22"/>
  <c r="T652" i="22"/>
  <c r="V649" i="22"/>
  <c r="W649" i="22" s="1"/>
  <c r="U650" i="22"/>
  <c r="V602" i="22"/>
  <c r="Z611" i="22"/>
  <c r="AA611" i="22" s="1"/>
  <c r="Z654" i="22"/>
  <c r="AA653" i="22"/>
  <c r="W613" i="22"/>
  <c r="X613" i="22" s="1"/>
  <c r="V614" i="22"/>
  <c r="T657" i="22"/>
  <c r="T658" i="22" s="1"/>
  <c r="S622" i="22"/>
  <c r="T622" i="22" s="1"/>
  <c r="U621" i="22"/>
  <c r="AA606" i="22"/>
  <c r="AB605" i="22"/>
  <c r="Y620" i="22"/>
  <c r="Z620" i="22" s="1"/>
  <c r="V655" i="22"/>
  <c r="U656" i="22"/>
  <c r="W662" i="22"/>
  <c r="AE618" i="22"/>
  <c r="AF617" i="22"/>
  <c r="AD618" i="22"/>
  <c r="X601" i="22"/>
  <c r="X608" i="22"/>
  <c r="Y608" i="22" s="1"/>
  <c r="Z607" i="22"/>
  <c r="V637" i="22"/>
  <c r="W637" i="22" s="1"/>
  <c r="Y635" i="22"/>
  <c r="X636" i="22"/>
  <c r="U638" i="22"/>
  <c r="AA666" i="22"/>
  <c r="AB665" i="22"/>
  <c r="U634" i="22"/>
  <c r="AC629" i="22"/>
  <c r="AD629" i="22" s="1"/>
  <c r="AB630" i="22"/>
  <c r="Z631" i="22"/>
  <c r="AA631" i="22" s="1"/>
  <c r="V633" i="22"/>
  <c r="W633" i="22" s="1"/>
  <c r="Y626" i="22"/>
  <c r="W675" i="22"/>
  <c r="X675" i="22" s="1"/>
  <c r="AB643" i="22"/>
  <c r="AC642" i="22"/>
  <c r="Z648" i="22"/>
  <c r="AD641" i="22"/>
  <c r="AD642" i="22" s="1"/>
  <c r="AA647" i="22"/>
  <c r="U676" i="22"/>
  <c r="Y668" i="22"/>
  <c r="C17" i="13"/>
  <c r="U663" i="22" l="1"/>
  <c r="U664" i="22" s="1"/>
  <c r="V670" i="22"/>
  <c r="AD673" i="22"/>
  <c r="AE671" i="22"/>
  <c r="AF671" i="22" s="1"/>
  <c r="AG671" i="22" s="1"/>
  <c r="AG672" i="22" s="1"/>
  <c r="U646" i="22"/>
  <c r="V646" i="22" s="1"/>
  <c r="AA674" i="22"/>
  <c r="AB674" i="22" s="1"/>
  <c r="AC674" i="22" s="1"/>
  <c r="X645" i="22"/>
  <c r="Z626" i="22"/>
  <c r="V610" i="22"/>
  <c r="W609" i="22"/>
  <c r="AB659" i="22"/>
  <c r="AB660" i="22" s="1"/>
  <c r="AA667" i="22"/>
  <c r="S616" i="22"/>
  <c r="T615" i="22"/>
  <c r="U615" i="22" s="1"/>
  <c r="V603" i="22"/>
  <c r="U604" i="22"/>
  <c r="W602" i="22"/>
  <c r="AB599" i="22"/>
  <c r="AC599" i="22" s="1"/>
  <c r="AC600" i="22" s="1"/>
  <c r="Z608" i="22"/>
  <c r="AD619" i="22"/>
  <c r="AE619" i="22" s="1"/>
  <c r="AA624" i="22"/>
  <c r="AA625" i="22" s="1"/>
  <c r="Z612" i="22"/>
  <c r="AB623" i="22"/>
  <c r="AC623" i="22" s="1"/>
  <c r="AC624" i="22" s="1"/>
  <c r="AA620" i="22"/>
  <c r="AB620" i="22" s="1"/>
  <c r="AC620" i="22" s="1"/>
  <c r="V650" i="22"/>
  <c r="U651" i="22"/>
  <c r="U652" i="22" s="1"/>
  <c r="X649" i="22"/>
  <c r="AA654" i="22"/>
  <c r="U657" i="22"/>
  <c r="U658" i="22" s="1"/>
  <c r="AB653" i="22"/>
  <c r="Y613" i="22"/>
  <c r="AB606" i="22"/>
  <c r="AC605" i="22"/>
  <c r="AA607" i="22"/>
  <c r="U622" i="22"/>
  <c r="U639" i="22"/>
  <c r="U640" i="22" s="1"/>
  <c r="AF618" i="22"/>
  <c r="AG617" i="22"/>
  <c r="AB611" i="22"/>
  <c r="AC611" i="22" s="1"/>
  <c r="AA612" i="22"/>
  <c r="AA661" i="22"/>
  <c r="X662" i="22"/>
  <c r="Y662" i="22" s="1"/>
  <c r="V621" i="22"/>
  <c r="V634" i="22"/>
  <c r="W634" i="22" s="1"/>
  <c r="Y601" i="22"/>
  <c r="V656" i="22"/>
  <c r="W655" i="22"/>
  <c r="X655" i="22" s="1"/>
  <c r="W614" i="22"/>
  <c r="X637" i="22"/>
  <c r="V638" i="22"/>
  <c r="Y636" i="22"/>
  <c r="Z635" i="22"/>
  <c r="AB666" i="22"/>
  <c r="AC665" i="22"/>
  <c r="AC666" i="22" s="1"/>
  <c r="AE641" i="22"/>
  <c r="AF641" i="22" s="1"/>
  <c r="AB631" i="22"/>
  <c r="Z632" i="22"/>
  <c r="AD630" i="22"/>
  <c r="AE629" i="22"/>
  <c r="AF629" i="22" s="1"/>
  <c r="AF630" i="22" s="1"/>
  <c r="AC630" i="22"/>
  <c r="Y627" i="22"/>
  <c r="Y675" i="22"/>
  <c r="Z675" i="22" s="1"/>
  <c r="W628" i="22"/>
  <c r="X628" i="22" s="1"/>
  <c r="W670" i="22"/>
  <c r="Z668" i="22"/>
  <c r="X669" i="22"/>
  <c r="Y669" i="22" s="1"/>
  <c r="AB647" i="22"/>
  <c r="AB648" i="22" s="1"/>
  <c r="AC643" i="22"/>
  <c r="AD643" i="22" s="1"/>
  <c r="AA648" i="22"/>
  <c r="AB644" i="22"/>
  <c r="X633" i="22"/>
  <c r="V676" i="22"/>
  <c r="V663" i="22" l="1"/>
  <c r="V664" i="22" s="1"/>
  <c r="W646" i="22"/>
  <c r="X646" i="22" s="1"/>
  <c r="AH671" i="22"/>
  <c r="AH672" i="22" s="1"/>
  <c r="Z627" i="22"/>
  <c r="AE672" i="22"/>
  <c r="AE673" i="22" s="1"/>
  <c r="AF672" i="22"/>
  <c r="AD620" i="22"/>
  <c r="AE620" i="22" s="1"/>
  <c r="Y645" i="22"/>
  <c r="Z645" i="22" s="1"/>
  <c r="AC659" i="22"/>
  <c r="AC660" i="22" s="1"/>
  <c r="Z613" i="22"/>
  <c r="AA613" i="22" s="1"/>
  <c r="W610" i="22"/>
  <c r="AB661" i="22"/>
  <c r="X609" i="22"/>
  <c r="AB667" i="22"/>
  <c r="AC667" i="22" s="1"/>
  <c r="AA668" i="22"/>
  <c r="V615" i="22"/>
  <c r="W615" i="22" s="1"/>
  <c r="W603" i="22"/>
  <c r="AA608" i="22"/>
  <c r="AC631" i="22"/>
  <c r="AD631" i="22" s="1"/>
  <c r="V604" i="22"/>
  <c r="T616" i="22"/>
  <c r="X602" i="22"/>
  <c r="AD599" i="22"/>
  <c r="AD600" i="22" s="1"/>
  <c r="AB600" i="22"/>
  <c r="AA626" i="22"/>
  <c r="AD623" i="22"/>
  <c r="AD624" i="22" s="1"/>
  <c r="AB624" i="22"/>
  <c r="AB625" i="22" s="1"/>
  <c r="AC625" i="22" s="1"/>
  <c r="V651" i="22"/>
  <c r="V652" i="22" s="1"/>
  <c r="Y649" i="22"/>
  <c r="W650" i="22"/>
  <c r="Z662" i="22"/>
  <c r="AA662" i="22" s="1"/>
  <c r="AB654" i="22"/>
  <c r="AC653" i="22"/>
  <c r="Y628" i="22"/>
  <c r="AC612" i="22"/>
  <c r="W656" i="22"/>
  <c r="X656" i="22" s="1"/>
  <c r="AG618" i="22"/>
  <c r="AH617" i="22"/>
  <c r="X614" i="22"/>
  <c r="Y614" i="22" s="1"/>
  <c r="Z601" i="22"/>
  <c r="AA601" i="22" s="1"/>
  <c r="V622" i="22"/>
  <c r="W621" i="22"/>
  <c r="AD611" i="22"/>
  <c r="AD612" i="22" s="1"/>
  <c r="AC606" i="22"/>
  <c r="AD605" i="22"/>
  <c r="AB612" i="22"/>
  <c r="Y655" i="22"/>
  <c r="AB607" i="22"/>
  <c r="V657" i="22"/>
  <c r="V658" i="22" s="1"/>
  <c r="AA635" i="22"/>
  <c r="AB635" i="22" s="1"/>
  <c r="AC635" i="22" s="1"/>
  <c r="Z636" i="22"/>
  <c r="Y637" i="22"/>
  <c r="V639" i="22"/>
  <c r="V640" i="22" s="1"/>
  <c r="W638" i="22"/>
  <c r="X638" i="22" s="1"/>
  <c r="AD665" i="22"/>
  <c r="AE642" i="22"/>
  <c r="AE643" i="22" s="1"/>
  <c r="AE630" i="22"/>
  <c r="AG629" i="22"/>
  <c r="AH629" i="22" s="1"/>
  <c r="AA632" i="22"/>
  <c r="AB632" i="22" s="1"/>
  <c r="Y633" i="22"/>
  <c r="Z633" i="22" s="1"/>
  <c r="AF619" i="22"/>
  <c r="W676" i="22"/>
  <c r="X676" i="22" s="1"/>
  <c r="AI671" i="22"/>
  <c r="AJ671" i="22" s="1"/>
  <c r="AG641" i="22"/>
  <c r="AH641" i="22" s="1"/>
  <c r="AI641" i="22" s="1"/>
  <c r="AC647" i="22"/>
  <c r="AD647" i="22" s="1"/>
  <c r="X634" i="22"/>
  <c r="AF642" i="22"/>
  <c r="AD674" i="22"/>
  <c r="AA675" i="22"/>
  <c r="Z669" i="22"/>
  <c r="AC644" i="22"/>
  <c r="X670"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294" i="22"/>
  <c r="A420" i="22"/>
  <c r="A421" i="22"/>
  <c r="A422" i="22"/>
  <c r="A416" i="22"/>
  <c r="A417" i="22"/>
  <c r="A418" i="22"/>
  <c r="A419" i="22"/>
  <c r="A411" i="22"/>
  <c r="A412" i="22"/>
  <c r="A413" i="22"/>
  <c r="A414" i="22"/>
  <c r="A41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365"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A669" i="22" l="1"/>
  <c r="W663" i="22"/>
  <c r="W664" i="22" s="1"/>
  <c r="Z628" i="22"/>
  <c r="AA627" i="22"/>
  <c r="AA628" i="22" s="1"/>
  <c r="AF673" i="22"/>
  <c r="AG673" i="22" s="1"/>
  <c r="AH673" i="22" s="1"/>
  <c r="AD659" i="22"/>
  <c r="AD660" i="22" s="1"/>
  <c r="Z614" i="22"/>
  <c r="AA614" i="22" s="1"/>
  <c r="AC661" i="22"/>
  <c r="X610" i="22"/>
  <c r="Y646" i="22"/>
  <c r="Z646" i="22" s="1"/>
  <c r="AB668" i="22"/>
  <c r="AC668" i="22" s="1"/>
  <c r="AA645" i="22"/>
  <c r="AB645" i="22" s="1"/>
  <c r="AC645" i="22" s="1"/>
  <c r="Y609" i="22"/>
  <c r="Z609" i="22" s="1"/>
  <c r="W604" i="22"/>
  <c r="X603" i="22"/>
  <c r="AB613" i="22"/>
  <c r="AC613" i="22" s="1"/>
  <c r="AD613" i="22" s="1"/>
  <c r="U616" i="22"/>
  <c r="AE623" i="22"/>
  <c r="AE624" i="22" s="1"/>
  <c r="Y602" i="22"/>
  <c r="AE599" i="22"/>
  <c r="AE600" i="22" s="1"/>
  <c r="AA636" i="22"/>
  <c r="AC607" i="22"/>
  <c r="AD625" i="22"/>
  <c r="W651" i="22"/>
  <c r="W652" i="22" s="1"/>
  <c r="AE631" i="22"/>
  <c r="AF631" i="22" s="1"/>
  <c r="AB626" i="22"/>
  <c r="AB627" i="22" s="1"/>
  <c r="AB662" i="22"/>
  <c r="X650" i="22"/>
  <c r="Z649" i="22"/>
  <c r="Y638" i="22"/>
  <c r="W657" i="22"/>
  <c r="W658" i="22" s="1"/>
  <c r="AB608" i="22"/>
  <c r="AD653" i="22"/>
  <c r="AC654" i="22"/>
  <c r="Y656" i="22"/>
  <c r="AB601" i="22"/>
  <c r="W622" i="22"/>
  <c r="X615" i="22"/>
  <c r="Y615" i="22" s="1"/>
  <c r="AH618" i="22"/>
  <c r="AI617" i="22"/>
  <c r="Z655" i="22"/>
  <c r="AA655" i="22" s="1"/>
  <c r="AE611" i="22"/>
  <c r="AF611" i="22" s="1"/>
  <c r="AE605" i="22"/>
  <c r="AD606" i="22"/>
  <c r="X621" i="22"/>
  <c r="Z637" i="22"/>
  <c r="AD635" i="22"/>
  <c r="AD636" i="22" s="1"/>
  <c r="AB636" i="22"/>
  <c r="W639" i="22"/>
  <c r="W640" i="22" s="1"/>
  <c r="AC636" i="22"/>
  <c r="AI672" i="22"/>
  <c r="AI673" i="22" s="1"/>
  <c r="AE665" i="22"/>
  <c r="AE666" i="22" s="1"/>
  <c r="AD666" i="22"/>
  <c r="AD667" i="22" s="1"/>
  <c r="AG642" i="22"/>
  <c r="AA633" i="22"/>
  <c r="AB633" i="22" s="1"/>
  <c r="AC632" i="22"/>
  <c r="AD632" i="22" s="1"/>
  <c r="AH630" i="22"/>
  <c r="AG630" i="22"/>
  <c r="AI629" i="22"/>
  <c r="AI630" i="22" s="1"/>
  <c r="Y676" i="22"/>
  <c r="Z676" i="22" s="1"/>
  <c r="AA676" i="22" s="1"/>
  <c r="AF643" i="22"/>
  <c r="AG619" i="22"/>
  <c r="AD644" i="22"/>
  <c r="AE644" i="22" s="1"/>
  <c r="AB675" i="22"/>
  <c r="AI642" i="22"/>
  <c r="AE674" i="22"/>
  <c r="AF674" i="22" s="1"/>
  <c r="AD648" i="22"/>
  <c r="AH642" i="22"/>
  <c r="AK671" i="22"/>
  <c r="AK672" i="22" s="1"/>
  <c r="AJ641" i="22"/>
  <c r="Y670" i="22"/>
  <c r="AJ672" i="22"/>
  <c r="Y634" i="22"/>
  <c r="Z634" i="22" s="1"/>
  <c r="AC648" i="22"/>
  <c r="AE647" i="22"/>
  <c r="AF620" i="22"/>
  <c r="X663" i="22" l="1"/>
  <c r="Y663" i="22" s="1"/>
  <c r="Z663" i="22" s="1"/>
  <c r="AA663" i="22" s="1"/>
  <c r="AE659" i="22"/>
  <c r="AF659" i="22" s="1"/>
  <c r="AB669" i="22"/>
  <c r="AC669" i="22" s="1"/>
  <c r="AD661" i="22"/>
  <c r="AC662" i="22"/>
  <c r="AA646" i="22"/>
  <c r="AB646" i="22" s="1"/>
  <c r="AC646" i="22" s="1"/>
  <c r="Y610" i="22"/>
  <c r="Z610" i="22" s="1"/>
  <c r="AA609" i="22"/>
  <c r="AB609" i="22" s="1"/>
  <c r="X604" i="22"/>
  <c r="Y603" i="22"/>
  <c r="AF623" i="22"/>
  <c r="AF624" i="22" s="1"/>
  <c r="AD607" i="22"/>
  <c r="AG631" i="22"/>
  <c r="AH631" i="22" s="1"/>
  <c r="AI631" i="22" s="1"/>
  <c r="X657" i="22"/>
  <c r="X658" i="22" s="1"/>
  <c r="AB628" i="22"/>
  <c r="AH619" i="22"/>
  <c r="AE632" i="22"/>
  <c r="AF632" i="22" s="1"/>
  <c r="AC608" i="22"/>
  <c r="AA637" i="22"/>
  <c r="AB637" i="22" s="1"/>
  <c r="X664" i="22"/>
  <c r="Y664" i="22" s="1"/>
  <c r="Z664" i="22" s="1"/>
  <c r="AA664" i="22" s="1"/>
  <c r="V616" i="22"/>
  <c r="W616" i="22" s="1"/>
  <c r="X616" i="22" s="1"/>
  <c r="Y616" i="22" s="1"/>
  <c r="Z602" i="22"/>
  <c r="AA602" i="22" s="1"/>
  <c r="AF599" i="22"/>
  <c r="AG599" i="22" s="1"/>
  <c r="AE625" i="22"/>
  <c r="AE667" i="22"/>
  <c r="X651" i="22"/>
  <c r="X652" i="22" s="1"/>
  <c r="AC626" i="22"/>
  <c r="AA634" i="22"/>
  <c r="AB634" i="22" s="1"/>
  <c r="AG643" i="22"/>
  <c r="AH643" i="22" s="1"/>
  <c r="AI643" i="22" s="1"/>
  <c r="Y650" i="22"/>
  <c r="AA649" i="22"/>
  <c r="AD654" i="22"/>
  <c r="AE653" i="22"/>
  <c r="AE654" i="22" s="1"/>
  <c r="X622" i="22"/>
  <c r="AI618" i="22"/>
  <c r="AJ617" i="22"/>
  <c r="AC601" i="22"/>
  <c r="Z638" i="22"/>
  <c r="AB614" i="22"/>
  <c r="Z656" i="22"/>
  <c r="AA656" i="22" s="1"/>
  <c r="Y621" i="22"/>
  <c r="Z621" i="22" s="1"/>
  <c r="AF605" i="22"/>
  <c r="AE606" i="22"/>
  <c r="AE612" i="22"/>
  <c r="AG611" i="22"/>
  <c r="AF612" i="22"/>
  <c r="Z615" i="22"/>
  <c r="AA615" i="22" s="1"/>
  <c r="AB655" i="22"/>
  <c r="X639" i="22"/>
  <c r="X640" i="22" s="1"/>
  <c r="AE635" i="22"/>
  <c r="AL671" i="22"/>
  <c r="AM671" i="22" s="1"/>
  <c r="AF665" i="22"/>
  <c r="AD668" i="22"/>
  <c r="Z670" i="22"/>
  <c r="AA670" i="22" s="1"/>
  <c r="AF647" i="22"/>
  <c r="AG647" i="22" s="1"/>
  <c r="AE648" i="22"/>
  <c r="AC633" i="22"/>
  <c r="AD633" i="22" s="1"/>
  <c r="AJ629" i="22"/>
  <c r="AG674" i="22"/>
  <c r="AJ642" i="22"/>
  <c r="AK641" i="22"/>
  <c r="AD645" i="22"/>
  <c r="AE645" i="22" s="1"/>
  <c r="AJ673" i="22"/>
  <c r="AB676" i="22"/>
  <c r="AG620" i="22"/>
  <c r="AF644" i="22"/>
  <c r="AC675" i="22"/>
  <c r="E19" i="22"/>
  <c r="AB663" i="22" l="1"/>
  <c r="AE660" i="22"/>
  <c r="AE661" i="22" s="1"/>
  <c r="AD662" i="22"/>
  <c r="Y657" i="22"/>
  <c r="Y658" i="22" s="1"/>
  <c r="AC663" i="22"/>
  <c r="AE633" i="22"/>
  <c r="AF633" i="22" s="1"/>
  <c r="AD608" i="22"/>
  <c r="AE607" i="22"/>
  <c r="AA610" i="22"/>
  <c r="AB610" i="22" s="1"/>
  <c r="AG623" i="22"/>
  <c r="AH623" i="22" s="1"/>
  <c r="AH624" i="22" s="1"/>
  <c r="Y604" i="22"/>
  <c r="AD669" i="22"/>
  <c r="AC609" i="22"/>
  <c r="AI619" i="22"/>
  <c r="Y651" i="22"/>
  <c r="Y652" i="22" s="1"/>
  <c r="AA638" i="22"/>
  <c r="AB638" i="22" s="1"/>
  <c r="AF625" i="22"/>
  <c r="Z603" i="22"/>
  <c r="AB602" i="22"/>
  <c r="AC602" i="22" s="1"/>
  <c r="AH599" i="22"/>
  <c r="AI599" i="22" s="1"/>
  <c r="AJ599" i="22" s="1"/>
  <c r="AK599" i="22" s="1"/>
  <c r="AF600" i="22"/>
  <c r="AG600" i="22"/>
  <c r="AB664" i="22"/>
  <c r="AG644" i="22"/>
  <c r="AH644" i="22" s="1"/>
  <c r="AI644" i="22" s="1"/>
  <c r="AD626" i="22"/>
  <c r="AC627" i="22"/>
  <c r="AC628" i="22" s="1"/>
  <c r="Z616" i="22"/>
  <c r="AA616" i="22" s="1"/>
  <c r="AF653" i="22"/>
  <c r="AF654" i="22" s="1"/>
  <c r="AB649" i="22"/>
  <c r="AC649" i="22" s="1"/>
  <c r="Z650" i="22"/>
  <c r="AL672" i="22"/>
  <c r="AC634" i="22"/>
  <c r="AD634" i="22" s="1"/>
  <c r="AC637" i="22"/>
  <c r="AD637" i="22" s="1"/>
  <c r="AE613" i="22"/>
  <c r="AF613" i="22" s="1"/>
  <c r="AC614" i="22"/>
  <c r="AB615" i="22"/>
  <c r="AF660" i="22"/>
  <c r="AG605" i="22"/>
  <c r="AF606" i="22"/>
  <c r="Y622" i="22"/>
  <c r="Z622" i="22" s="1"/>
  <c r="AA621" i="22"/>
  <c r="AD601" i="22"/>
  <c r="AG659" i="22"/>
  <c r="AB656" i="22"/>
  <c r="AC655" i="22"/>
  <c r="AD655" i="22" s="1"/>
  <c r="AH611" i="22"/>
  <c r="AG612" i="22"/>
  <c r="AJ618" i="22"/>
  <c r="AK617" i="22"/>
  <c r="AF635" i="22"/>
  <c r="Y639" i="22"/>
  <c r="AE636" i="22"/>
  <c r="AN671" i="22"/>
  <c r="AO671" i="22" s="1"/>
  <c r="AH674" i="22"/>
  <c r="AI674" i="22" s="1"/>
  <c r="AE668" i="22"/>
  <c r="AF666" i="22"/>
  <c r="AB670" i="22"/>
  <c r="AC670" i="22" s="1"/>
  <c r="AG665" i="22"/>
  <c r="AF648" i="22"/>
  <c r="AG648" i="22"/>
  <c r="AH647" i="22"/>
  <c r="AI647" i="22" s="1"/>
  <c r="AJ630" i="22"/>
  <c r="AJ631" i="22" s="1"/>
  <c r="AK629" i="22"/>
  <c r="AL629" i="22" s="1"/>
  <c r="AM629" i="22" s="1"/>
  <c r="AC676" i="22"/>
  <c r="AD675" i="22"/>
  <c r="AD646" i="22"/>
  <c r="AH620" i="22"/>
  <c r="AG632" i="22"/>
  <c r="AF645" i="22"/>
  <c r="AK673" i="22"/>
  <c r="AM672" i="22"/>
  <c r="AK642" i="22"/>
  <c r="AJ643" i="22"/>
  <c r="AL641" i="22"/>
  <c r="E81" i="22"/>
  <c r="E82" i="22"/>
  <c r="E83" i="22"/>
  <c r="E84" i="22"/>
  <c r="E85" i="22"/>
  <c r="E86" i="22"/>
  <c r="E87" i="22"/>
  <c r="E88" i="22"/>
  <c r="D81" i="22"/>
  <c r="D82" i="22"/>
  <c r="D83" i="22"/>
  <c r="D84" i="22"/>
  <c r="D85" i="22"/>
  <c r="D86" i="22"/>
  <c r="D87" i="22"/>
  <c r="D88" i="22"/>
  <c r="C82" i="22"/>
  <c r="C83" i="22"/>
  <c r="C84" i="22"/>
  <c r="C85" i="22"/>
  <c r="C86" i="22"/>
  <c r="C87" i="22"/>
  <c r="C88" i="22"/>
  <c r="AE662" i="22" l="1"/>
  <c r="AF661" i="22"/>
  <c r="AD663" i="22"/>
  <c r="Z657" i="22"/>
  <c r="AA657" i="22" s="1"/>
  <c r="AG624" i="22"/>
  <c r="AG625" i="22" s="1"/>
  <c r="AH625" i="22" s="1"/>
  <c r="AC664" i="22"/>
  <c r="AD609" i="22"/>
  <c r="AF607" i="22"/>
  <c r="AE634" i="22"/>
  <c r="AF634" i="22" s="1"/>
  <c r="AE608" i="22"/>
  <c r="AJ619" i="22"/>
  <c r="AC610" i="22"/>
  <c r="Z604" i="22"/>
  <c r="AE669" i="22"/>
  <c r="AA603" i="22"/>
  <c r="AB603" i="22" s="1"/>
  <c r="AC603" i="22" s="1"/>
  <c r="Z651" i="22"/>
  <c r="Z652" i="22" s="1"/>
  <c r="AD649" i="22"/>
  <c r="AE649" i="22" s="1"/>
  <c r="AG653" i="22"/>
  <c r="AH653" i="22" s="1"/>
  <c r="AB616" i="22"/>
  <c r="AH600" i="22"/>
  <c r="AK600" i="22"/>
  <c r="AL599" i="22"/>
  <c r="AM599" i="22" s="1"/>
  <c r="AN599" i="22" s="1"/>
  <c r="AI600" i="22"/>
  <c r="AJ600" i="22"/>
  <c r="AA650" i="22"/>
  <c r="AN672" i="22"/>
  <c r="AD627" i="22"/>
  <c r="AD628" i="22" s="1"/>
  <c r="AE626" i="22"/>
  <c r="AF626" i="22" s="1"/>
  <c r="AC638" i="22"/>
  <c r="AD638" i="22" s="1"/>
  <c r="AB657" i="22"/>
  <c r="AG613" i="22"/>
  <c r="AG660" i="22"/>
  <c r="AG661" i="22" s="1"/>
  <c r="AH659" i="22"/>
  <c r="AI659" i="22" s="1"/>
  <c r="AH605" i="22"/>
  <c r="AG606" i="22"/>
  <c r="Z658" i="22"/>
  <c r="AA658" i="22" s="1"/>
  <c r="AD614" i="22"/>
  <c r="AC615" i="22"/>
  <c r="AK618" i="22"/>
  <c r="AL617" i="22"/>
  <c r="AI623" i="22"/>
  <c r="AJ623" i="22" s="1"/>
  <c r="AJ624" i="22" s="1"/>
  <c r="AA622" i="22"/>
  <c r="AI611" i="22"/>
  <c r="AJ611" i="22" s="1"/>
  <c r="AH612" i="22"/>
  <c r="AD602" i="22"/>
  <c r="AE601" i="22"/>
  <c r="AF601" i="22" s="1"/>
  <c r="AE655" i="22"/>
  <c r="AC656" i="22"/>
  <c r="AD656" i="22" s="1"/>
  <c r="AB621" i="22"/>
  <c r="AE637" i="22"/>
  <c r="Y640" i="22"/>
  <c r="AF636" i="22"/>
  <c r="AG635" i="22"/>
  <c r="AG636" i="22" s="1"/>
  <c r="Z639" i="22"/>
  <c r="AJ674" i="22"/>
  <c r="AK674" i="22" s="1"/>
  <c r="AD670" i="22"/>
  <c r="AF667" i="22"/>
  <c r="AF668" i="22" s="1"/>
  <c r="AH665" i="22"/>
  <c r="AH666" i="22" s="1"/>
  <c r="AG666" i="22"/>
  <c r="AH648" i="22"/>
  <c r="AI648" i="22"/>
  <c r="AJ647" i="22"/>
  <c r="AJ648" i="22" s="1"/>
  <c r="AM630" i="22"/>
  <c r="AK630" i="22"/>
  <c r="AK631" i="22" s="1"/>
  <c r="AL630" i="22"/>
  <c r="AJ644" i="22"/>
  <c r="AK643" i="22"/>
  <c r="AG633" i="22"/>
  <c r="AN629" i="22"/>
  <c r="AM641" i="22"/>
  <c r="AM642" i="22" s="1"/>
  <c r="AL673" i="22"/>
  <c r="AD676" i="22"/>
  <c r="AE675" i="22"/>
  <c r="AE646" i="22"/>
  <c r="AF646" i="22" s="1"/>
  <c r="AG645" i="22"/>
  <c r="AL642" i="22"/>
  <c r="AH632" i="22"/>
  <c r="AI632" i="22" s="1"/>
  <c r="AI620" i="22"/>
  <c r="AP671" i="22"/>
  <c r="AO672" i="22"/>
  <c r="E36" i="22"/>
  <c r="E37" i="22" s="1"/>
  <c r="E35" i="22"/>
  <c r="AD664" i="22" l="1"/>
  <c r="AE663" i="22"/>
  <c r="AF662" i="22"/>
  <c r="AF663" i="22" s="1"/>
  <c r="AD610" i="22"/>
  <c r="AF608" i="22"/>
  <c r="AE670" i="22"/>
  <c r="AG607" i="22"/>
  <c r="AK619" i="22"/>
  <c r="AE609" i="22"/>
  <c r="AA604" i="22"/>
  <c r="AB604" i="22" s="1"/>
  <c r="AC604" i="22" s="1"/>
  <c r="AB658" i="22"/>
  <c r="AG654" i="22"/>
  <c r="AH613" i="22"/>
  <c r="AM600" i="22"/>
  <c r="AO599" i="22"/>
  <c r="AP599" i="22" s="1"/>
  <c r="AN600" i="22"/>
  <c r="AL600" i="22"/>
  <c r="AF649" i="22"/>
  <c r="AG649" i="22" s="1"/>
  <c r="AB650" i="22"/>
  <c r="AA651" i="22"/>
  <c r="AA652" i="22" s="1"/>
  <c r="AG626" i="22"/>
  <c r="AE627" i="22"/>
  <c r="AF627" i="22" s="1"/>
  <c r="AI653" i="22"/>
  <c r="AD615" i="22"/>
  <c r="AG634" i="22"/>
  <c r="AC657" i="22"/>
  <c r="AD657" i="22" s="1"/>
  <c r="AH654" i="22"/>
  <c r="AL631" i="22"/>
  <c r="AM631" i="22" s="1"/>
  <c r="AE602" i="22"/>
  <c r="AD603" i="22"/>
  <c r="AC616" i="22"/>
  <c r="AB622" i="22"/>
  <c r="AC621" i="22"/>
  <c r="AE656" i="22"/>
  <c r="AL618" i="22"/>
  <c r="AM617" i="22"/>
  <c r="AJ612" i="22"/>
  <c r="AK611" i="22"/>
  <c r="AI624" i="22"/>
  <c r="AI625" i="22" s="1"/>
  <c r="AJ625" i="22" s="1"/>
  <c r="AE614" i="22"/>
  <c r="AI605" i="22"/>
  <c r="AK623" i="22"/>
  <c r="AG601" i="22"/>
  <c r="AH635" i="22"/>
  <c r="AH636" i="22" s="1"/>
  <c r="AJ659" i="22"/>
  <c r="AI612" i="22"/>
  <c r="AH606" i="22"/>
  <c r="AI660" i="22"/>
  <c r="AH660" i="22"/>
  <c r="AF655" i="22"/>
  <c r="Z640" i="22"/>
  <c r="AA639" i="22"/>
  <c r="AE638" i="22"/>
  <c r="AF637" i="22"/>
  <c r="AG637" i="22" s="1"/>
  <c r="AM673" i="22"/>
  <c r="AN673" i="22" s="1"/>
  <c r="AO673" i="22" s="1"/>
  <c r="AF669" i="22"/>
  <c r="AG667" i="22"/>
  <c r="AI665" i="22"/>
  <c r="AK647" i="22"/>
  <c r="AL647" i="22" s="1"/>
  <c r="AM647" i="22" s="1"/>
  <c r="AK644" i="22"/>
  <c r="AH645" i="22"/>
  <c r="AQ671" i="22"/>
  <c r="AQ672" i="22" s="1"/>
  <c r="AH633" i="22"/>
  <c r="AJ632" i="22"/>
  <c r="AP672" i="22"/>
  <c r="AN630" i="22"/>
  <c r="AO629" i="22"/>
  <c r="AL674" i="22"/>
  <c r="AN641" i="22"/>
  <c r="AO641" i="22" s="1"/>
  <c r="AL643" i="22"/>
  <c r="AJ620" i="22"/>
  <c r="AG646" i="22"/>
  <c r="AE676" i="22"/>
  <c r="AF675" i="22"/>
  <c r="H55" i="22"/>
  <c r="H54" i="22"/>
  <c r="H28" i="22"/>
  <c r="H21" i="22"/>
  <c r="AF670" i="22" l="1"/>
  <c r="AK620" i="22"/>
  <c r="AE664" i="22"/>
  <c r="AF664" i="22" s="1"/>
  <c r="AG662" i="22"/>
  <c r="AG663" i="22" s="1"/>
  <c r="AL619" i="22"/>
  <c r="AG608" i="22"/>
  <c r="AF609" i="22"/>
  <c r="AH607" i="22"/>
  <c r="AE610" i="22"/>
  <c r="AI613" i="22"/>
  <c r="AJ613" i="22" s="1"/>
  <c r="AI635" i="22"/>
  <c r="AI636" i="22" s="1"/>
  <c r="AM674" i="22"/>
  <c r="AN674" i="22" s="1"/>
  <c r="AO674" i="22" s="1"/>
  <c r="AC658" i="22"/>
  <c r="AD658" i="22" s="1"/>
  <c r="AE657" i="22"/>
  <c r="AO600" i="22"/>
  <c r="AP600" i="22"/>
  <c r="AQ599" i="22"/>
  <c r="AR599" i="22" s="1"/>
  <c r="AH649" i="22"/>
  <c r="AI649" i="22" s="1"/>
  <c r="AB651" i="22"/>
  <c r="AB652" i="22" s="1"/>
  <c r="AC650" i="22"/>
  <c r="AF638" i="22"/>
  <c r="AG638" i="22" s="1"/>
  <c r="AG627" i="22"/>
  <c r="AH626" i="22"/>
  <c r="AI626" i="22" s="1"/>
  <c r="AD616" i="22"/>
  <c r="AE628" i="22"/>
  <c r="AF628" i="22" s="1"/>
  <c r="AA640" i="22"/>
  <c r="AE603" i="22"/>
  <c r="AH634" i="22"/>
  <c r="AK648" i="22"/>
  <c r="AF602" i="22"/>
  <c r="AJ653" i="22"/>
  <c r="AD604" i="22"/>
  <c r="AI654" i="22"/>
  <c r="AF656" i="22"/>
  <c r="AJ605" i="22"/>
  <c r="AK605" i="22" s="1"/>
  <c r="AK606" i="22" s="1"/>
  <c r="AL623" i="22"/>
  <c r="AI606" i="22"/>
  <c r="AH661" i="22"/>
  <c r="AK659" i="22"/>
  <c r="AK660" i="22" s="1"/>
  <c r="AD621" i="22"/>
  <c r="AE621" i="22" s="1"/>
  <c r="AC622" i="22"/>
  <c r="AF614" i="22"/>
  <c r="AG614" i="22" s="1"/>
  <c r="AH614" i="22" s="1"/>
  <c r="AE615" i="22"/>
  <c r="AH601" i="22"/>
  <c r="AG655" i="22"/>
  <c r="AK624" i="22"/>
  <c r="AK625" i="22" s="1"/>
  <c r="AK612" i="22"/>
  <c r="AL611" i="22"/>
  <c r="AM618" i="22"/>
  <c r="AM619" i="22" s="1"/>
  <c r="AN617" i="22"/>
  <c r="AJ660" i="22"/>
  <c r="AB639" i="22"/>
  <c r="AC639" i="22" s="1"/>
  <c r="AH637" i="22"/>
  <c r="AR671" i="22"/>
  <c r="AS671" i="22" s="1"/>
  <c r="AI666" i="22"/>
  <c r="AJ665" i="22"/>
  <c r="AH667" i="22"/>
  <c r="AG668" i="22"/>
  <c r="AL648" i="22"/>
  <c r="AM643" i="22"/>
  <c r="AL644" i="22"/>
  <c r="AI645" i="22"/>
  <c r="AJ645" i="22" s="1"/>
  <c r="AL620" i="22"/>
  <c r="AG675" i="22"/>
  <c r="AH675" i="22" s="1"/>
  <c r="AI675" i="22" s="1"/>
  <c r="AN647" i="22"/>
  <c r="AN648" i="22" s="1"/>
  <c r="AP629" i="22"/>
  <c r="AQ629" i="22" s="1"/>
  <c r="AK632" i="22"/>
  <c r="AN642" i="22"/>
  <c r="AP641" i="22"/>
  <c r="AO630" i="22"/>
  <c r="AO642" i="22"/>
  <c r="AF676" i="22"/>
  <c r="AP673" i="22"/>
  <c r="AM648" i="22"/>
  <c r="AH646" i="22"/>
  <c r="AN631" i="22"/>
  <c r="AI633" i="22"/>
  <c r="G38" i="1"/>
  <c r="AH662" i="22" l="1"/>
  <c r="AH663" i="22" s="1"/>
  <c r="AH608" i="22"/>
  <c r="AJ635" i="22"/>
  <c r="AJ636" i="22" s="1"/>
  <c r="AG609" i="22"/>
  <c r="AH609" i="22" s="1"/>
  <c r="AF610" i="22"/>
  <c r="AI634" i="22"/>
  <c r="AI614" i="22"/>
  <c r="AJ614" i="22" s="1"/>
  <c r="AE616" i="22"/>
  <c r="AF657" i="22"/>
  <c r="AE658" i="22"/>
  <c r="AG628" i="22"/>
  <c r="AJ606" i="22"/>
  <c r="AS599" i="22"/>
  <c r="AS600" i="22" s="1"/>
  <c r="AQ600" i="22"/>
  <c r="AR600" i="22"/>
  <c r="AM620" i="22"/>
  <c r="AF603" i="22"/>
  <c r="AD650" i="22"/>
  <c r="AC651" i="22"/>
  <c r="AC652" i="22" s="1"/>
  <c r="AG602" i="22"/>
  <c r="AB640" i="22"/>
  <c r="AC640" i="22" s="1"/>
  <c r="AH627" i="22"/>
  <c r="AP674" i="22"/>
  <c r="AE604" i="22"/>
  <c r="AJ626" i="22"/>
  <c r="AK626" i="22" s="1"/>
  <c r="AJ654" i="22"/>
  <c r="AK653" i="22"/>
  <c r="AM611" i="22"/>
  <c r="AN611" i="22" s="1"/>
  <c r="AL659" i="22"/>
  <c r="AI607" i="22"/>
  <c r="AN618" i="22"/>
  <c r="AO617" i="22"/>
  <c r="AL612" i="22"/>
  <c r="AI601" i="22"/>
  <c r="AJ601" i="22" s="1"/>
  <c r="AD622" i="22"/>
  <c r="AE622" i="22" s="1"/>
  <c r="AG664" i="22"/>
  <c r="AK613" i="22"/>
  <c r="AF621" i="22"/>
  <c r="AM623" i="22"/>
  <c r="AH655" i="22"/>
  <c r="AG656" i="22"/>
  <c r="AF615" i="22"/>
  <c r="AI661" i="22"/>
  <c r="AL605" i="22"/>
  <c r="AL624" i="22"/>
  <c r="AL625" i="22" s="1"/>
  <c r="AI637" i="22"/>
  <c r="AJ637" i="22" s="1"/>
  <c r="AH638" i="22"/>
  <c r="AD639" i="22"/>
  <c r="AS672" i="22"/>
  <c r="AT671" i="22"/>
  <c r="AU671" i="22" s="1"/>
  <c r="AU672" i="22" s="1"/>
  <c r="AR672" i="22"/>
  <c r="AG669" i="22"/>
  <c r="AG670" i="22" s="1"/>
  <c r="AH668" i="22"/>
  <c r="AJ666" i="22"/>
  <c r="AK665" i="22"/>
  <c r="AI667" i="22"/>
  <c r="AO647" i="22"/>
  <c r="AP647" i="22" s="1"/>
  <c r="AM644" i="22"/>
  <c r="AK645" i="22"/>
  <c r="AL645" i="22" s="1"/>
  <c r="AO631" i="22"/>
  <c r="AJ633" i="22"/>
  <c r="AQ630" i="22"/>
  <c r="AP630" i="22"/>
  <c r="AR629" i="22"/>
  <c r="AG676" i="22"/>
  <c r="AI646" i="22"/>
  <c r="AJ646" i="22" s="1"/>
  <c r="AQ673" i="22"/>
  <c r="AN643" i="22"/>
  <c r="AQ641" i="22"/>
  <c r="AL632" i="22"/>
  <c r="AJ649" i="22"/>
  <c r="AP642" i="22"/>
  <c r="AJ675" i="22"/>
  <c r="E6" i="22"/>
  <c r="E5" i="22"/>
  <c r="E16" i="22"/>
  <c r="E3" i="22"/>
  <c r="P124" i="22"/>
  <c r="O124" i="22"/>
  <c r="K124" i="22"/>
  <c r="J124" i="22"/>
  <c r="B124" i="22"/>
  <c r="B99" i="22"/>
  <c r="AG610" i="22" l="1"/>
  <c r="AH610" i="22" s="1"/>
  <c r="AF616" i="22"/>
  <c r="AK635" i="22"/>
  <c r="AL635" i="22" s="1"/>
  <c r="AL636" i="22" s="1"/>
  <c r="AJ634" i="22"/>
  <c r="AF658" i="22"/>
  <c r="AJ607" i="22"/>
  <c r="AK607" i="22" s="1"/>
  <c r="AF604" i="22"/>
  <c r="AH628" i="22"/>
  <c r="AN619" i="22"/>
  <c r="AN620" i="22" s="1"/>
  <c r="AT599" i="22"/>
  <c r="AU599" i="22" s="1"/>
  <c r="AG603" i="22"/>
  <c r="AH602" i="22"/>
  <c r="AE650" i="22"/>
  <c r="AD651" i="22"/>
  <c r="AD652" i="22" s="1"/>
  <c r="AI627" i="22"/>
  <c r="AR673" i="22"/>
  <c r="AS673" i="22" s="1"/>
  <c r="AD640" i="22"/>
  <c r="AL626" i="22"/>
  <c r="AH669" i="22"/>
  <c r="AH670" i="22" s="1"/>
  <c r="AI638" i="22"/>
  <c r="AJ638" i="22" s="1"/>
  <c r="AK614" i="22"/>
  <c r="AH664" i="22"/>
  <c r="AK654" i="22"/>
  <c r="AK601" i="22"/>
  <c r="AL601" i="22" s="1"/>
  <c r="AL653" i="22"/>
  <c r="AN612" i="22"/>
  <c r="AI662" i="22"/>
  <c r="AI663" i="22" s="1"/>
  <c r="AM624" i="22"/>
  <c r="AM625" i="22" s="1"/>
  <c r="AN623" i="22"/>
  <c r="AO623" i="22" s="1"/>
  <c r="AO618" i="22"/>
  <c r="AP617" i="22"/>
  <c r="AL660" i="22"/>
  <c r="AM659" i="22"/>
  <c r="AM660" i="22" s="1"/>
  <c r="AI668" i="22"/>
  <c r="AL606" i="22"/>
  <c r="AG615" i="22"/>
  <c r="AM605" i="22"/>
  <c r="AH656" i="22"/>
  <c r="AG657" i="22"/>
  <c r="AI608" i="22"/>
  <c r="AI609" i="22" s="1"/>
  <c r="AO611" i="22"/>
  <c r="AP611" i="22" s="1"/>
  <c r="AF622" i="22"/>
  <c r="AG621" i="22"/>
  <c r="AJ661" i="22"/>
  <c r="AK661" i="22" s="1"/>
  <c r="AI655" i="22"/>
  <c r="AL613" i="22"/>
  <c r="AM612" i="22"/>
  <c r="AK636" i="22"/>
  <c r="AE639" i="22"/>
  <c r="AT672" i="22"/>
  <c r="AL665" i="22"/>
  <c r="AL666" i="22" s="1"/>
  <c r="AJ667" i="22"/>
  <c r="AK666" i="22"/>
  <c r="AP648" i="22"/>
  <c r="AO648" i="22"/>
  <c r="AQ647" i="22"/>
  <c r="AQ648" i="22" s="1"/>
  <c r="AQ642" i="22"/>
  <c r="AR641" i="22"/>
  <c r="AR642" i="22" s="1"/>
  <c r="AM645" i="22"/>
  <c r="AK633" i="22"/>
  <c r="AQ674" i="22"/>
  <c r="AV671" i="22"/>
  <c r="AV672" i="22" s="1"/>
  <c r="AK649" i="22"/>
  <c r="AL649" i="22" s="1"/>
  <c r="AK675" i="22"/>
  <c r="AO643" i="22"/>
  <c r="AR630" i="22"/>
  <c r="AS629" i="22"/>
  <c r="AK646" i="22"/>
  <c r="AM632" i="22"/>
  <c r="AN632" i="22" s="1"/>
  <c r="AO632" i="22" s="1"/>
  <c r="AN644" i="22"/>
  <c r="AH676" i="22"/>
  <c r="AI676" i="22" s="1"/>
  <c r="AP631" i="22"/>
  <c r="N15" i="22"/>
  <c r="B129" i="22"/>
  <c r="B53" i="22"/>
  <c r="B54" i="22"/>
  <c r="B55" i="22"/>
  <c r="B56" i="22"/>
  <c r="B57" i="22"/>
  <c r="B58" i="22"/>
  <c r="B59" i="22"/>
  <c r="B60" i="22"/>
  <c r="B61" i="22"/>
  <c r="B62" i="22"/>
  <c r="B63" i="22"/>
  <c r="B64" i="22"/>
  <c r="C55" i="22"/>
  <c r="C56" i="22"/>
  <c r="C57" i="22"/>
  <c r="C58" i="22"/>
  <c r="C59" i="22"/>
  <c r="C60" i="22"/>
  <c r="C61" i="22"/>
  <c r="C62" i="22"/>
  <c r="C63" i="22"/>
  <c r="C64" i="22"/>
  <c r="AM635" i="22" l="1"/>
  <c r="AM636" i="22" s="1"/>
  <c r="AK634" i="22"/>
  <c r="AG658" i="22"/>
  <c r="AG604" i="22"/>
  <c r="AI628" i="22"/>
  <c r="AL614" i="22"/>
  <c r="AO619" i="22"/>
  <c r="AO620" i="22" s="1"/>
  <c r="AM626" i="22"/>
  <c r="AR674" i="22"/>
  <c r="AS674" i="22" s="1"/>
  <c r="AH603" i="22"/>
  <c r="AI602" i="22"/>
  <c r="AJ602" i="22" s="1"/>
  <c r="AK602" i="22" s="1"/>
  <c r="AT600" i="22"/>
  <c r="AI669" i="22"/>
  <c r="AI670" i="22" s="1"/>
  <c r="AF650" i="22"/>
  <c r="AE651" i="22"/>
  <c r="AJ627" i="22"/>
  <c r="AM613" i="22"/>
  <c r="AT673" i="22"/>
  <c r="AU673" i="22" s="1"/>
  <c r="AV673" i="22" s="1"/>
  <c r="AH657" i="22"/>
  <c r="AH658" i="22" s="1"/>
  <c r="AM601" i="22"/>
  <c r="AN601" i="22" s="1"/>
  <c r="AO601" i="22" s="1"/>
  <c r="AR647" i="22"/>
  <c r="AS647" i="22" s="1"/>
  <c r="AT647" i="22" s="1"/>
  <c r="AL654" i="22"/>
  <c r="AM653" i="22"/>
  <c r="AI656" i="22"/>
  <c r="AL661" i="22"/>
  <c r="AM661" i="22" s="1"/>
  <c r="AO612" i="22"/>
  <c r="AQ611" i="22"/>
  <c r="AQ612" i="22" s="1"/>
  <c r="AN605" i="22"/>
  <c r="AN606" i="22" s="1"/>
  <c r="AM606" i="22"/>
  <c r="AH615" i="22"/>
  <c r="AI615" i="22" s="1"/>
  <c r="AG616" i="22"/>
  <c r="AL607" i="22"/>
  <c r="AN624" i="22"/>
  <c r="AN625" i="22" s="1"/>
  <c r="AI664" i="22"/>
  <c r="AU600" i="22"/>
  <c r="AJ662" i="22"/>
  <c r="AK662" i="22" s="1"/>
  <c r="AP612" i="22"/>
  <c r="AN659" i="22"/>
  <c r="AP623" i="22"/>
  <c r="AJ655" i="22"/>
  <c r="AN635" i="22"/>
  <c r="AN636" i="22" s="1"/>
  <c r="AG622" i="22"/>
  <c r="AH621" i="22"/>
  <c r="AI610" i="22"/>
  <c r="AV599" i="22"/>
  <c r="AP618" i="22"/>
  <c r="AQ617" i="22"/>
  <c r="AO624" i="22"/>
  <c r="AJ608" i="22"/>
  <c r="AF639" i="22"/>
  <c r="AG639" i="22" s="1"/>
  <c r="AE640" i="22"/>
  <c r="AK637" i="22"/>
  <c r="AL637" i="22" s="1"/>
  <c r="AM665" i="22"/>
  <c r="AK667" i="22"/>
  <c r="AJ668" i="22"/>
  <c r="AP643" i="22"/>
  <c r="AQ643" i="22" s="1"/>
  <c r="AR643" i="22" s="1"/>
  <c r="AS641" i="22"/>
  <c r="AL633" i="22"/>
  <c r="AL634" i="22" s="1"/>
  <c r="AJ676" i="22"/>
  <c r="AK676" i="22" s="1"/>
  <c r="AL675" i="22"/>
  <c r="AP632" i="22"/>
  <c r="AL646" i="22"/>
  <c r="AM646" i="22" s="1"/>
  <c r="AQ631" i="22"/>
  <c r="AW671" i="22"/>
  <c r="AO644" i="22"/>
  <c r="AN645" i="22"/>
  <c r="AT629" i="22"/>
  <c r="AU629" i="22" s="1"/>
  <c r="AS630" i="22"/>
  <c r="AM649" i="22"/>
  <c r="AN649" i="22" s="1"/>
  <c r="E27" i="6"/>
  <c r="R124" i="22" s="1"/>
  <c r="AH604" i="22" l="1"/>
  <c r="AM614" i="22"/>
  <c r="AT674" i="22"/>
  <c r="AU674" i="22" s="1"/>
  <c r="AV674" i="22" s="1"/>
  <c r="AJ669" i="22"/>
  <c r="AJ670" i="22" s="1"/>
  <c r="AI603" i="22"/>
  <c r="AN613" i="22"/>
  <c r="AF651" i="22"/>
  <c r="AE652" i="22"/>
  <c r="AG650" i="22"/>
  <c r="AK627" i="22"/>
  <c r="AJ628" i="22"/>
  <c r="AO635" i="22"/>
  <c r="AP635" i="22" s="1"/>
  <c r="AO625" i="22"/>
  <c r="AO605" i="22"/>
  <c r="AO606" i="22" s="1"/>
  <c r="AR611" i="22"/>
  <c r="AR612" i="22" s="1"/>
  <c r="AN653" i="22"/>
  <c r="AM637" i="22"/>
  <c r="AN637" i="22" s="1"/>
  <c r="AK638" i="22"/>
  <c r="AL638" i="22" s="1"/>
  <c r="AP619" i="22"/>
  <c r="AP620" i="22" s="1"/>
  <c r="AR648" i="22"/>
  <c r="AM654" i="22"/>
  <c r="AL662" i="22"/>
  <c r="AJ609" i="22"/>
  <c r="AJ610" i="22" s="1"/>
  <c r="AH622" i="22"/>
  <c r="AI621" i="22"/>
  <c r="AK608" i="22"/>
  <c r="AM607" i="22"/>
  <c r="AN607" i="22" s="1"/>
  <c r="AO645" i="22"/>
  <c r="AJ615" i="22"/>
  <c r="AJ663" i="22"/>
  <c r="AJ664" i="22" s="1"/>
  <c r="AN626" i="22"/>
  <c r="AQ623" i="22"/>
  <c r="AH616" i="22"/>
  <c r="AI616" i="22" s="1"/>
  <c r="AK655" i="22"/>
  <c r="AN660" i="22"/>
  <c r="AO659" i="22"/>
  <c r="AP601" i="22"/>
  <c r="AP624" i="22"/>
  <c r="AL602" i="22"/>
  <c r="AR617" i="22"/>
  <c r="AR618" i="22" s="1"/>
  <c r="AQ618" i="22"/>
  <c r="AW599" i="22"/>
  <c r="AJ656" i="22"/>
  <c r="AI657" i="22"/>
  <c r="AI658" i="22" s="1"/>
  <c r="AV600" i="22"/>
  <c r="AH639" i="22"/>
  <c r="AF640" i="22"/>
  <c r="AG640" i="22" s="1"/>
  <c r="AL667" i="22"/>
  <c r="AN665" i="22"/>
  <c r="AM666" i="22"/>
  <c r="AK668" i="22"/>
  <c r="AT641" i="22"/>
  <c r="AS642" i="22"/>
  <c r="AS643" i="22" s="1"/>
  <c r="AN646" i="22"/>
  <c r="AM633" i="22"/>
  <c r="AM634" i="22" s="1"/>
  <c r="AO649" i="22"/>
  <c r="AP649" i="22" s="1"/>
  <c r="AQ649" i="22" s="1"/>
  <c r="AP644" i="22"/>
  <c r="AR631" i="22"/>
  <c r="AS631" i="22" s="1"/>
  <c r="AL676" i="22"/>
  <c r="AM675" i="22"/>
  <c r="AN675" i="22" s="1"/>
  <c r="AU630" i="22"/>
  <c r="AT630" i="22"/>
  <c r="AT648" i="22"/>
  <c r="AV629" i="22"/>
  <c r="AW629" i="22" s="1"/>
  <c r="AU647" i="22"/>
  <c r="AV647" i="22" s="1"/>
  <c r="AW672" i="22"/>
  <c r="AX671" i="22"/>
  <c r="AQ632" i="22"/>
  <c r="AS648" i="22"/>
  <c r="B125" i="22"/>
  <c r="C125" i="22"/>
  <c r="D125" i="22"/>
  <c r="E125" i="22"/>
  <c r="F125" i="22"/>
  <c r="G125" i="22"/>
  <c r="H125" i="22"/>
  <c r="I125" i="22"/>
  <c r="J125" i="22"/>
  <c r="K125" i="22"/>
  <c r="L125" i="22"/>
  <c r="M125" i="22"/>
  <c r="N125" i="22"/>
  <c r="O125" i="22"/>
  <c r="P125" i="22"/>
  <c r="Q125" i="22"/>
  <c r="X125" i="22"/>
  <c r="Y125" i="22"/>
  <c r="Q124" i="22"/>
  <c r="N124" i="22"/>
  <c r="M124" i="22"/>
  <c r="L124" i="22"/>
  <c r="I124" i="22"/>
  <c r="H124" i="22"/>
  <c r="G124" i="22"/>
  <c r="F124" i="22"/>
  <c r="E124" i="22"/>
  <c r="D124" i="22"/>
  <c r="C124" i="22"/>
  <c r="C32" i="22"/>
  <c r="B32" i="22" s="1"/>
  <c r="AJ585" i="22"/>
  <c r="A585" i="22"/>
  <c r="AD585" i="22"/>
  <c r="AI585" i="22"/>
  <c r="AH585" i="22"/>
  <c r="AG585" i="22"/>
  <c r="AF585" i="22"/>
  <c r="AE585" i="22"/>
  <c r="AC585" i="22"/>
  <c r="AB585" i="22"/>
  <c r="AA585" i="22"/>
  <c r="Z585" i="22"/>
  <c r="Y585" i="22"/>
  <c r="X585" i="22"/>
  <c r="W585" i="22"/>
  <c r="V585" i="22"/>
  <c r="U585" i="22"/>
  <c r="T585" i="22"/>
  <c r="S585" i="22"/>
  <c r="R585" i="22"/>
  <c r="Q585" i="22"/>
  <c r="P585" i="22"/>
  <c r="O585" i="22"/>
  <c r="N585" i="22"/>
  <c r="M585" i="22"/>
  <c r="L585" i="22"/>
  <c r="K585" i="22"/>
  <c r="J585" i="22"/>
  <c r="I585" i="22"/>
  <c r="H585" i="22"/>
  <c r="G585" i="22"/>
  <c r="F585" i="22"/>
  <c r="E585" i="22"/>
  <c r="D585" i="22"/>
  <c r="C585" i="22"/>
  <c r="B585" i="22"/>
  <c r="B115" i="22"/>
  <c r="C53" i="22"/>
  <c r="C54" i="22"/>
  <c r="AN614" i="22" l="1"/>
  <c r="AI604" i="22"/>
  <c r="AK669" i="22"/>
  <c r="AK670" i="22" s="1"/>
  <c r="AO613" i="22"/>
  <c r="AF652" i="22"/>
  <c r="AO626" i="22"/>
  <c r="AP625" i="22"/>
  <c r="AO636" i="22"/>
  <c r="AO637" i="22" s="1"/>
  <c r="AP636" i="22"/>
  <c r="AQ635" i="22"/>
  <c r="AQ636" i="22" s="1"/>
  <c r="AR649" i="22"/>
  <c r="AS649" i="22" s="1"/>
  <c r="AT649" i="22" s="1"/>
  <c r="AP605" i="22"/>
  <c r="AP606" i="22" s="1"/>
  <c r="AJ603" i="22"/>
  <c r="AG651" i="22"/>
  <c r="AH650" i="22"/>
  <c r="AO646" i="22"/>
  <c r="AL627" i="22"/>
  <c r="AK628" i="22"/>
  <c r="AJ616" i="22"/>
  <c r="AN633" i="22"/>
  <c r="AN634" i="22" s="1"/>
  <c r="AN654" i="22"/>
  <c r="AO653" i="22"/>
  <c r="AO654" i="22" s="1"/>
  <c r="AH640" i="22"/>
  <c r="AS611" i="22"/>
  <c r="AT611" i="22" s="1"/>
  <c r="AJ657" i="22"/>
  <c r="AJ658" i="22" s="1"/>
  <c r="AM638" i="22"/>
  <c r="AN638" i="22" s="1"/>
  <c r="AQ619" i="22"/>
  <c r="AR619" i="22" s="1"/>
  <c r="AM602" i="22"/>
  <c r="AN602" i="22" s="1"/>
  <c r="AQ601" i="22"/>
  <c r="AP659" i="22"/>
  <c r="AQ659" i="22" s="1"/>
  <c r="AI622" i="22"/>
  <c r="AW600" i="22"/>
  <c r="AX599" i="22"/>
  <c r="AY599" i="22" s="1"/>
  <c r="AZ599" i="22" s="1"/>
  <c r="AN661" i="22"/>
  <c r="AL655" i="22"/>
  <c r="AM655" i="22" s="1"/>
  <c r="AK656" i="22"/>
  <c r="AR623" i="22"/>
  <c r="AS623" i="22" s="1"/>
  <c r="AL608" i="22"/>
  <c r="AM608" i="22" s="1"/>
  <c r="AN608" i="22" s="1"/>
  <c r="AK609" i="22"/>
  <c r="AK610" i="22" s="1"/>
  <c r="AQ624" i="22"/>
  <c r="AO660" i="22"/>
  <c r="AK615" i="22"/>
  <c r="AS617" i="22"/>
  <c r="AJ621" i="22"/>
  <c r="AK663" i="22"/>
  <c r="AK664" i="22" s="1"/>
  <c r="AM662" i="22"/>
  <c r="AO607" i="22"/>
  <c r="AI639" i="22"/>
  <c r="AO675" i="22"/>
  <c r="AP675" i="22" s="1"/>
  <c r="AQ675" i="22" s="1"/>
  <c r="AM667" i="22"/>
  <c r="AN666" i="22"/>
  <c r="AO665" i="22"/>
  <c r="AL668" i="22"/>
  <c r="AL669" i="22" s="1"/>
  <c r="AU641" i="22"/>
  <c r="AT642" i="22"/>
  <c r="AT643" i="22" s="1"/>
  <c r="AW630" i="22"/>
  <c r="AY671" i="22"/>
  <c r="AX629" i="22"/>
  <c r="AX630" i="22" s="1"/>
  <c r="AU648" i="22"/>
  <c r="AT631" i="22"/>
  <c r="AU631" i="22" s="1"/>
  <c r="AM676" i="22"/>
  <c r="AN676" i="22" s="1"/>
  <c r="AP645" i="22"/>
  <c r="AX672" i="22"/>
  <c r="AV630" i="22"/>
  <c r="AQ644" i="22"/>
  <c r="AV648" i="22"/>
  <c r="AR632" i="22"/>
  <c r="AS632" i="22" s="1"/>
  <c r="AW647" i="22"/>
  <c r="AW648" i="22" s="1"/>
  <c r="AW673" i="22"/>
  <c r="AW674" i="22" s="1"/>
  <c r="E11" i="22"/>
  <c r="B179" i="22"/>
  <c r="B178" i="22"/>
  <c r="B171" i="22"/>
  <c r="B168" i="22"/>
  <c r="B167" i="22"/>
  <c r="B163" i="22"/>
  <c r="B161" i="22"/>
  <c r="B160" i="22"/>
  <c r="B158" i="22"/>
  <c r="B157" i="22"/>
  <c r="B152" i="22"/>
  <c r="B143" i="22"/>
  <c r="B37" i="22"/>
  <c r="B36" i="22"/>
  <c r="B31" i="22"/>
  <c r="M3" i="20"/>
  <c r="Q1700" i="20"/>
  <c r="AO614" i="22" l="1"/>
  <c r="AJ604" i="22"/>
  <c r="AP646" i="22"/>
  <c r="AR635" i="22"/>
  <c r="AS635" i="22" s="1"/>
  <c r="AT635" i="22" s="1"/>
  <c r="AQ625" i="22"/>
  <c r="AK657" i="22"/>
  <c r="AK658" i="22" s="1"/>
  <c r="AP613" i="22"/>
  <c r="AP626" i="22"/>
  <c r="AG652" i="22"/>
  <c r="AQ605" i="22"/>
  <c r="AQ606" i="22" s="1"/>
  <c r="AO633" i="22"/>
  <c r="AO634" i="22" s="1"/>
  <c r="AK603" i="22"/>
  <c r="AI650" i="22"/>
  <c r="AH651" i="22"/>
  <c r="AL628" i="22"/>
  <c r="AM627" i="22"/>
  <c r="AP660" i="22"/>
  <c r="AS612" i="22"/>
  <c r="AO638" i="22"/>
  <c r="AP653" i="22"/>
  <c r="AQ653" i="22" s="1"/>
  <c r="AO602" i="22"/>
  <c r="AP602" i="22" s="1"/>
  <c r="AQ602" i="22" s="1"/>
  <c r="AO676" i="22"/>
  <c r="AP676" i="22" s="1"/>
  <c r="AQ676" i="22" s="1"/>
  <c r="AY600" i="22"/>
  <c r="AQ660" i="22"/>
  <c r="BA599" i="22"/>
  <c r="BB599" i="22" s="1"/>
  <c r="BB600" i="22" s="1"/>
  <c r="AS618" i="22"/>
  <c r="AT617" i="22"/>
  <c r="AK616" i="22"/>
  <c r="AL615" i="22"/>
  <c r="AM615" i="22" s="1"/>
  <c r="AR601" i="22"/>
  <c r="AQ620" i="22"/>
  <c r="AR620" i="22" s="1"/>
  <c r="AO661" i="22"/>
  <c r="AL663" i="22"/>
  <c r="AM663" i="22" s="1"/>
  <c r="AL656" i="22"/>
  <c r="AP637" i="22"/>
  <c r="AQ637" i="22" s="1"/>
  <c r="AJ622" i="22"/>
  <c r="AT612" i="22"/>
  <c r="AU611" i="22"/>
  <c r="AS624" i="22"/>
  <c r="AN662" i="22"/>
  <c r="AX600" i="22"/>
  <c r="AZ600" i="22"/>
  <c r="AK621" i="22"/>
  <c r="AR659" i="22"/>
  <c r="AS659" i="22" s="1"/>
  <c r="AP607" i="22"/>
  <c r="AO608" i="22"/>
  <c r="AL609" i="22"/>
  <c r="AM609" i="22" s="1"/>
  <c r="AT623" i="22"/>
  <c r="AN655" i="22"/>
  <c r="AR624" i="22"/>
  <c r="AJ639" i="22"/>
  <c r="AI640" i="22"/>
  <c r="AM668" i="22"/>
  <c r="AM669" i="22" s="1"/>
  <c r="AP665" i="22"/>
  <c r="AQ665" i="22" s="1"/>
  <c r="AQ666" i="22" s="1"/>
  <c r="AL670" i="22"/>
  <c r="AN667" i="22"/>
  <c r="AO666" i="22"/>
  <c r="AV641" i="22"/>
  <c r="AU642" i="22"/>
  <c r="AU643" i="22" s="1"/>
  <c r="AY629" i="22"/>
  <c r="AZ629" i="22" s="1"/>
  <c r="BA629" i="22" s="1"/>
  <c r="AR644" i="22"/>
  <c r="AZ671" i="22"/>
  <c r="AV631" i="22"/>
  <c r="AR675" i="22"/>
  <c r="AU649" i="22"/>
  <c r="AT632" i="22"/>
  <c r="AU632" i="22" s="1"/>
  <c r="AY672" i="22"/>
  <c r="AQ645" i="22"/>
  <c r="AQ646" i="22" s="1"/>
  <c r="AX673" i="22"/>
  <c r="AX647" i="22"/>
  <c r="M4" i="20"/>
  <c r="A136" i="22"/>
  <c r="B82" i="22"/>
  <c r="B83" i="22"/>
  <c r="B84" i="22"/>
  <c r="B85" i="22"/>
  <c r="B86" i="22"/>
  <c r="B87" i="22"/>
  <c r="B88" i="22"/>
  <c r="A82" i="22"/>
  <c r="A83" i="22"/>
  <c r="A84" i="22"/>
  <c r="A85" i="22"/>
  <c r="A86" i="22"/>
  <c r="A87" i="22"/>
  <c r="A88" i="22"/>
  <c r="K28" i="22"/>
  <c r="K27" i="22"/>
  <c r="K26" i="22"/>
  <c r="K25" i="22"/>
  <c r="K24" i="22"/>
  <c r="K23" i="22"/>
  <c r="K22" i="22"/>
  <c r="K21" i="22"/>
  <c r="K20" i="22"/>
  <c r="K19" i="22"/>
  <c r="K18" i="22"/>
  <c r="K17" i="22"/>
  <c r="K16" i="22"/>
  <c r="K15" i="22"/>
  <c r="K14" i="22"/>
  <c r="K13" i="22"/>
  <c r="K12" i="22"/>
  <c r="K11" i="22"/>
  <c r="K10" i="22"/>
  <c r="K9" i="22"/>
  <c r="K8" i="22"/>
  <c r="K7" i="22"/>
  <c r="K6" i="22"/>
  <c r="K5" i="22"/>
  <c r="K4" i="22"/>
  <c r="K3" i="22"/>
  <c r="K2" i="22"/>
  <c r="B141" i="22"/>
  <c r="A124" i="22"/>
  <c r="A75" i="22"/>
  <c r="J75" i="22"/>
  <c r="I75" i="22"/>
  <c r="H75" i="22"/>
  <c r="G75" i="22"/>
  <c r="F75" i="22"/>
  <c r="E75" i="22"/>
  <c r="D75" i="22"/>
  <c r="C75" i="22"/>
  <c r="B75" i="22"/>
  <c r="H46" i="22"/>
  <c r="B27" i="22"/>
  <c r="AP614" i="22" l="1"/>
  <c r="AR636" i="22"/>
  <c r="AK604" i="22"/>
  <c r="AL657" i="22"/>
  <c r="AL658" i="22" s="1"/>
  <c r="AR605" i="22"/>
  <c r="AS605" i="22" s="1"/>
  <c r="AS606" i="22" s="1"/>
  <c r="AR625" i="22"/>
  <c r="AQ626" i="22"/>
  <c r="AH652" i="22"/>
  <c r="AP633" i="22"/>
  <c r="AQ633" i="22" s="1"/>
  <c r="AR633" i="22" s="1"/>
  <c r="AQ613" i="22"/>
  <c r="AP661" i="22"/>
  <c r="AQ661" i="22" s="1"/>
  <c r="AL603" i="22"/>
  <c r="BA600" i="22"/>
  <c r="AI651" i="22"/>
  <c r="AJ650" i="22"/>
  <c r="AK650" i="22" s="1"/>
  <c r="AM628" i="22"/>
  <c r="AN627" i="22"/>
  <c r="AR653" i="22"/>
  <c r="AS653" i="22" s="1"/>
  <c r="AP654" i="22"/>
  <c r="AQ654" i="22"/>
  <c r="AN609" i="22"/>
  <c r="AN663" i="22"/>
  <c r="AO655" i="22"/>
  <c r="AQ607" i="22"/>
  <c r="AR660" i="22"/>
  <c r="AL616" i="22"/>
  <c r="AM616" i="22" s="1"/>
  <c r="AU617" i="22"/>
  <c r="AT618" i="22"/>
  <c r="BC599" i="22"/>
  <c r="AN668" i="22"/>
  <c r="AN669" i="22" s="1"/>
  <c r="AU623" i="22"/>
  <c r="AV623" i="22" s="1"/>
  <c r="AW623" i="22" s="1"/>
  <c r="AP608" i="22"/>
  <c r="AL610" i="22"/>
  <c r="AM610" i="22" s="1"/>
  <c r="AO662" i="22"/>
  <c r="AN615" i="22"/>
  <c r="AO615" i="22" s="1"/>
  <c r="AS619" i="22"/>
  <c r="AS620" i="22" s="1"/>
  <c r="AP638" i="22"/>
  <c r="AQ638" i="22" s="1"/>
  <c r="AL664" i="22"/>
  <c r="AM664" i="22" s="1"/>
  <c r="AS660" i="22"/>
  <c r="AK622" i="22"/>
  <c r="AV611" i="22"/>
  <c r="AW611" i="22" s="1"/>
  <c r="AU612" i="22"/>
  <c r="AL621" i="22"/>
  <c r="AM656" i="22"/>
  <c r="AR602" i="22"/>
  <c r="AS601" i="22"/>
  <c r="AT624" i="22"/>
  <c r="AT659" i="22"/>
  <c r="AU635" i="22"/>
  <c r="AU636" i="22" s="1"/>
  <c r="AT636" i="22"/>
  <c r="AK639" i="22"/>
  <c r="AJ640" i="22"/>
  <c r="AS636" i="22"/>
  <c r="AR637" i="22"/>
  <c r="AO667" i="22"/>
  <c r="AP666" i="22"/>
  <c r="AR665" i="22"/>
  <c r="AM670" i="22"/>
  <c r="AV642" i="22"/>
  <c r="AV643" i="22" s="1"/>
  <c r="AW641" i="22"/>
  <c r="BB629" i="22"/>
  <c r="BC629" i="22" s="1"/>
  <c r="AY630" i="22"/>
  <c r="BA630" i="22"/>
  <c r="AZ630" i="22"/>
  <c r="AR645" i="22"/>
  <c r="AR646" i="22" s="1"/>
  <c r="AS644" i="22"/>
  <c r="AT644" i="22" s="1"/>
  <c r="AW631" i="22"/>
  <c r="AX674" i="22"/>
  <c r="AX648" i="22"/>
  <c r="AY647" i="22"/>
  <c r="AY648" i="22" s="1"/>
  <c r="AV649" i="22"/>
  <c r="AW649" i="22" s="1"/>
  <c r="AR676" i="22"/>
  <c r="AS675" i="22"/>
  <c r="AV632" i="22"/>
  <c r="AZ672" i="22"/>
  <c r="BA671" i="22"/>
  <c r="BA672" i="22" s="1"/>
  <c r="AY673" i="22"/>
  <c r="M5" i="20"/>
  <c r="AP634" i="22" l="1"/>
  <c r="AL604" i="22"/>
  <c r="AR606" i="22"/>
  <c r="AR607" i="22" s="1"/>
  <c r="AP662" i="22"/>
  <c r="AQ662" i="22" s="1"/>
  <c r="AR626" i="22"/>
  <c r="AS625" i="22"/>
  <c r="AI652" i="22"/>
  <c r="AR613" i="22"/>
  <c r="AQ614" i="22"/>
  <c r="AP655" i="22"/>
  <c r="AQ655" i="22" s="1"/>
  <c r="AM603" i="22"/>
  <c r="AL650" i="22"/>
  <c r="AM650" i="22" s="1"/>
  <c r="AN664" i="22"/>
  <c r="AR654" i="22"/>
  <c r="AJ651" i="22"/>
  <c r="AK651" i="22" s="1"/>
  <c r="AN628" i="22"/>
  <c r="AO627" i="22"/>
  <c r="AN670" i="22"/>
  <c r="AR638" i="22"/>
  <c r="AV624" i="22"/>
  <c r="AT653" i="22"/>
  <c r="AP615" i="22"/>
  <c r="AS654" i="22"/>
  <c r="AX611" i="22"/>
  <c r="AY611" i="22" s="1"/>
  <c r="AY612" i="22" s="1"/>
  <c r="AY674" i="22"/>
  <c r="AM657" i="22"/>
  <c r="AM658" i="22" s="1"/>
  <c r="AT605" i="22"/>
  <c r="AT606" i="22" s="1"/>
  <c r="AN610" i="22"/>
  <c r="AU659" i="22"/>
  <c r="AU660" i="22" s="1"/>
  <c r="AM621" i="22"/>
  <c r="AL622" i="22"/>
  <c r="AW612" i="22"/>
  <c r="BC600" i="22"/>
  <c r="AU618" i="22"/>
  <c r="AV617" i="22"/>
  <c r="AR661" i="22"/>
  <c r="AS602" i="22"/>
  <c r="AT601" i="22"/>
  <c r="AV612" i="22"/>
  <c r="AT619" i="22"/>
  <c r="AO663" i="22"/>
  <c r="BD599" i="22"/>
  <c r="BD600" i="22" s="1"/>
  <c r="AT660" i="22"/>
  <c r="AN616" i="22"/>
  <c r="AW624" i="22"/>
  <c r="AX623" i="22"/>
  <c r="AY623" i="22" s="1"/>
  <c r="AQ608" i="22"/>
  <c r="AN656" i="22"/>
  <c r="AO609" i="22"/>
  <c r="AP609" i="22" s="1"/>
  <c r="AU624" i="22"/>
  <c r="AK640" i="22"/>
  <c r="AL639" i="22"/>
  <c r="AS637" i="22"/>
  <c r="AV635" i="22"/>
  <c r="BB671" i="22"/>
  <c r="AS665" i="22"/>
  <c r="AR666" i="22"/>
  <c r="AO668" i="22"/>
  <c r="AP667" i="22"/>
  <c r="AQ667" i="22" s="1"/>
  <c r="AX641" i="22"/>
  <c r="AW642" i="22"/>
  <c r="AW643" i="22" s="1"/>
  <c r="BC630" i="22"/>
  <c r="BD629" i="22"/>
  <c r="BD630" i="22" s="1"/>
  <c r="BB630" i="22"/>
  <c r="AU644" i="22"/>
  <c r="AV644" i="22" s="1"/>
  <c r="AS633" i="22"/>
  <c r="AT633" i="22" s="1"/>
  <c r="AQ634" i="22"/>
  <c r="AR634" i="22" s="1"/>
  <c r="AZ673" i="22"/>
  <c r="BA673" i="22" s="1"/>
  <c r="AX649" i="22"/>
  <c r="AY649" i="22" s="1"/>
  <c r="AS645" i="22"/>
  <c r="AS646" i="22" s="1"/>
  <c r="AZ647" i="22"/>
  <c r="AW632" i="22"/>
  <c r="AS676" i="22"/>
  <c r="AT675" i="22"/>
  <c r="AU675" i="22" s="1"/>
  <c r="AX631" i="22"/>
  <c r="M6" i="20"/>
  <c r="M7" i="20" s="1"/>
  <c r="AM604" i="22" l="1"/>
  <c r="AS626" i="22"/>
  <c r="AT625" i="22"/>
  <c r="AQ615" i="22"/>
  <c r="AS613" i="22"/>
  <c r="AT613" i="22" s="1"/>
  <c r="AR614" i="22"/>
  <c r="AS638" i="22"/>
  <c r="AR655" i="22"/>
  <c r="AS655" i="22" s="1"/>
  <c r="AX612" i="22"/>
  <c r="AN603" i="22"/>
  <c r="AO603" i="22" s="1"/>
  <c r="AJ652" i="22"/>
  <c r="AK652" i="22" s="1"/>
  <c r="AL651" i="22"/>
  <c r="AM651" i="22" s="1"/>
  <c r="AO664" i="22"/>
  <c r="AR662" i="22"/>
  <c r="AN650" i="22"/>
  <c r="AO650" i="22" s="1"/>
  <c r="AT637" i="22"/>
  <c r="AU637" i="22" s="1"/>
  <c r="AO628" i="22"/>
  <c r="AP627" i="22"/>
  <c r="AS661" i="22"/>
  <c r="AT661" i="22" s="1"/>
  <c r="AU653" i="22"/>
  <c r="AV653" i="22" s="1"/>
  <c r="AW653" i="22" s="1"/>
  <c r="AU619" i="22"/>
  <c r="AN621" i="22"/>
  <c r="AR608" i="22"/>
  <c r="AT654" i="22"/>
  <c r="AZ611" i="22"/>
  <c r="BA611" i="22" s="1"/>
  <c r="BA612" i="22" s="1"/>
  <c r="AQ609" i="22"/>
  <c r="AU601" i="22"/>
  <c r="AT602" i="22"/>
  <c r="AU605" i="22"/>
  <c r="AU606" i="22" s="1"/>
  <c r="AV659" i="22"/>
  <c r="AW659" i="22" s="1"/>
  <c r="AO616" i="22"/>
  <c r="AZ623" i="22"/>
  <c r="K630" i="22"/>
  <c r="E625" i="22" s="1"/>
  <c r="C625" i="22" s="1"/>
  <c r="AT620" i="22"/>
  <c r="AV618" i="22"/>
  <c r="AM622" i="22"/>
  <c r="AS607" i="22"/>
  <c r="AP663" i="22"/>
  <c r="K600" i="22"/>
  <c r="E600" i="22" s="1"/>
  <c r="C600" i="22" s="1"/>
  <c r="AO610" i="22"/>
  <c r="AP610" i="22" s="1"/>
  <c r="AX624" i="22"/>
  <c r="AN657" i="22"/>
  <c r="AN658" i="22" s="1"/>
  <c r="AW617" i="22"/>
  <c r="AX617" i="22" s="1"/>
  <c r="AO656" i="22"/>
  <c r="AY624" i="22"/>
  <c r="AM639" i="22"/>
  <c r="AL640" i="22"/>
  <c r="AW635" i="22"/>
  <c r="AV636" i="22"/>
  <c r="BC671" i="22"/>
  <c r="BD671" i="22" s="1"/>
  <c r="BB672" i="22"/>
  <c r="BB673" i="22" s="1"/>
  <c r="AO669" i="22"/>
  <c r="AR667" i="22"/>
  <c r="AP668" i="22"/>
  <c r="AQ668" i="22" s="1"/>
  <c r="AT665" i="22"/>
  <c r="AS666" i="22"/>
  <c r="AX642" i="22"/>
  <c r="AY641" i="22"/>
  <c r="AW644" i="22"/>
  <c r="AU633" i="22"/>
  <c r="AV633" i="22" s="1"/>
  <c r="AZ674" i="22"/>
  <c r="AT645" i="22"/>
  <c r="AU645" i="22" s="1"/>
  <c r="BA647" i="22"/>
  <c r="BA648" i="22" s="1"/>
  <c r="AX632" i="22"/>
  <c r="AY631" i="22"/>
  <c r="AT676" i="22"/>
  <c r="AU676" i="22" s="1"/>
  <c r="AV675" i="22"/>
  <c r="AW675" i="22" s="1"/>
  <c r="AZ648" i="22"/>
  <c r="AS634" i="22"/>
  <c r="M8" i="20"/>
  <c r="M9" i="20" s="1"/>
  <c r="AP664" i="22" l="1"/>
  <c r="AT638" i="22"/>
  <c r="AU638" i="22" s="1"/>
  <c r="AT626" i="22"/>
  <c r="AT655" i="22"/>
  <c r="AU625" i="22"/>
  <c r="AR615" i="22"/>
  <c r="AL652" i="22"/>
  <c r="AM652" i="22" s="1"/>
  <c r="AU613" i="22"/>
  <c r="AV613" i="22" s="1"/>
  <c r="AW613" i="22" s="1"/>
  <c r="AX613" i="22" s="1"/>
  <c r="AS614" i="22"/>
  <c r="AV605" i="22"/>
  <c r="AW605" i="22" s="1"/>
  <c r="AW606" i="22" s="1"/>
  <c r="AN651" i="22"/>
  <c r="AO651" i="22" s="1"/>
  <c r="AN622" i="22"/>
  <c r="AP603" i="22"/>
  <c r="AQ603" i="22" s="1"/>
  <c r="AN604" i="22"/>
  <c r="AO604" i="22" s="1"/>
  <c r="AS662" i="22"/>
  <c r="AT662" i="22" s="1"/>
  <c r="AP650" i="22"/>
  <c r="AZ612" i="22"/>
  <c r="AP628" i="22"/>
  <c r="AO657" i="22"/>
  <c r="AO658" i="22" s="1"/>
  <c r="AQ627" i="22"/>
  <c r="AR627" i="22" s="1"/>
  <c r="AR609" i="22"/>
  <c r="AU620" i="22"/>
  <c r="AW654" i="22"/>
  <c r="AU654" i="22"/>
  <c r="AV654" i="22"/>
  <c r="AO621" i="22"/>
  <c r="AP621" i="22" s="1"/>
  <c r="AX653" i="22"/>
  <c r="AW660" i="22"/>
  <c r="AP656" i="22"/>
  <c r="AQ656" i="22" s="1"/>
  <c r="AX618" i="22"/>
  <c r="AS608" i="22"/>
  <c r="AV619" i="22"/>
  <c r="AZ624" i="22"/>
  <c r="BA623" i="22"/>
  <c r="AU661" i="22"/>
  <c r="BB611" i="22"/>
  <c r="AU602" i="22"/>
  <c r="AV601" i="22"/>
  <c r="AW601" i="22" s="1"/>
  <c r="AX601" i="22" s="1"/>
  <c r="AQ663" i="22"/>
  <c r="AQ610" i="22"/>
  <c r="AY617" i="22"/>
  <c r="AZ617" i="22" s="1"/>
  <c r="AT607" i="22"/>
  <c r="AU607" i="22" s="1"/>
  <c r="AX659" i="22"/>
  <c r="AV660" i="22"/>
  <c r="AW618" i="22"/>
  <c r="AP616" i="22"/>
  <c r="AN639" i="22"/>
  <c r="AV637" i="22"/>
  <c r="AW636" i="22"/>
  <c r="AX635" i="22"/>
  <c r="AM640" i="22"/>
  <c r="BC672" i="22"/>
  <c r="BC673" i="22" s="1"/>
  <c r="BD672" i="22"/>
  <c r="AR668" i="22"/>
  <c r="AP669" i="22"/>
  <c r="AO670" i="22"/>
  <c r="AS667" i="22"/>
  <c r="AT666" i="22"/>
  <c r="AU665" i="22"/>
  <c r="AY642" i="22"/>
  <c r="AZ641" i="22"/>
  <c r="BA641" i="22" s="1"/>
  <c r="AV645" i="22"/>
  <c r="AW645" i="22" s="1"/>
  <c r="AX643" i="22"/>
  <c r="AX644" i="22" s="1"/>
  <c r="AZ631" i="22"/>
  <c r="BA631" i="22" s="1"/>
  <c r="AW633" i="22"/>
  <c r="AX633" i="22" s="1"/>
  <c r="AX675" i="22"/>
  <c r="AY675" i="22" s="1"/>
  <c r="AY632" i="22"/>
  <c r="AT634" i="22"/>
  <c r="AZ649" i="22"/>
  <c r="AV676" i="22"/>
  <c r="AW676" i="22" s="1"/>
  <c r="AT646" i="22"/>
  <c r="AU646" i="22" s="1"/>
  <c r="BB647" i="22"/>
  <c r="BA674" i="22"/>
  <c r="BB674" i="22" s="1"/>
  <c r="M10" i="20"/>
  <c r="B130" i="22"/>
  <c r="B108" i="22"/>
  <c r="B106" i="22"/>
  <c r="B105" i="22"/>
  <c r="N48" i="22"/>
  <c r="N47" i="22"/>
  <c r="N46" i="22"/>
  <c r="N45" i="22"/>
  <c r="N44" i="22"/>
  <c r="N43" i="22"/>
  <c r="N42" i="22"/>
  <c r="N41" i="22"/>
  <c r="N40" i="22"/>
  <c r="N39" i="22"/>
  <c r="N38" i="22"/>
  <c r="N37" i="22"/>
  <c r="N36" i="22"/>
  <c r="N35" i="22"/>
  <c r="N34" i="22"/>
  <c r="N33" i="22"/>
  <c r="N32" i="22"/>
  <c r="N31" i="22"/>
  <c r="N30" i="22"/>
  <c r="N29" i="22"/>
  <c r="N22" i="22"/>
  <c r="N21" i="22"/>
  <c r="N20" i="22"/>
  <c r="N19" i="22"/>
  <c r="N18" i="22"/>
  <c r="N17" i="22"/>
  <c r="N16" i="22"/>
  <c r="N14" i="22"/>
  <c r="N13" i="22"/>
  <c r="N12" i="22"/>
  <c r="N11" i="22"/>
  <c r="N10" i="22"/>
  <c r="N9" i="22"/>
  <c r="N8" i="22"/>
  <c r="N7" i="22"/>
  <c r="N6" i="22"/>
  <c r="N5" i="22"/>
  <c r="N4" i="22"/>
  <c r="N3" i="22"/>
  <c r="H56" i="22"/>
  <c r="H53" i="22"/>
  <c r="H48" i="22"/>
  <c r="H45" i="22"/>
  <c r="H41" i="22"/>
  <c r="H40" i="22"/>
  <c r="H39" i="22"/>
  <c r="H36" i="22"/>
  <c r="H35" i="22"/>
  <c r="H33" i="22"/>
  <c r="H30" i="22"/>
  <c r="H23" i="22"/>
  <c r="H16" i="22"/>
  <c r="H12" i="22"/>
  <c r="H11" i="22"/>
  <c r="H10" i="22"/>
  <c r="H9" i="22"/>
  <c r="H8" i="22"/>
  <c r="H7" i="22"/>
  <c r="H5" i="22"/>
  <c r="H4" i="22"/>
  <c r="H3" i="22"/>
  <c r="E29" i="22"/>
  <c r="E10" i="22"/>
  <c r="E9" i="22"/>
  <c r="E2" i="22"/>
  <c r="B30" i="22"/>
  <c r="B28" i="22"/>
  <c r="B29" i="22"/>
  <c r="B23" i="22"/>
  <c r="B22" i="22"/>
  <c r="B26" i="22"/>
  <c r="B40" i="22" s="1"/>
  <c r="B20" i="22"/>
  <c r="B19" i="22"/>
  <c r="B18" i="22"/>
  <c r="B7" i="22"/>
  <c r="B5" i="22"/>
  <c r="B4" i="22"/>
  <c r="B3" i="22"/>
  <c r="B2" i="22"/>
  <c r="D3" i="20"/>
  <c r="D4" i="20" s="1"/>
  <c r="D5" i="20" s="1"/>
  <c r="AV638" i="22" l="1"/>
  <c r="AU655" i="22"/>
  <c r="AV655" i="22" s="1"/>
  <c r="AW655" i="22" s="1"/>
  <c r="AS615" i="22"/>
  <c r="AV606" i="22"/>
  <c r="AV607" i="22" s="1"/>
  <c r="AW607" i="22" s="1"/>
  <c r="AV625" i="22"/>
  <c r="AU626" i="22"/>
  <c r="AN652" i="22"/>
  <c r="AO652" i="22" s="1"/>
  <c r="AO622" i="22"/>
  <c r="AP622" i="22" s="1"/>
  <c r="AT614" i="22"/>
  <c r="AR610" i="22"/>
  <c r="AV620" i="22"/>
  <c r="AX605" i="22"/>
  <c r="AX606" i="22" s="1"/>
  <c r="AS609" i="22"/>
  <c r="AP604" i="22"/>
  <c r="AQ604" i="22" s="1"/>
  <c r="AR603" i="22"/>
  <c r="AQ650" i="22"/>
  <c r="AP651" i="22"/>
  <c r="AS627" i="22"/>
  <c r="AQ628" i="22"/>
  <c r="AR628" i="22" s="1"/>
  <c r="AP657" i="22"/>
  <c r="AQ657" i="22" s="1"/>
  <c r="AR656" i="22"/>
  <c r="AS656" i="22" s="1"/>
  <c r="AT656" i="22" s="1"/>
  <c r="AQ621" i="22"/>
  <c r="AR621" i="22" s="1"/>
  <c r="AY653" i="22"/>
  <c r="AY654" i="22" s="1"/>
  <c r="AX654" i="22"/>
  <c r="BA617" i="22"/>
  <c r="BA618" i="22" s="1"/>
  <c r="AV661" i="22"/>
  <c r="AW661" i="22" s="1"/>
  <c r="AU662" i="22"/>
  <c r="AX660" i="22"/>
  <c r="AY659" i="22"/>
  <c r="AY660" i="22" s="1"/>
  <c r="AQ616" i="22"/>
  <c r="AY613" i="22"/>
  <c r="AR663" i="22"/>
  <c r="AS663" i="22" s="1"/>
  <c r="AQ664" i="22"/>
  <c r="AW619" i="22"/>
  <c r="AY618" i="22"/>
  <c r="AZ618" i="22"/>
  <c r="BC611" i="22"/>
  <c r="BC612" i="22" s="1"/>
  <c r="BB612" i="22"/>
  <c r="BA624" i="22"/>
  <c r="BB623" i="22"/>
  <c r="AZ632" i="22"/>
  <c r="BA632" i="22" s="1"/>
  <c r="AS668" i="22"/>
  <c r="AT608" i="22"/>
  <c r="AV602" i="22"/>
  <c r="AY601" i="22"/>
  <c r="AO639" i="22"/>
  <c r="AN640" i="22"/>
  <c r="AW637" i="22"/>
  <c r="AY635" i="22"/>
  <c r="AZ635" i="22" s="1"/>
  <c r="AZ636" i="22" s="1"/>
  <c r="AX636" i="22"/>
  <c r="K672" i="22"/>
  <c r="E660" i="22" s="1"/>
  <c r="C660" i="22" s="1"/>
  <c r="AP670" i="22"/>
  <c r="AT667" i="22"/>
  <c r="AU666" i="22"/>
  <c r="AQ669" i="22"/>
  <c r="AV665" i="22"/>
  <c r="BA649" i="22"/>
  <c r="BB641" i="22"/>
  <c r="BB642" i="22" s="1"/>
  <c r="BA642" i="22"/>
  <c r="AZ642" i="22"/>
  <c r="AY643" i="22"/>
  <c r="AY644" i="22" s="1"/>
  <c r="BB631" i="22"/>
  <c r="BC631" i="22" s="1"/>
  <c r="AY633" i="22"/>
  <c r="AU634" i="22"/>
  <c r="AV634" i="22" s="1"/>
  <c r="AX645" i="22"/>
  <c r="AZ675" i="22"/>
  <c r="BC647" i="22"/>
  <c r="BC648" i="22" s="1"/>
  <c r="BB648" i="22"/>
  <c r="BC674" i="22"/>
  <c r="BD673" i="22"/>
  <c r="K673" i="22" s="1"/>
  <c r="E661" i="22" s="1"/>
  <c r="C661" i="22" s="1"/>
  <c r="AV646" i="22"/>
  <c r="AW646" i="22" s="1"/>
  <c r="AX676" i="22"/>
  <c r="AY676" i="22" s="1"/>
  <c r="B15" i="22"/>
  <c r="B12" i="22"/>
  <c r="B14" i="22"/>
  <c r="B17" i="22"/>
  <c r="B13" i="22"/>
  <c r="B16" i="22"/>
  <c r="B11" i="22"/>
  <c r="M11" i="20"/>
  <c r="D6" i="20"/>
  <c r="AW638" i="22" l="1"/>
  <c r="AU656" i="22"/>
  <c r="AV656" i="22" s="1"/>
  <c r="AW656" i="22" s="1"/>
  <c r="AW625" i="22"/>
  <c r="AX625" i="22" s="1"/>
  <c r="AV626" i="22"/>
  <c r="AW620" i="22"/>
  <c r="AZ633" i="22"/>
  <c r="BA633" i="22" s="1"/>
  <c r="AU614" i="22"/>
  <c r="AT615" i="22"/>
  <c r="AY605" i="22"/>
  <c r="AY606" i="22" s="1"/>
  <c r="BD611" i="22"/>
  <c r="BD612" i="22" s="1"/>
  <c r="K612" i="22" s="1"/>
  <c r="E610" i="22" s="1"/>
  <c r="C610" i="22" s="1"/>
  <c r="AS610" i="22"/>
  <c r="AX655" i="22"/>
  <c r="AY655" i="22" s="1"/>
  <c r="AT668" i="22"/>
  <c r="BB617" i="22"/>
  <c r="BB618" i="22" s="1"/>
  <c r="AQ651" i="22"/>
  <c r="AR604" i="22"/>
  <c r="AS603" i="22"/>
  <c r="AR650" i="22"/>
  <c r="AP658" i="22"/>
  <c r="AQ658" i="22" s="1"/>
  <c r="AP652" i="22"/>
  <c r="AR657" i="22"/>
  <c r="AS657" i="22" s="1"/>
  <c r="AS628" i="22"/>
  <c r="AT627" i="22"/>
  <c r="AS621" i="22"/>
  <c r="AT621" i="22" s="1"/>
  <c r="AZ653" i="22"/>
  <c r="BA653" i="22" s="1"/>
  <c r="AU667" i="22"/>
  <c r="AQ622" i="22"/>
  <c r="AR622" i="22" s="1"/>
  <c r="BC623" i="22"/>
  <c r="BB624" i="22"/>
  <c r="AT663" i="22"/>
  <c r="AX661" i="22"/>
  <c r="AY661" i="22" s="1"/>
  <c r="AZ601" i="22"/>
  <c r="BA601" i="22" s="1"/>
  <c r="AZ613" i="22"/>
  <c r="AW602" i="22"/>
  <c r="AX619" i="22"/>
  <c r="AY619" i="22" s="1"/>
  <c r="AR616" i="22"/>
  <c r="AV662" i="22"/>
  <c r="AU608" i="22"/>
  <c r="AV608" i="22" s="1"/>
  <c r="AT609" i="22"/>
  <c r="AR664" i="22"/>
  <c r="AS664" i="22" s="1"/>
  <c r="AX607" i="22"/>
  <c r="AZ659" i="22"/>
  <c r="BA659" i="22" s="1"/>
  <c r="AX637" i="22"/>
  <c r="AX638" i="22" s="1"/>
  <c r="BA635" i="22"/>
  <c r="BB635" i="22" s="1"/>
  <c r="AP639" i="22"/>
  <c r="AQ639" i="22" s="1"/>
  <c r="AO640" i="22"/>
  <c r="AY636" i="22"/>
  <c r="AQ670" i="22"/>
  <c r="AR669" i="22"/>
  <c r="AW665" i="22"/>
  <c r="AX665" i="22" s="1"/>
  <c r="AV666" i="22"/>
  <c r="BC641" i="22"/>
  <c r="BD641" i="22" s="1"/>
  <c r="BD642" i="22" s="1"/>
  <c r="AZ643" i="22"/>
  <c r="AZ644" i="22" s="1"/>
  <c r="BB632" i="22"/>
  <c r="AZ676" i="22"/>
  <c r="BA675" i="22"/>
  <c r="BB649" i="22"/>
  <c r="BD674" i="22"/>
  <c r="K674" i="22" s="1"/>
  <c r="E662" i="22" s="1"/>
  <c r="C662" i="22" s="1"/>
  <c r="AW634" i="22"/>
  <c r="BD647" i="22"/>
  <c r="BD648" i="22" s="1"/>
  <c r="AY645" i="22"/>
  <c r="AX646" i="22"/>
  <c r="BD631" i="22"/>
  <c r="M12" i="20"/>
  <c r="D7" i="20"/>
  <c r="AW626" i="22" l="1"/>
  <c r="AX626" i="22" s="1"/>
  <c r="AY625" i="22"/>
  <c r="AZ625" i="22" s="1"/>
  <c r="BC617" i="22"/>
  <c r="BD617" i="22" s="1"/>
  <c r="BD618" i="22" s="1"/>
  <c r="AZ605" i="22"/>
  <c r="AZ606" i="22" s="1"/>
  <c r="AU668" i="22"/>
  <c r="AT610" i="22"/>
  <c r="AU615" i="22"/>
  <c r="AV614" i="22"/>
  <c r="AQ652" i="22"/>
  <c r="AS604" i="22"/>
  <c r="AT603" i="22"/>
  <c r="AT657" i="22"/>
  <c r="AU657" i="22" s="1"/>
  <c r="AV657" i="22" s="1"/>
  <c r="AR658" i="22"/>
  <c r="AS658" i="22" s="1"/>
  <c r="AS650" i="22"/>
  <c r="AT650" i="22" s="1"/>
  <c r="AR651" i="22"/>
  <c r="BB601" i="22"/>
  <c r="BC601" i="22" s="1"/>
  <c r="AU627" i="22"/>
  <c r="AV627" i="22" s="1"/>
  <c r="AT628" i="22"/>
  <c r="AR639" i="22"/>
  <c r="AS639" i="22" s="1"/>
  <c r="AT639" i="22" s="1"/>
  <c r="AU639" i="22" s="1"/>
  <c r="AS622" i="22"/>
  <c r="AT622" i="22" s="1"/>
  <c r="BB633" i="22"/>
  <c r="BB653" i="22"/>
  <c r="BC653" i="22" s="1"/>
  <c r="BD653" i="22" s="1"/>
  <c r="BD654" i="22" s="1"/>
  <c r="BA654" i="22"/>
  <c r="AZ654" i="22"/>
  <c r="AP640" i="22"/>
  <c r="AQ640" i="22" s="1"/>
  <c r="AX656" i="22"/>
  <c r="AY656" i="22" s="1"/>
  <c r="AU621" i="22"/>
  <c r="AV621" i="22" s="1"/>
  <c r="AR670" i="22"/>
  <c r="BB659" i="22"/>
  <c r="BC659" i="22" s="1"/>
  <c r="BD659" i="22" s="1"/>
  <c r="BD660" i="22" s="1"/>
  <c r="AW662" i="22"/>
  <c r="AX620" i="22"/>
  <c r="AY620" i="22" s="1"/>
  <c r="BA613" i="22"/>
  <c r="BA676" i="22"/>
  <c r="AZ660" i="22"/>
  <c r="AX602" i="22"/>
  <c r="AY602" i="22" s="1"/>
  <c r="BC624" i="22"/>
  <c r="BD623" i="22"/>
  <c r="BD624" i="22" s="1"/>
  <c r="AS616" i="22"/>
  <c r="AT616" i="22" s="1"/>
  <c r="AZ619" i="22"/>
  <c r="AU609" i="22"/>
  <c r="AV609" i="22" s="1"/>
  <c r="AU663" i="22"/>
  <c r="AV663" i="22" s="1"/>
  <c r="AT664" i="22"/>
  <c r="BA660" i="22"/>
  <c r="AY607" i="22"/>
  <c r="AW608" i="22"/>
  <c r="BB636" i="22"/>
  <c r="BC635" i="22"/>
  <c r="BC636" i="22" s="1"/>
  <c r="AY637" i="22"/>
  <c r="BA636" i="22"/>
  <c r="BB675" i="22"/>
  <c r="AV667" i="22"/>
  <c r="AX666" i="22"/>
  <c r="AY665" i="22"/>
  <c r="AW666" i="22"/>
  <c r="AS669" i="22"/>
  <c r="BC642" i="22"/>
  <c r="K642" i="22" s="1"/>
  <c r="E635" i="22" s="1"/>
  <c r="C635" i="22" s="1"/>
  <c r="BA643" i="22"/>
  <c r="BB643" i="22" s="1"/>
  <c r="BC632" i="22"/>
  <c r="K648" i="22"/>
  <c r="E640" i="22" s="1"/>
  <c r="C640" i="22" s="1"/>
  <c r="AY646" i="22"/>
  <c r="AZ645" i="22"/>
  <c r="AX634" i="22"/>
  <c r="AY634" i="22" s="1"/>
  <c r="K631" i="22"/>
  <c r="E626" i="22" s="1"/>
  <c r="C626" i="22" s="1"/>
  <c r="BC649" i="22"/>
  <c r="M13" i="20"/>
  <c r="M14" i="20" s="1"/>
  <c r="M15" i="20" s="1"/>
  <c r="D8" i="20"/>
  <c r="AV668" i="22" l="1"/>
  <c r="BA605" i="22"/>
  <c r="BB605" i="22" s="1"/>
  <c r="BB606" i="22" s="1"/>
  <c r="BC618" i="22"/>
  <c r="K618" i="22" s="1"/>
  <c r="E615" i="22" s="1"/>
  <c r="C615" i="22" s="1"/>
  <c r="BA625" i="22"/>
  <c r="AY626" i="22"/>
  <c r="AZ626" i="22" s="1"/>
  <c r="BC633" i="22"/>
  <c r="AR640" i="22"/>
  <c r="AS640" i="22" s="1"/>
  <c r="AT640" i="22" s="1"/>
  <c r="AV615" i="22"/>
  <c r="AW614" i="22"/>
  <c r="AS651" i="22"/>
  <c r="AT651" i="22" s="1"/>
  <c r="AS670" i="22"/>
  <c r="AT658" i="22"/>
  <c r="AU658" i="22" s="1"/>
  <c r="AV658" i="22" s="1"/>
  <c r="BB660" i="22"/>
  <c r="AT604" i="22"/>
  <c r="AU603" i="22"/>
  <c r="BB676" i="22"/>
  <c r="AU650" i="22"/>
  <c r="AR652" i="22"/>
  <c r="AU628" i="22"/>
  <c r="AV628" i="22" s="1"/>
  <c r="AW627" i="22"/>
  <c r="AW621" i="22"/>
  <c r="AX621" i="22" s="1"/>
  <c r="AU664" i="22"/>
  <c r="AV664" i="22" s="1"/>
  <c r="AU622" i="22"/>
  <c r="AV622" i="22" s="1"/>
  <c r="BC654" i="22"/>
  <c r="BB654" i="22"/>
  <c r="AZ655" i="22"/>
  <c r="AW663" i="22"/>
  <c r="AZ602" i="22"/>
  <c r="AZ607" i="22"/>
  <c r="K624" i="22"/>
  <c r="E620" i="22" s="1"/>
  <c r="C620" i="22" s="1"/>
  <c r="AZ661" i="22"/>
  <c r="BA661" i="22" s="1"/>
  <c r="AU610" i="22"/>
  <c r="AV610" i="22" s="1"/>
  <c r="BD635" i="22"/>
  <c r="BD636" i="22" s="1"/>
  <c r="K636" i="22" s="1"/>
  <c r="E630" i="22" s="1"/>
  <c r="C630" i="22" s="1"/>
  <c r="BD601" i="22"/>
  <c r="BA619" i="22"/>
  <c r="BB619" i="22" s="1"/>
  <c r="AZ620" i="22"/>
  <c r="BB613" i="22"/>
  <c r="BC613" i="22" s="1"/>
  <c r="AX662" i="22"/>
  <c r="AY662" i="22" s="1"/>
  <c r="BC660" i="22"/>
  <c r="AW609" i="22"/>
  <c r="AU616" i="22"/>
  <c r="AX608" i="22"/>
  <c r="AZ637" i="22"/>
  <c r="BA637" i="22" s="1"/>
  <c r="BB637" i="22" s="1"/>
  <c r="AV639" i="22"/>
  <c r="AW639" i="22" s="1"/>
  <c r="AY638" i="22"/>
  <c r="BC675" i="22"/>
  <c r="AT669" i="22"/>
  <c r="AZ665" i="22"/>
  <c r="BA665" i="22" s="1"/>
  <c r="AW667" i="22"/>
  <c r="AX667" i="22" s="1"/>
  <c r="AY666" i="22"/>
  <c r="BA644" i="22"/>
  <c r="BB644" i="22" s="1"/>
  <c r="BC643" i="22"/>
  <c r="BD643" i="22" s="1"/>
  <c r="BD632" i="22"/>
  <c r="K632" i="22" s="1"/>
  <c r="E627" i="22" s="1"/>
  <c r="C627" i="22" s="1"/>
  <c r="AW657" i="22"/>
  <c r="AZ634" i="22"/>
  <c r="BA634" i="22" s="1"/>
  <c r="BD649" i="22"/>
  <c r="K649" i="22" s="1"/>
  <c r="E641" i="22" s="1"/>
  <c r="C641" i="22" s="1"/>
  <c r="AZ646" i="22"/>
  <c r="M16" i="20"/>
  <c r="M17" i="20" s="1"/>
  <c r="D9" i="20"/>
  <c r="BA606" i="22" l="1"/>
  <c r="BC619" i="22"/>
  <c r="BB625" i="22"/>
  <c r="BA626" i="22"/>
  <c r="BB661" i="22"/>
  <c r="BC661" i="22" s="1"/>
  <c r="BD661" i="22" s="1"/>
  <c r="K660" i="22"/>
  <c r="E650" i="22" s="1"/>
  <c r="AS652" i="22"/>
  <c r="AT652" i="22" s="1"/>
  <c r="AT670" i="22"/>
  <c r="AX614" i="22"/>
  <c r="AW615" i="22"/>
  <c r="AW622" i="22"/>
  <c r="AX622" i="22" s="1"/>
  <c r="BC676" i="22"/>
  <c r="AV603" i="22"/>
  <c r="AW603" i="22" s="1"/>
  <c r="AU604" i="22"/>
  <c r="AW664" i="22"/>
  <c r="AU651" i="22"/>
  <c r="AV650" i="22"/>
  <c r="AW628" i="22"/>
  <c r="AX627" i="22"/>
  <c r="AZ638" i="22"/>
  <c r="BA638" i="22" s="1"/>
  <c r="BB638" i="22" s="1"/>
  <c r="K654" i="22"/>
  <c r="E645" i="22" s="1"/>
  <c r="C645" i="22" s="1"/>
  <c r="BA655" i="22"/>
  <c r="BB655" i="22" s="1"/>
  <c r="BC655" i="22" s="1"/>
  <c r="AZ656" i="22"/>
  <c r="AU640" i="22"/>
  <c r="AV640" i="22" s="1"/>
  <c r="AZ662" i="22"/>
  <c r="BA662" i="22" s="1"/>
  <c r="BD619" i="22"/>
  <c r="K619" i="22" s="1"/>
  <c r="E616" i="22" s="1"/>
  <c r="C616" i="22" s="1"/>
  <c r="BD613" i="22"/>
  <c r="K613" i="22" s="1"/>
  <c r="E611" i="22" s="1"/>
  <c r="C611" i="22" s="1"/>
  <c r="AX609" i="22"/>
  <c r="AY608" i="22"/>
  <c r="AZ608" i="22" s="1"/>
  <c r="AW610" i="22"/>
  <c r="AX663" i="22"/>
  <c r="AY663" i="22" s="1"/>
  <c r="BC605" i="22"/>
  <c r="BD605" i="22" s="1"/>
  <c r="BD606" i="22" s="1"/>
  <c r="BA607" i="22"/>
  <c r="BB607" i="22" s="1"/>
  <c r="AU669" i="22"/>
  <c r="BA620" i="22"/>
  <c r="AV616" i="22"/>
  <c r="AY621" i="22"/>
  <c r="AZ621" i="22" s="1"/>
  <c r="K601" i="22"/>
  <c r="E601" i="22" s="1"/>
  <c r="C601" i="22" s="1"/>
  <c r="BA602" i="22"/>
  <c r="BC637" i="22"/>
  <c r="AX639" i="22"/>
  <c r="BD675" i="22"/>
  <c r="BA666" i="22"/>
  <c r="BB665" i="22"/>
  <c r="BC665" i="22" s="1"/>
  <c r="AW668" i="22"/>
  <c r="AZ666" i="22"/>
  <c r="AY667" i="22"/>
  <c r="AX657" i="22"/>
  <c r="K643" i="22"/>
  <c r="E636" i="22" s="1"/>
  <c r="C636" i="22" s="1"/>
  <c r="BA645" i="22"/>
  <c r="BB645" i="22" s="1"/>
  <c r="BC644" i="22"/>
  <c r="BD644" i="22" s="1"/>
  <c r="BD633" i="22"/>
  <c r="K633" i="22" s="1"/>
  <c r="E628" i="22" s="1"/>
  <c r="C628" i="22" s="1"/>
  <c r="AW658" i="22"/>
  <c r="BB634" i="22"/>
  <c r="M18" i="20"/>
  <c r="D10" i="20"/>
  <c r="D11" i="20" s="1"/>
  <c r="BB662" i="22" l="1"/>
  <c r="BC662" i="22" s="1"/>
  <c r="BD662" i="22" s="1"/>
  <c r="BB626" i="22"/>
  <c r="BC625" i="22"/>
  <c r="AZ663" i="22"/>
  <c r="BA663" i="22" s="1"/>
  <c r="BD676" i="22"/>
  <c r="K676" i="22" s="1"/>
  <c r="E664" i="22" s="1"/>
  <c r="C664" i="22" s="1"/>
  <c r="AU670" i="22"/>
  <c r="AX615" i="22"/>
  <c r="AY614" i="22"/>
  <c r="AW640" i="22"/>
  <c r="AX640" i="22" s="1"/>
  <c r="BA656" i="22"/>
  <c r="BB656" i="22" s="1"/>
  <c r="BC656" i="22" s="1"/>
  <c r="AU652" i="22"/>
  <c r="BA621" i="22"/>
  <c r="AV604" i="22"/>
  <c r="AW604" i="22" s="1"/>
  <c r="AV669" i="22"/>
  <c r="AX603" i="22"/>
  <c r="AW650" i="22"/>
  <c r="AX650" i="22" s="1"/>
  <c r="AV651" i="22"/>
  <c r="AX628" i="22"/>
  <c r="AY627" i="22"/>
  <c r="AX664" i="22"/>
  <c r="AY664" i="22" s="1"/>
  <c r="AZ664" i="22" s="1"/>
  <c r="AY622" i="22"/>
  <c r="AZ622" i="22" s="1"/>
  <c r="BC606" i="22"/>
  <c r="BC607" i="22" s="1"/>
  <c r="BB620" i="22"/>
  <c r="BC620" i="22" s="1"/>
  <c r="AX610" i="22"/>
  <c r="BD655" i="22"/>
  <c r="BA608" i="22"/>
  <c r="BB602" i="22"/>
  <c r="BC602" i="22" s="1"/>
  <c r="AW616" i="22"/>
  <c r="K661" i="22"/>
  <c r="E651" i="22" s="1"/>
  <c r="AY609" i="22"/>
  <c r="AZ609" i="22" s="1"/>
  <c r="BC638" i="22"/>
  <c r="AY639" i="22"/>
  <c r="BD637" i="22"/>
  <c r="K675" i="22"/>
  <c r="E663" i="22" s="1"/>
  <c r="C663" i="22" s="1"/>
  <c r="BC666" i="22"/>
  <c r="BD665" i="22"/>
  <c r="BD666" i="22" s="1"/>
  <c r="AZ667" i="22"/>
  <c r="BB666" i="22"/>
  <c r="AX668" i="22"/>
  <c r="AY657" i="22"/>
  <c r="AZ657" i="22" s="1"/>
  <c r="BC645" i="22"/>
  <c r="BD645" i="22" s="1"/>
  <c r="BA646" i="22"/>
  <c r="K644" i="22"/>
  <c r="E637" i="22" s="1"/>
  <c r="C637" i="22" s="1"/>
  <c r="BC634" i="22"/>
  <c r="BD634" i="22" s="1"/>
  <c r="AX658" i="22"/>
  <c r="M19" i="20"/>
  <c r="D12" i="20"/>
  <c r="D13" i="20" s="1"/>
  <c r="AV670" i="22" l="1"/>
  <c r="BA664" i="22"/>
  <c r="BD625" i="22"/>
  <c r="BC626" i="22"/>
  <c r="BB663" i="22"/>
  <c r="AV652" i="22"/>
  <c r="AY615" i="22"/>
  <c r="AZ614" i="22"/>
  <c r="BA622" i="22"/>
  <c r="AW669" i="22"/>
  <c r="AX669" i="22" s="1"/>
  <c r="BB621" i="22"/>
  <c r="BC621" i="22" s="1"/>
  <c r="AY603" i="22"/>
  <c r="AZ603" i="22" s="1"/>
  <c r="AX604" i="22"/>
  <c r="AY650" i="22"/>
  <c r="AW651" i="22"/>
  <c r="AX651" i="22" s="1"/>
  <c r="AY628" i="22"/>
  <c r="AZ627" i="22"/>
  <c r="AY640" i="22"/>
  <c r="K606" i="22"/>
  <c r="E605" i="22" s="1"/>
  <c r="C605" i="22" s="1"/>
  <c r="AY610" i="22"/>
  <c r="AZ610" i="22" s="1"/>
  <c r="BD656" i="22"/>
  <c r="K656" i="22" s="1"/>
  <c r="E647" i="22" s="1"/>
  <c r="C647" i="22" s="1"/>
  <c r="K655" i="22"/>
  <c r="E646" i="22" s="1"/>
  <c r="C646" i="22" s="1"/>
  <c r="BD620" i="22"/>
  <c r="BD602" i="22"/>
  <c r="K602" i="22" s="1"/>
  <c r="E602" i="22" s="1"/>
  <c r="C602" i="22" s="1"/>
  <c r="BD607" i="22"/>
  <c r="BA609" i="22"/>
  <c r="AX616" i="22"/>
  <c r="BB608" i="22"/>
  <c r="BC608" i="22" s="1"/>
  <c r="K662" i="22"/>
  <c r="E652" i="22" s="1"/>
  <c r="K637" i="22"/>
  <c r="E631" i="22" s="1"/>
  <c r="C631" i="22" s="1"/>
  <c r="BD638" i="22"/>
  <c r="K638" i="22" s="1"/>
  <c r="E632" i="22" s="1"/>
  <c r="C632" i="22" s="1"/>
  <c r="AZ639" i="22"/>
  <c r="AY668" i="22"/>
  <c r="AZ668" i="22" s="1"/>
  <c r="K666" i="22"/>
  <c r="E655" i="22" s="1"/>
  <c r="C655" i="22" s="1"/>
  <c r="BA667" i="22"/>
  <c r="BA657" i="22"/>
  <c r="BB646" i="22"/>
  <c r="K645" i="22"/>
  <c r="E638" i="22" s="1"/>
  <c r="C638" i="22" s="1"/>
  <c r="K634" i="22"/>
  <c r="E629" i="22" s="1"/>
  <c r="C629" i="22" s="1"/>
  <c r="AY658" i="22"/>
  <c r="M20" i="20"/>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Q3" i="20" s="1"/>
  <c r="D14" i="20"/>
  <c r="D15" i="20" s="1"/>
  <c r="BB664" i="22" l="1"/>
  <c r="BC663" i="22"/>
  <c r="BD663" i="22" s="1"/>
  <c r="K625" i="22"/>
  <c r="E621" i="22" s="1"/>
  <c r="C621" i="22" s="1"/>
  <c r="BD626" i="22"/>
  <c r="K626" i="22" s="1"/>
  <c r="E622" i="22" s="1"/>
  <c r="C622" i="22" s="1"/>
  <c r="AW670" i="22"/>
  <c r="AX670" i="22" s="1"/>
  <c r="AZ615" i="22"/>
  <c r="BA614" i="22"/>
  <c r="BB622" i="22"/>
  <c r="BC622" i="22" s="1"/>
  <c r="AY604" i="22"/>
  <c r="AZ604" i="22" s="1"/>
  <c r="BD621" i="22"/>
  <c r="K621" i="22" s="1"/>
  <c r="E618" i="22" s="1"/>
  <c r="C618" i="22" s="1"/>
  <c r="BA603" i="22"/>
  <c r="AW652" i="22"/>
  <c r="AX652" i="22" s="1"/>
  <c r="AZ650" i="22"/>
  <c r="AY651" i="22"/>
  <c r="AZ628" i="22"/>
  <c r="BA627" i="22"/>
  <c r="BD608" i="22"/>
  <c r="K608" i="22" s="1"/>
  <c r="E607" i="22" s="1"/>
  <c r="C607" i="22" s="1"/>
  <c r="K620" i="22"/>
  <c r="E617" i="22" s="1"/>
  <c r="C617" i="22" s="1"/>
  <c r="BA610" i="22"/>
  <c r="AY616" i="22"/>
  <c r="BB609" i="22"/>
  <c r="K607" i="22"/>
  <c r="E606" i="22" s="1"/>
  <c r="C606" i="22" s="1"/>
  <c r="BA639" i="22"/>
  <c r="BB639" i="22" s="1"/>
  <c r="AZ640" i="22"/>
  <c r="AY669" i="22"/>
  <c r="AZ669" i="22" s="1"/>
  <c r="BA668" i="22"/>
  <c r="BB667" i="22"/>
  <c r="BB657" i="22"/>
  <c r="BC657" i="22" s="1"/>
  <c r="BC646" i="22"/>
  <c r="BD646" i="22" s="1"/>
  <c r="AZ658" i="22"/>
  <c r="Q161" i="20"/>
  <c r="Q47" i="20"/>
  <c r="Q51" i="20"/>
  <c r="Q4"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BD622" i="22" l="1"/>
  <c r="K622" i="22" s="1"/>
  <c r="E619" i="22" s="1"/>
  <c r="C619" i="22" s="1"/>
  <c r="BC664" i="22"/>
  <c r="BD664" i="22" s="1"/>
  <c r="K664" i="22" s="1"/>
  <c r="E654" i="22" s="1"/>
  <c r="C654" i="22" s="1"/>
  <c r="AZ616" i="22"/>
  <c r="BA615" i="22"/>
  <c r="BB614" i="22"/>
  <c r="BA604" i="22"/>
  <c r="BB603" i="22"/>
  <c r="AY652" i="22"/>
  <c r="AZ651" i="22"/>
  <c r="BA650" i="22"/>
  <c r="BB650" i="22" s="1"/>
  <c r="BA628" i="22"/>
  <c r="BB627" i="22"/>
  <c r="BA640" i="22"/>
  <c r="BB640" i="22" s="1"/>
  <c r="AY670" i="22"/>
  <c r="AZ670" i="22" s="1"/>
  <c r="BC639" i="22"/>
  <c r="BD639" i="22" s="1"/>
  <c r="BB610" i="22"/>
  <c r="K663" i="22"/>
  <c r="E653" i="22" s="1"/>
  <c r="C653" i="22" s="1"/>
  <c r="BC609" i="22"/>
  <c r="BA669" i="22"/>
  <c r="BB668" i="22"/>
  <c r="BC667" i="22"/>
  <c r="BD657" i="22"/>
  <c r="K657" i="22" s="1"/>
  <c r="E648" i="22" s="1"/>
  <c r="C648" i="22" s="1"/>
  <c r="K646" i="22"/>
  <c r="E639" i="22" s="1"/>
  <c r="C639" i="22" s="1"/>
  <c r="BA658" i="22"/>
  <c r="BB658" i="22" s="1"/>
  <c r="D18" i="20"/>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BA670" i="22" l="1"/>
  <c r="BA616" i="22"/>
  <c r="K639" i="22"/>
  <c r="E633" i="22" s="1"/>
  <c r="C633" i="22" s="1"/>
  <c r="BC640" i="22"/>
  <c r="BD640" i="22" s="1"/>
  <c r="K640" i="22" s="1"/>
  <c r="E634" i="22" s="1"/>
  <c r="C634" i="22" s="1"/>
  <c r="BC614" i="22"/>
  <c r="BB615" i="22"/>
  <c r="AZ652" i="22"/>
  <c r="BC603" i="22"/>
  <c r="BD603" i="22" s="1"/>
  <c r="BB604" i="22"/>
  <c r="BA651" i="22"/>
  <c r="BC650" i="22"/>
  <c r="BB628" i="22"/>
  <c r="BC627" i="22"/>
  <c r="BC610" i="22"/>
  <c r="BD609" i="22"/>
  <c r="BB669" i="22"/>
  <c r="BC668" i="22"/>
  <c r="BD667" i="22"/>
  <c r="BC658" i="22"/>
  <c r="H3" i="20"/>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BB616" i="22" l="1"/>
  <c r="BD614" i="22"/>
  <c r="K614" i="22" s="1"/>
  <c r="E612" i="22" s="1"/>
  <c r="C612" i="22" s="1"/>
  <c r="BC615" i="22"/>
  <c r="BA652" i="22"/>
  <c r="BC604" i="22"/>
  <c r="BD604" i="22" s="1"/>
  <c r="K604" i="22" s="1"/>
  <c r="E604" i="22" s="1"/>
  <c r="C604" i="22" s="1"/>
  <c r="K603" i="22"/>
  <c r="E603" i="22" s="1"/>
  <c r="C603" i="22" s="1"/>
  <c r="BD650" i="22"/>
  <c r="BB651" i="22"/>
  <c r="BD627" i="22"/>
  <c r="K627" i="22" s="1"/>
  <c r="E623" i="22" s="1"/>
  <c r="C623" i="22" s="1"/>
  <c r="BC628" i="22"/>
  <c r="BD610" i="22"/>
  <c r="K610" i="22" s="1"/>
  <c r="E609" i="22" s="1"/>
  <c r="C609" i="22" s="1"/>
  <c r="BC669" i="22"/>
  <c r="K609" i="22"/>
  <c r="E608" i="22" s="1"/>
  <c r="C608" i="22" s="1"/>
  <c r="BD668" i="22"/>
  <c r="K667" i="22"/>
  <c r="E656" i="22" s="1"/>
  <c r="C656" i="22" s="1"/>
  <c r="BB670" i="22"/>
  <c r="BD658" i="22"/>
  <c r="K658" i="22" s="1"/>
  <c r="E649" i="22" s="1"/>
  <c r="H4" i="20"/>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BC616" i="22" l="1"/>
  <c r="BD615" i="22"/>
  <c r="K615" i="22" s="1"/>
  <c r="E613" i="22" s="1"/>
  <c r="C613" i="22" s="1"/>
  <c r="BB652" i="22"/>
  <c r="BC670" i="22"/>
  <c r="BD669" i="22"/>
  <c r="K669" i="22" s="1"/>
  <c r="E658" i="22" s="1"/>
  <c r="C658" i="22" s="1"/>
  <c r="K650" i="22"/>
  <c r="E642" i="22" s="1"/>
  <c r="C642" i="22" s="1"/>
  <c r="BD628" i="22"/>
  <c r="K628" i="22" s="1"/>
  <c r="E624" i="22" s="1"/>
  <c r="C624" i="22" s="1"/>
  <c r="BC651" i="22"/>
  <c r="K668" i="22"/>
  <c r="E657" i="22" s="1"/>
  <c r="C657" i="22" s="1"/>
  <c r="C649" i="22"/>
  <c r="G2" i="20"/>
  <c r="E29" i="6"/>
  <c r="H40" i="5"/>
  <c r="N50" i="22" s="1"/>
  <c r="H41" i="5"/>
  <c r="H42" i="5"/>
  <c r="N52" i="22" s="1"/>
  <c r="H43" i="5"/>
  <c r="N53" i="22" s="1"/>
  <c r="G44" i="5"/>
  <c r="D38" i="18"/>
  <c r="D43" i="18" s="1"/>
  <c r="D26" i="18"/>
  <c r="D29" i="18" s="1"/>
  <c r="D23" i="18"/>
  <c r="D10" i="18"/>
  <c r="D14" i="18" s="1"/>
  <c r="D7" i="18"/>
  <c r="A34" i="8"/>
  <c r="B150" i="22"/>
  <c r="D20" i="16"/>
  <c r="D6" i="16"/>
  <c r="D34" i="16"/>
  <c r="F35" i="15"/>
  <c r="F23" i="15"/>
  <c r="F9" i="15"/>
  <c r="D9" i="15"/>
  <c r="A7" i="1"/>
  <c r="A9" i="1" s="1"/>
  <c r="E16" i="14"/>
  <c r="D19" i="6" s="1"/>
  <c r="B117" i="22" s="1"/>
  <c r="D18" i="6"/>
  <c r="B116" i="22" s="1"/>
  <c r="A5" i="1"/>
  <c r="A3" i="1"/>
  <c r="A58" i="8"/>
  <c r="A25" i="13" s="1"/>
  <c r="C24" i="13"/>
  <c r="A36" i="1"/>
  <c r="B67" i="12" s="1"/>
  <c r="B14" i="13"/>
  <c r="C16" i="13"/>
  <c r="A34" i="1"/>
  <c r="L36" i="1"/>
  <c r="A29" i="1"/>
  <c r="D3" i="12" s="1"/>
  <c r="B5" i="13" s="1"/>
  <c r="B107" i="22"/>
  <c r="F24" i="5"/>
  <c r="B94" i="22" s="1"/>
  <c r="G35" i="5"/>
  <c r="A21" i="9"/>
  <c r="B5" i="9"/>
  <c r="B72" i="12"/>
  <c r="A81" i="22"/>
  <c r="G81" i="22"/>
  <c r="D5" i="12"/>
  <c r="F5" i="12"/>
  <c r="A57" i="1"/>
  <c r="A53" i="1"/>
  <c r="A38" i="1"/>
  <c r="D22" i="3"/>
  <c r="E11" i="2" s="1"/>
  <c r="H14" i="22"/>
  <c r="E35" i="6"/>
  <c r="Y124" i="22" s="1"/>
  <c r="E30" i="6"/>
  <c r="H31" i="5"/>
  <c r="N24" i="22" s="1"/>
  <c r="H32" i="5"/>
  <c r="H33" i="5"/>
  <c r="N26" i="22" s="1"/>
  <c r="H34" i="5"/>
  <c r="N27" i="22" s="1"/>
  <c r="G23" i="5"/>
  <c r="F88" i="22" s="1"/>
  <c r="G22" i="5"/>
  <c r="F87" i="22" s="1"/>
  <c r="G21" i="5"/>
  <c r="F86" i="22" s="1"/>
  <c r="G20" i="5"/>
  <c r="F85" i="22" s="1"/>
  <c r="G19" i="5"/>
  <c r="F84" i="22" s="1"/>
  <c r="G18" i="5"/>
  <c r="F83" i="22" s="1"/>
  <c r="G17" i="5"/>
  <c r="F82" i="22" s="1"/>
  <c r="C6" i="2"/>
  <c r="H2" i="22" s="1"/>
  <c r="E33" i="6"/>
  <c r="E31" i="6"/>
  <c r="E28" i="6"/>
  <c r="C35" i="7"/>
  <c r="D38" i="3"/>
  <c r="K75" i="22" s="1"/>
  <c r="BD616" i="22" l="1"/>
  <c r="K616" i="22" s="1"/>
  <c r="E614" i="22" s="1"/>
  <c r="C614" i="22" s="1"/>
  <c r="BC652" i="22"/>
  <c r="BD670" i="22"/>
  <c r="K670" i="22" s="1"/>
  <c r="E659" i="22" s="1"/>
  <c r="C659" i="22" s="1"/>
  <c r="BD651" i="22"/>
  <c r="B170" i="22"/>
  <c r="AA141" i="22"/>
  <c r="B165" i="22"/>
  <c r="V141" i="22"/>
  <c r="B145" i="22"/>
  <c r="F141" i="22"/>
  <c r="B156" i="22"/>
  <c r="M141" i="22"/>
  <c r="C13" i="7"/>
  <c r="H43" i="22" s="1"/>
  <c r="N23" i="22"/>
  <c r="S125" i="22"/>
  <c r="T124" i="22"/>
  <c r="W124" i="22"/>
  <c r="V125" i="22"/>
  <c r="H35" i="5"/>
  <c r="N28" i="22" s="1"/>
  <c r="N25" i="22"/>
  <c r="C14" i="7"/>
  <c r="H44" i="22" s="1"/>
  <c r="N49" i="22"/>
  <c r="T125" i="22"/>
  <c r="U124" i="22"/>
  <c r="E34" i="22"/>
  <c r="E38" i="22" s="1"/>
  <c r="C37" i="7"/>
  <c r="H49" i="22" s="1"/>
  <c r="H47" i="22"/>
  <c r="X124" i="22"/>
  <c r="W125" i="22"/>
  <c r="S124" i="22"/>
  <c r="R125" i="22"/>
  <c r="V124" i="22"/>
  <c r="U125" i="22"/>
  <c r="H44" i="5"/>
  <c r="N54" i="22" s="1"/>
  <c r="N51" i="22"/>
  <c r="A19" i="13"/>
  <c r="D9" i="16"/>
  <c r="F26" i="15"/>
  <c r="B7" i="13"/>
  <c r="B81" i="22"/>
  <c r="C4" i="3"/>
  <c r="C10" i="7"/>
  <c r="H17" i="22" s="1"/>
  <c r="B69" i="22"/>
  <c r="A4" i="19"/>
  <c r="E18" i="22"/>
  <c r="A3" i="14"/>
  <c r="A3" i="15" s="1"/>
  <c r="A2" i="29" s="1"/>
  <c r="D4" i="12"/>
  <c r="B9" i="13" s="1"/>
  <c r="B3" i="9"/>
  <c r="E67" i="12"/>
  <c r="D20" i="6"/>
  <c r="A4" i="3"/>
  <c r="B118" i="22" l="1"/>
  <c r="C30" i="7"/>
  <c r="H31" i="22" s="1"/>
  <c r="K651" i="22"/>
  <c r="E643" i="22" s="1"/>
  <c r="C643" i="22" s="1"/>
  <c r="BD652" i="22"/>
  <c r="K652" i="22" s="1"/>
  <c r="E644" i="22" s="1"/>
  <c r="C644" i="22" s="1"/>
  <c r="C650" i="22" s="1"/>
  <c r="B176" i="22"/>
  <c r="AG141" i="22"/>
  <c r="B180" i="22"/>
  <c r="AK141" i="22"/>
  <c r="E25" i="22"/>
  <c r="E14" i="22"/>
  <c r="E23" i="22"/>
  <c r="E21" i="22"/>
  <c r="E15" i="22"/>
  <c r="E28" i="22"/>
  <c r="E26" i="22"/>
  <c r="E13" i="22"/>
  <c r="E24" i="22"/>
  <c r="E27" i="22"/>
  <c r="E22" i="22"/>
  <c r="D28" i="16"/>
  <c r="B151" i="22"/>
  <c r="H34" i="22"/>
  <c r="C3" i="7"/>
  <c r="H38" i="22"/>
  <c r="C651" i="22" l="1"/>
  <c r="C652" i="22" s="1"/>
  <c r="G633" i="22" s="1"/>
  <c r="D21" i="6"/>
  <c r="B113" i="22" s="1"/>
  <c r="J624" i="22"/>
  <c r="H605" i="22"/>
  <c r="I605" i="22" s="1"/>
  <c r="H657" i="22"/>
  <c r="I657" i="22" s="1"/>
  <c r="J634" i="22"/>
  <c r="H652" i="22"/>
  <c r="I652" i="22" s="1"/>
  <c r="H656" i="22"/>
  <c r="I656" i="22" s="1"/>
  <c r="G610" i="22"/>
  <c r="G649" i="22"/>
  <c r="H613" i="22"/>
  <c r="I613" i="22" s="1"/>
  <c r="H636" i="22"/>
  <c r="I636" i="22" s="1"/>
  <c r="J601" i="22"/>
  <c r="J600" i="22"/>
  <c r="H661" i="22"/>
  <c r="I661" i="22" s="1"/>
  <c r="G603" i="22"/>
  <c r="H608" i="22"/>
  <c r="I608" i="22" s="1"/>
  <c r="J620" i="22"/>
  <c r="H654" i="22"/>
  <c r="I654" i="22" s="1"/>
  <c r="H655" i="22"/>
  <c r="I655" i="22" s="1"/>
  <c r="H627" i="22"/>
  <c r="I627" i="22" s="1"/>
  <c r="G607" i="22"/>
  <c r="G652" i="22"/>
  <c r="G638" i="22"/>
  <c r="J644" i="22"/>
  <c r="H601" i="22"/>
  <c r="I601" i="22" s="1"/>
  <c r="G617" i="22"/>
  <c r="J611" i="22"/>
  <c r="H632" i="22"/>
  <c r="I632" i="22" s="1"/>
  <c r="G662" i="22"/>
  <c r="H607" i="22"/>
  <c r="I607" i="22" s="1"/>
  <c r="H609" i="22"/>
  <c r="I609" i="22" s="1"/>
  <c r="J619" i="22"/>
  <c r="J627" i="22"/>
  <c r="G615" i="22"/>
  <c r="J602" i="22"/>
  <c r="J605" i="22"/>
  <c r="J651" i="22"/>
  <c r="J655" i="22"/>
  <c r="H659" i="22"/>
  <c r="I659" i="22" s="1"/>
  <c r="J615" i="22"/>
  <c r="J617" i="22"/>
  <c r="H624" i="22"/>
  <c r="I624" i="22" s="1"/>
  <c r="J608" i="22"/>
  <c r="J652" i="22"/>
  <c r="G636" i="22"/>
  <c r="G663" i="22"/>
  <c r="H651" i="22"/>
  <c r="I651" i="22" s="1"/>
  <c r="H616" i="22"/>
  <c r="I616" i="22" s="1"/>
  <c r="G628" i="22"/>
  <c r="J636" i="22"/>
  <c r="G639" i="22"/>
  <c r="H622" i="22"/>
  <c r="I622" i="22" s="1"/>
  <c r="H663" i="22"/>
  <c r="I663" i="22" s="1"/>
  <c r="G659" i="22"/>
  <c r="H649" i="22"/>
  <c r="I649" i="22" s="1"/>
  <c r="H600" i="22"/>
  <c r="I600" i="22" s="1"/>
  <c r="J614" i="22"/>
  <c r="G655" i="22"/>
  <c r="H614" i="22"/>
  <c r="I614" i="22" s="1"/>
  <c r="G627" i="22"/>
  <c r="G611" i="22"/>
  <c r="J630" i="22"/>
  <c r="J646" i="22"/>
  <c r="J656" i="22"/>
  <c r="J638" i="22"/>
  <c r="H642" i="22"/>
  <c r="I642" i="22" s="1"/>
  <c r="J609" i="22"/>
  <c r="H621" i="22"/>
  <c r="I621" i="22" s="1"/>
  <c r="G646" i="22"/>
  <c r="J662" i="22"/>
  <c r="G623" i="22"/>
  <c r="J664" i="22"/>
  <c r="G641" i="22"/>
  <c r="G608" i="22"/>
  <c r="G605" i="22"/>
  <c r="G656" i="22"/>
  <c r="J607" i="22"/>
  <c r="J610" i="22"/>
  <c r="H634" i="22"/>
  <c r="I634" i="22" s="1"/>
  <c r="H630" i="22"/>
  <c r="I630" i="22" s="1"/>
  <c r="J637" i="22"/>
  <c r="H628" i="22"/>
  <c r="I628" i="22" s="1"/>
  <c r="J639" i="22"/>
  <c r="G602" i="22"/>
  <c r="H620" i="22"/>
  <c r="I620" i="22" s="1"/>
  <c r="H633" i="22"/>
  <c r="I633" i="22" s="1"/>
  <c r="G600" i="22"/>
  <c r="G621" i="22"/>
  <c r="G606" i="22"/>
  <c r="G619" i="22"/>
  <c r="H638" i="22"/>
  <c r="I638" i="22" s="1"/>
  <c r="J603" i="22"/>
  <c r="H604" i="22"/>
  <c r="I604" i="22" s="1"/>
  <c r="J659" i="22"/>
  <c r="J621" i="22"/>
  <c r="H602" i="22"/>
  <c r="I602" i="22" s="1"/>
  <c r="H662" i="22"/>
  <c r="I662" i="22" s="1"/>
  <c r="H653" i="22"/>
  <c r="I653" i="22" s="1"/>
  <c r="J612" i="22"/>
  <c r="J616" i="22"/>
  <c r="J654" i="22"/>
  <c r="H647" i="22"/>
  <c r="I647" i="22" s="1"/>
  <c r="J642" i="22"/>
  <c r="J643" i="22"/>
  <c r="J618" i="22"/>
  <c r="G601" i="22"/>
  <c r="J622" i="22"/>
  <c r="H645" i="22"/>
  <c r="I645" i="22" s="1"/>
  <c r="H611" i="22"/>
  <c r="I611" i="22" s="1"/>
  <c r="J141" i="22"/>
  <c r="L141" i="22"/>
  <c r="B149" i="22"/>
  <c r="B181" i="22"/>
  <c r="B155" i="22"/>
  <c r="B153" i="22"/>
  <c r="H15" i="22"/>
  <c r="C6" i="7"/>
  <c r="C15" i="7" l="1"/>
  <c r="C18" i="7" s="1"/>
  <c r="J628" i="22"/>
  <c r="H617" i="22"/>
  <c r="I617" i="22" s="1"/>
  <c r="H648" i="22"/>
  <c r="I648" i="22" s="1"/>
  <c r="G618" i="22"/>
  <c r="J663" i="22"/>
  <c r="J648" i="22"/>
  <c r="G644" i="22"/>
  <c r="H635" i="22"/>
  <c r="I635" i="22" s="1"/>
  <c r="G620" i="22"/>
  <c r="J633" i="22"/>
  <c r="J658" i="22"/>
  <c r="J649" i="22"/>
  <c r="J626" i="22"/>
  <c r="H646" i="22"/>
  <c r="I646" i="22" s="1"/>
  <c r="G645" i="22"/>
  <c r="G651" i="22"/>
  <c r="H637" i="22"/>
  <c r="I637" i="22" s="1"/>
  <c r="G657" i="22"/>
  <c r="H615" i="22"/>
  <c r="I615" i="22" s="1"/>
  <c r="J629" i="22"/>
  <c r="J647" i="22"/>
  <c r="G642" i="22"/>
  <c r="G616" i="22"/>
  <c r="H625" i="22"/>
  <c r="I625" i="22" s="1"/>
  <c r="J660" i="22"/>
  <c r="H610" i="22"/>
  <c r="I610" i="22" s="1"/>
  <c r="G632" i="22"/>
  <c r="H618" i="22"/>
  <c r="I618" i="22" s="1"/>
  <c r="J623" i="22"/>
  <c r="H619" i="22"/>
  <c r="I619" i="22" s="1"/>
  <c r="J650" i="22"/>
  <c r="J657" i="22"/>
  <c r="G613" i="22"/>
  <c r="G643" i="22"/>
  <c r="H664" i="22"/>
  <c r="I664" i="22" s="1"/>
  <c r="G622" i="22"/>
  <c r="H660" i="22"/>
  <c r="I660" i="22" s="1"/>
  <c r="G604" i="22"/>
  <c r="H650" i="22"/>
  <c r="I650" i="22" s="1"/>
  <c r="H639" i="22"/>
  <c r="I639" i="22" s="1"/>
  <c r="G625" i="22"/>
  <c r="H603" i="22"/>
  <c r="I603" i="22" s="1"/>
  <c r="H640" i="22"/>
  <c r="I640" i="22" s="1"/>
  <c r="H644" i="22"/>
  <c r="I644" i="22" s="1"/>
  <c r="H612" i="22"/>
  <c r="I612" i="22" s="1"/>
  <c r="G631" i="22"/>
  <c r="J631" i="22"/>
  <c r="G650" i="22"/>
  <c r="H606" i="22"/>
  <c r="I606" i="22" s="1"/>
  <c r="H626" i="22"/>
  <c r="I626" i="22" s="1"/>
  <c r="G640" i="22"/>
  <c r="H631" i="22"/>
  <c r="I631" i="22" s="1"/>
  <c r="H629" i="22"/>
  <c r="I629" i="22" s="1"/>
  <c r="H623" i="22"/>
  <c r="I623" i="22" s="1"/>
  <c r="J653" i="22"/>
  <c r="J661" i="22"/>
  <c r="H643" i="22"/>
  <c r="I643" i="22" s="1"/>
  <c r="G614" i="22"/>
  <c r="J645" i="22"/>
  <c r="G634" i="22"/>
  <c r="G661" i="22"/>
  <c r="G630" i="22"/>
  <c r="G629" i="22"/>
  <c r="J606" i="22"/>
  <c r="G658" i="22"/>
  <c r="J635" i="22"/>
  <c r="G624" i="22"/>
  <c r="H658" i="22"/>
  <c r="I658" i="22" s="1"/>
  <c r="J632" i="22"/>
  <c r="J625" i="22"/>
  <c r="G626" i="22"/>
  <c r="G635" i="22"/>
  <c r="J641" i="22"/>
  <c r="G653" i="22"/>
  <c r="J640" i="22"/>
  <c r="G637" i="22"/>
  <c r="J613" i="22"/>
  <c r="G654" i="22"/>
  <c r="G664" i="22"/>
  <c r="G609" i="22"/>
  <c r="G647" i="22"/>
  <c r="G648" i="22"/>
  <c r="H641" i="22"/>
  <c r="I641" i="22" s="1"/>
  <c r="G612" i="22"/>
  <c r="G660" i="22"/>
  <c r="J604" i="22"/>
  <c r="C81" i="22"/>
  <c r="H20" i="22"/>
  <c r="E11" i="14"/>
  <c r="H42" i="22"/>
  <c r="H22" i="22" l="1"/>
  <c r="H25" i="22"/>
  <c r="G16" i="5"/>
  <c r="F81" i="22" s="1"/>
  <c r="F20" i="15" l="1"/>
  <c r="D17" i="16"/>
  <c r="D19" i="16" s="1"/>
  <c r="C19" i="7"/>
  <c r="H24" i="22" s="1"/>
  <c r="G24" i="5"/>
  <c r="B93" i="22" s="1"/>
  <c r="B144" i="22" l="1"/>
  <c r="E141" i="22"/>
  <c r="B162" i="22"/>
  <c r="S141" i="22"/>
  <c r="C22" i="7"/>
  <c r="H26" i="22" s="1"/>
  <c r="D21" i="16"/>
  <c r="B146" i="22" s="1"/>
  <c r="F22" i="15"/>
  <c r="B164" i="22" l="1"/>
  <c r="U141" i="22"/>
  <c r="B154" i="22"/>
  <c r="G141" i="22"/>
  <c r="K141" i="22"/>
  <c r="F24" i="15"/>
  <c r="C24" i="7"/>
  <c r="H27" i="22" s="1"/>
  <c r="B166" i="22" l="1"/>
  <c r="W141" i="22"/>
  <c r="F27" i="15"/>
  <c r="C26" i="7"/>
  <c r="C31" i="7" s="1"/>
  <c r="H29" i="22" l="1"/>
  <c r="B177" i="22"/>
  <c r="AH141" i="22"/>
  <c r="E10" i="14"/>
  <c r="H32" i="22"/>
  <c r="C39" i="7" l="1"/>
  <c r="B4" i="9" l="1"/>
  <c r="B14" i="9" s="1"/>
  <c r="H50" i="22"/>
  <c r="C42" i="7"/>
  <c r="E17" i="8" l="1"/>
  <c r="H51" i="22"/>
  <c r="B7" i="9"/>
  <c r="D40" i="8" l="1"/>
  <c r="Q18" i="22" s="1"/>
  <c r="Q34" i="22"/>
  <c r="Q31" i="22"/>
  <c r="Q33" i="22"/>
  <c r="Q32" i="22"/>
  <c r="D11" i="13"/>
  <c r="B21" i="22"/>
  <c r="B15" i="9"/>
  <c r="B17" i="9" s="1"/>
  <c r="B19" i="9" s="1"/>
  <c r="B16" i="9"/>
  <c r="B18" i="9" s="1"/>
  <c r="G42" i="8" l="1"/>
  <c r="C42" i="8"/>
  <c r="C41" i="8"/>
  <c r="G41" i="8"/>
  <c r="B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200-000003000000}">
      <text>
        <r>
          <rPr>
            <b/>
            <sz val="8"/>
            <color indexed="81"/>
            <rFont val="Tahoma"/>
            <family val="2"/>
            <charset val="238"/>
          </rPr>
          <t>Martin Štěpán:</t>
        </r>
        <r>
          <rPr>
            <sz val="8"/>
            <color indexed="81"/>
            <rFont val="Tahoma"/>
            <family val="2"/>
            <charset val="238"/>
          </rPr>
          <t xml:space="preserve">
rodné číslo je potřeba uvést bez lomítka.</t>
        </r>
      </text>
    </comment>
    <comment ref="A13" authorId="1" shapeId="0" xr:uid="{00000000-0006-0000-0200-000004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xr:uid="{00000000-0006-0000-0400-00000200000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xr:uid="{00000000-0006-0000-0400-00000300000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color indexed="81"/>
            <rFont val="Tahoma"/>
            <family val="2"/>
            <charset val="238"/>
          </rPr>
          <t xml:space="preserve">Martin Štěpán: </t>
        </r>
        <r>
          <rPr>
            <sz val="8"/>
            <color indexed="81"/>
            <rFont val="Tahoma"/>
            <family val="2"/>
            <charset val="23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color indexed="81"/>
            <rFont val="Tahoma"/>
            <family val="2"/>
            <charset val="238"/>
          </rPr>
          <t>Martin Štěpán:</t>
        </r>
        <r>
          <rPr>
            <sz val="9"/>
            <color indexed="81"/>
            <rFont val="Tahoma"/>
            <family val="2"/>
            <charset val="238"/>
          </rPr>
          <t xml:space="preserve">
Úpravy provádějte výhradně na listu </t>
        </r>
        <r>
          <rPr>
            <i/>
            <sz val="9"/>
            <color indexed="81"/>
            <rFont val="Tahoma"/>
            <family val="2"/>
            <charset val="238"/>
          </rPr>
          <t>Povinná_příloha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color indexed="81"/>
            <rFont val="Tahoma"/>
            <family val="2"/>
            <charset val="238"/>
          </rPr>
          <t>Řádky, pro něž není náplň, je možné skrýt funkcí  dostupnou po kliknutí na pravé tlačítko myši.</t>
        </r>
        <r>
          <rPr>
            <sz val="8"/>
            <color indexed="81"/>
            <rFont val="Tahoma"/>
            <family val="2"/>
            <charset val="238"/>
          </rPr>
          <t xml:space="preserve">
</t>
        </r>
        <r>
          <rPr>
            <b/>
            <sz val="8"/>
            <color indexed="81"/>
            <rFont val="Tahoma"/>
            <family val="2"/>
            <charset val="238"/>
          </rPr>
          <t xml:space="preserve">Odstraňovat řádky nedoporučujeme, nicméně lze ostraňovat  pouze ty řádky, které mají ve sloupci A bílé pole. Pokus o odstranění řádků s červeným polem ve sloupci A vede k nezvratnému poškození formuláře !
</t>
        </r>
        <r>
          <rPr>
            <sz val="8"/>
            <color indexed="81"/>
            <rFont val="Tahoma"/>
            <family val="2"/>
            <charset val="23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color indexed="81"/>
            <rFont val="Tahoma"/>
            <family val="2"/>
            <charset val="238"/>
          </rPr>
          <t>Martin Štěpán:</t>
        </r>
        <r>
          <rPr>
            <sz val="8"/>
            <color indexed="81"/>
            <rFont val="Tahoma"/>
            <family val="2"/>
            <charset val="23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sharedStrings.xml><?xml version="1.0" encoding="utf-8"?>
<sst xmlns="http://schemas.openxmlformats.org/spreadsheetml/2006/main" count="10804" uniqueCount="9253">
  <si>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</si>
  <si>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</si>
  <si>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</si>
  <si>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</si>
  <si>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</si>
  <si>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</si>
  <si>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</si>
  <si>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</si>
  <si>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</si>
  <si>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</si>
  <si>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</si>
  <si>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</si>
  <si>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</si>
  <si>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</si>
  <si>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</si>
  <si>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</si>
  <si>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</si>
  <si>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</si>
  <si>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</si>
  <si>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</si>
  <si>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</si>
  <si>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</si>
  <si>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</si>
  <si>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</si>
  <si>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</si>
  <si>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</si>
  <si>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</si>
  <si>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</si>
  <si>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</si>
  <si>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</si>
  <si>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</si>
  <si>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</si>
  <si>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</si>
  <si>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</si>
  <si>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</si>
  <si>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</si>
  <si>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</si>
  <si>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</si>
  <si>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</si>
  <si>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</si>
  <si>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</si>
  <si>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</si>
  <si>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</si>
  <si>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</si>
  <si>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</si>
  <si>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</si>
  <si>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</si>
  <si>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</si>
  <si>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</si>
  <si>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</si>
  <si>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</si>
  <si>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</si>
  <si>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</si>
  <si>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</si>
  <si>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</si>
  <si>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</si>
  <si>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</si>
  <si>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</si>
  <si>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</si>
  <si>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</si>
  <si>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</si>
  <si>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</si>
  <si>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</si>
  <si>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</si>
  <si>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</si>
  <si>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</si>
  <si>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</si>
  <si>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</si>
  <si>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</si>
  <si>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</si>
  <si>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</si>
  <si>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</si>
  <si>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</si>
  <si>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</si>
  <si>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</si>
  <si>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</si>
  <si>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</si>
  <si>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</si>
  <si>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</si>
  <si>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</si>
  <si>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</si>
  <si>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</si>
  <si>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</si>
  <si>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</si>
  <si>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</si>
  <si>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</si>
  <si>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</si>
  <si>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</si>
  <si>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</si>
  <si>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</si>
  <si>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</si>
  <si>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</si>
  <si>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</si>
  <si>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</si>
  <si>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</si>
  <si>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</si>
  <si>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</si>
  <si>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</si>
  <si>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</si>
  <si>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</si>
  <si>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</si>
  <si>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</si>
  <si>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</si>
  <si>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</si>
  <si>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</si>
  <si>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</si>
  <si>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</si>
  <si>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</si>
  <si>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</si>
  <si>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</si>
  <si>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</si>
  <si>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</si>
  <si>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</si>
  <si>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</si>
  <si>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</si>
  <si>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</si>
  <si>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</si>
  <si>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</si>
  <si>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</si>
  <si>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</si>
  <si>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</si>
  <si>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</si>
  <si>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</si>
  <si>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</si>
  <si>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</si>
  <si>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</si>
  <si>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</si>
  <si>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</si>
  <si>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</si>
  <si>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</si>
  <si>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</si>
  <si>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</si>
  <si>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</si>
  <si>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</si>
  <si>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</si>
  <si>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</si>
  <si>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</si>
  <si>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</si>
  <si>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</si>
  <si>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</si>
  <si>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</si>
  <si>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</si>
  <si>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</si>
  <si>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</si>
  <si>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</si>
  <si>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</si>
  <si>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</si>
  <si>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</si>
  <si>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</si>
  <si>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</si>
  <si>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</si>
  <si>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</si>
  <si>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</si>
  <si>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</si>
  <si>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</si>
  <si>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</si>
  <si>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</si>
  <si>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</si>
  <si>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</si>
  <si>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</si>
  <si>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</si>
  <si>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</si>
  <si>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</si>
  <si>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</si>
  <si>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</si>
  <si>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</si>
  <si>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</si>
  <si>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</si>
  <si>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</si>
  <si>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</si>
  <si>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</si>
  <si>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</si>
  <si>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</si>
  <si>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</si>
  <si>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</si>
  <si>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</si>
  <si>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</si>
  <si>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</si>
  <si>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</si>
  <si>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</si>
  <si>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</si>
  <si>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</si>
  <si>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</si>
  <si>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</si>
  <si>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</si>
  <si>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</si>
  <si>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</si>
  <si>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</si>
  <si>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</si>
  <si>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</si>
  <si>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</si>
  <si>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</si>
  <si>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</si>
  <si>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</si>
  <si>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</si>
  <si>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</si>
  <si>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</si>
  <si>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</si>
  <si>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</si>
  <si>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</si>
  <si>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</si>
  <si>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</si>
  <si>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</si>
  <si>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</si>
  <si>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</si>
  <si>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</si>
  <si>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</si>
  <si>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</si>
  <si>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</si>
  <si>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</si>
  <si>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</si>
  <si>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</si>
  <si>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</si>
  <si>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</si>
  <si>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</si>
  <si>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</si>
  <si>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</si>
  <si>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</si>
  <si>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</si>
  <si>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</si>
  <si>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</si>
  <si>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</si>
  <si>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</si>
  <si>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</si>
  <si>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</si>
  <si>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</si>
  <si>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</si>
  <si>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</si>
  <si>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</si>
  <si>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</si>
  <si>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</si>
  <si>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</si>
  <si>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</si>
  <si>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</si>
  <si>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</si>
  <si>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</si>
  <si>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</si>
  <si>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</si>
  <si>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</si>
  <si>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</si>
  <si>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</si>
  <si>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</si>
  <si>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</si>
  <si>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</si>
  <si>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</si>
  <si>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</si>
  <si>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</si>
  <si>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</si>
  <si>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</si>
  <si>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</si>
  <si>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</si>
  <si>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</si>
  <si>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</si>
  <si>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</si>
  <si>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</si>
  <si>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</si>
  <si>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</si>
  <si>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</si>
  <si>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</si>
  <si>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</si>
  <si>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</si>
  <si>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</si>
  <si>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</si>
  <si>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</si>
  <si>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</si>
  <si>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</si>
  <si>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</si>
  <si>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</si>
  <si>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</si>
  <si>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</si>
  <si>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</si>
  <si>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</si>
  <si>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</si>
  <si>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</si>
  <si>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</si>
  <si>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</si>
  <si>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</si>
  <si>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</si>
  <si>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</si>
  <si>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</si>
  <si>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</si>
  <si>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</si>
  <si>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</si>
  <si>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</si>
  <si>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</si>
  <si>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</si>
  <si>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</si>
  <si>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</si>
  <si>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</si>
  <si>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</si>
  <si>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</si>
  <si>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</si>
  <si>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</si>
  <si>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</si>
  <si>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</si>
  <si>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</si>
  <si>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</si>
  <si>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</si>
  <si>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</si>
  <si>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</si>
  <si>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</si>
  <si>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</si>
  <si>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</si>
  <si>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</si>
  <si>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</si>
  <si>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</si>
  <si>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</si>
  <si>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</si>
  <si>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</si>
  <si>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</si>
  <si>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</si>
  <si>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</si>
  <si>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</si>
  <si>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</si>
  <si>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</si>
  <si>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</si>
  <si>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</si>
  <si>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</si>
  <si>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</si>
  <si>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</si>
  <si>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</si>
  <si>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</si>
  <si>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</si>
  <si>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</si>
  <si>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</si>
  <si>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</si>
  <si>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</si>
  <si>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</si>
  <si>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</si>
  <si>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</si>
  <si>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</si>
  <si>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</si>
  <si>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</si>
  <si>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</si>
  <si>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</si>
  <si>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</si>
  <si>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</si>
  <si>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</si>
  <si>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</si>
  <si>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</si>
  <si>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</si>
  <si>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</si>
  <si>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</si>
  <si>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</si>
  <si>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</si>
  <si>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</si>
  <si>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</si>
  <si>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</si>
  <si>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</si>
  <si>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</si>
  <si>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</si>
  <si>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</si>
  <si>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</si>
  <si>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</si>
  <si>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</si>
  <si>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</si>
  <si>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</si>
  <si>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</si>
  <si>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</si>
  <si>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</si>
  <si>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</si>
  <si>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</si>
  <si>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</si>
  <si>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</si>
  <si>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</si>
  <si>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</si>
  <si>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</si>
  <si>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</si>
  <si>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</si>
  <si>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</si>
  <si>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</si>
  <si>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</si>
  <si>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</si>
  <si>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</si>
  <si>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</si>
  <si>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</si>
  <si>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</si>
  <si>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</si>
  <si>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</si>
  <si>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</si>
  <si>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</si>
  <si>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</si>
  <si>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</si>
  <si>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</si>
  <si>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</si>
  <si>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</si>
  <si>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</si>
  <si>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</si>
  <si>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</si>
  <si>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</si>
  <si>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</si>
  <si>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</si>
  <si>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</si>
  <si>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</si>
  <si>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</si>
  <si>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</si>
  <si>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</si>
  <si>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</si>
  <si>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</si>
  <si>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</si>
  <si>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</si>
  <si>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</si>
  <si>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</si>
  <si>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</si>
  <si>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</si>
  <si>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</si>
  <si>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</si>
  <si>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</si>
  <si>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</si>
  <si>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</si>
  <si>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</si>
  <si>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</si>
  <si>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</si>
  <si>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</si>
  <si>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</si>
  <si>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</si>
  <si>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</si>
  <si>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</si>
  <si>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</si>
  <si>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</si>
  <si>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</si>
  <si>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</si>
  <si>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</si>
  <si>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</si>
  <si>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</si>
  <si>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</si>
  <si>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</si>
  <si>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</si>
  <si>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</si>
  <si>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</si>
  <si>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</si>
  <si>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</si>
  <si>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</si>
  <si>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</si>
  <si>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</si>
  <si>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</si>
  <si>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</si>
  <si>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</si>
  <si>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</si>
  <si>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</si>
  <si>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</si>
  <si>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</si>
  <si>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</si>
  <si>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</si>
  <si>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</si>
  <si>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</si>
  <si>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</si>
  <si>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</si>
  <si>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</si>
  <si>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</si>
  <si>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</si>
  <si>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</si>
  <si>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</si>
  <si>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</si>
  <si>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</si>
  <si>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</si>
  <si>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</si>
  <si>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</si>
  <si>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</si>
  <si>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</si>
  <si>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</si>
  <si>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</si>
  <si>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</si>
  <si>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</si>
  <si>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</si>
  <si>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</si>
  <si>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</si>
  <si>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</si>
  <si>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</si>
  <si>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</si>
  <si>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</si>
  <si>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</si>
  <si>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</si>
  <si>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</si>
  <si>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</si>
  <si>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</si>
  <si>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</si>
  <si>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</si>
  <si>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</si>
  <si>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</si>
  <si>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</si>
  <si>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</si>
  <si>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</si>
  <si>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</si>
  <si>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</si>
  <si>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</si>
  <si>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</si>
  <si>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</si>
  <si>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</si>
  <si>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</si>
  <si>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</si>
  <si>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</si>
  <si>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</si>
  <si>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</si>
  <si>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</si>
  <si>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</si>
  <si>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</si>
  <si>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</si>
  <si>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</si>
  <si>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</si>
  <si>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</si>
  <si>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</si>
  <si>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</si>
  <si>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</si>
  <si>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</si>
  <si>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</si>
  <si>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</si>
  <si>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</si>
  <si>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</si>
  <si>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</si>
  <si>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</si>
  <si>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</si>
  <si>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</si>
  <si>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</si>
  <si>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</si>
  <si>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</si>
  <si>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</si>
  <si>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</si>
  <si>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</si>
  <si>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</si>
  <si>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</si>
  <si>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</si>
  <si>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</si>
  <si>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</si>
  <si>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</si>
  <si>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</si>
  <si>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</si>
  <si>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</si>
  <si>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</si>
  <si>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</si>
  <si>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</si>
  <si>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</si>
  <si>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</si>
  <si>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</si>
  <si>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</si>
  <si>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</si>
  <si>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</si>
  <si>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</si>
  <si>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</si>
  <si>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</si>
  <si>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</si>
  <si>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</si>
  <si>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</si>
  <si>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</si>
  <si>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</si>
  <si>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</si>
  <si>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</si>
  <si>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</si>
  <si>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</si>
  <si>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</si>
  <si>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</si>
  <si>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</si>
  <si>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</si>
  <si>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</si>
  <si>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</si>
  <si>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</si>
  <si>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</si>
  <si>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</si>
  <si>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</si>
  <si>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</si>
  <si>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</si>
  <si>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</si>
  <si>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</si>
  <si>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</si>
  <si>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</si>
  <si>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</si>
  <si>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</si>
  <si>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</si>
  <si>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</si>
  <si>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</si>
  <si>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</si>
  <si>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</si>
  <si>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</si>
  <si>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</si>
  <si>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</si>
  <si>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</si>
  <si>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</si>
  <si>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</si>
  <si>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</si>
  <si>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</si>
  <si>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</si>
  <si>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</si>
  <si>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</si>
  <si>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</si>
  <si>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</si>
  <si>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</si>
  <si>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</si>
  <si>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</si>
  <si>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</si>
  <si>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</si>
  <si>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</si>
  <si>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</si>
  <si>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</si>
  <si>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</si>
  <si>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</si>
  <si>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</si>
  <si>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</si>
  <si>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</si>
  <si>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</si>
  <si>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</si>
  <si>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</si>
  <si>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</si>
  <si>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</si>
  <si>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</si>
  <si>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</si>
  <si>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</si>
  <si>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</si>
  <si>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</si>
  <si>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</si>
  <si>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</si>
  <si>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</si>
  <si>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</si>
  <si>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</si>
  <si>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</si>
  <si>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</si>
  <si>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</si>
  <si>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</si>
  <si>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</si>
  <si>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</si>
  <si>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</si>
  <si>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</si>
  <si>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</si>
  <si>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</si>
  <si>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</si>
  <si>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</si>
  <si>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</si>
  <si>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</si>
  <si>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</si>
  <si>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</si>
  <si>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</si>
  <si>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</si>
  <si>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</si>
  <si>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</si>
  <si>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</si>
  <si>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</si>
  <si>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</si>
  <si>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</si>
  <si>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</si>
  <si>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</si>
  <si>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</si>
  <si>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</si>
  <si>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</si>
  <si>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</si>
  <si>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</si>
  <si>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</si>
  <si>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</si>
  <si>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</si>
  <si>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</si>
  <si>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</si>
  <si>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</si>
  <si>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</si>
  <si>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</si>
  <si>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</si>
  <si>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</si>
  <si>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</si>
  <si>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</si>
  <si>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</si>
  <si>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</si>
  <si>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</si>
  <si>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</si>
  <si>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</si>
  <si>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</si>
  <si>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</si>
  <si>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</si>
  <si>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</si>
  <si>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</si>
  <si>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</si>
  <si>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</si>
  <si>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</si>
  <si>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</si>
  <si>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</si>
  <si>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</si>
  <si>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</si>
  <si>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</si>
  <si>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</si>
  <si>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</si>
  <si>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</si>
  <si>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</si>
  <si>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</si>
  <si>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</si>
  <si>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</si>
  <si>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</si>
  <si>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</si>
  <si>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</si>
  <si>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</si>
  <si>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</si>
  <si>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</si>
  <si>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</si>
  <si>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</si>
  <si>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</si>
  <si>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</si>
  <si>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</si>
  <si>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</si>
  <si>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</si>
  <si>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</si>
  <si>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</si>
  <si>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</si>
  <si>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</si>
  <si>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</si>
  <si>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</si>
  <si>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</si>
  <si>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</si>
  <si>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</si>
  <si>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</si>
  <si>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</si>
  <si>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</si>
  <si>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</si>
  <si>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</si>
  <si>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</si>
  <si>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</si>
  <si>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</si>
  <si>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</si>
  <si>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</si>
  <si>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</si>
  <si>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</si>
  <si>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</si>
  <si>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</si>
  <si>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</si>
  <si>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</si>
  <si>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</si>
  <si>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</si>
  <si>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</si>
  <si>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</si>
  <si>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</si>
  <si>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</si>
  <si>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</si>
  <si>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</si>
  <si>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</si>
  <si>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</si>
  <si>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</si>
  <si>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</si>
  <si>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</si>
  <si>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</si>
  <si>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</si>
  <si>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</si>
  <si>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</si>
  <si>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</si>
  <si>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</si>
  <si>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</si>
  <si>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</si>
  <si>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</si>
  <si>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</si>
  <si>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</si>
  <si>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</si>
  <si>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</si>
  <si>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</si>
  <si>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</si>
  <si>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</si>
  <si>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</si>
  <si>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</si>
  <si>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</si>
  <si>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</si>
  <si>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</si>
  <si>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</si>
  <si>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</si>
  <si>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</si>
  <si>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</si>
  <si>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</si>
  <si>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</si>
  <si>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</si>
  <si>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</si>
  <si>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</si>
  <si>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</si>
  <si>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</si>
  <si>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</si>
  <si>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</si>
  <si>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</si>
  <si>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</si>
  <si>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</si>
  <si>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</si>
  <si>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</si>
  <si>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</si>
  <si>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</si>
  <si>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</si>
  <si>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</si>
  <si>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</si>
  <si>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</si>
  <si>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</si>
  <si>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</si>
  <si>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</si>
  <si>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</si>
  <si>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</si>
  <si>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</si>
  <si>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</si>
  <si>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</si>
  <si>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</si>
  <si>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</si>
  <si>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</si>
  <si>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</si>
  <si>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</si>
  <si>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</si>
  <si>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</si>
  <si>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</si>
  <si>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</si>
  <si>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</si>
  <si>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</si>
  <si>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</si>
  <si>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</si>
  <si>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</si>
  <si>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</si>
  <si>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</si>
  <si>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</si>
  <si>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</si>
  <si>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</si>
  <si>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</si>
  <si>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</si>
  <si>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</si>
  <si>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</si>
  <si>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</si>
  <si>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</si>
  <si>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</si>
  <si>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</si>
  <si>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</si>
  <si>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</si>
  <si>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</si>
  <si>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</si>
  <si>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</si>
  <si>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</si>
  <si>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</si>
  <si>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</si>
  <si>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</si>
  <si>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</si>
  <si>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</si>
  <si>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</si>
  <si>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</si>
  <si>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</si>
  <si>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</si>
  <si>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</si>
  <si>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</si>
  <si>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</si>
  <si>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</si>
  <si>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</si>
  <si>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</si>
  <si>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</si>
  <si>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</si>
  <si>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</si>
  <si>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</si>
  <si>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</si>
  <si>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</si>
  <si>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</si>
  <si>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</si>
  <si>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</si>
  <si>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</si>
  <si>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</si>
  <si>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</si>
  <si>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</si>
  <si>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</si>
  <si>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</si>
  <si>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</si>
  <si>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</si>
  <si>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</si>
  <si>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</si>
  <si>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</si>
  <si>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</si>
  <si>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</si>
  <si>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</si>
  <si>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</si>
  <si>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</si>
  <si>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</si>
  <si>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</si>
  <si>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</si>
  <si>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</si>
  <si>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</si>
  <si>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</si>
  <si>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</si>
  <si>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</si>
  <si>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</si>
  <si>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</si>
  <si>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</si>
  <si>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</si>
  <si>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</si>
  <si>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</si>
  <si>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</si>
  <si>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</si>
  <si>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</si>
  <si>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</si>
  <si>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</si>
  <si>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</si>
  <si>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</si>
  <si>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</si>
  <si>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</si>
  <si>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</si>
  <si>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</si>
  <si>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</si>
  <si>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</si>
  <si>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</si>
  <si>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</si>
  <si>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</si>
  <si>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</si>
  <si>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</si>
  <si>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</si>
  <si>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</si>
  <si>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</si>
  <si>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</si>
  <si>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</si>
  <si>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</si>
  <si>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</si>
  <si>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</si>
  <si>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</si>
  <si>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</si>
  <si>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</si>
  <si>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</si>
  <si>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</si>
  <si>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</si>
  <si>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</si>
  <si>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</si>
  <si>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</si>
  <si>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</si>
  <si>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</si>
  <si>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</si>
  <si>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</si>
  <si>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</si>
  <si>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</si>
  <si>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</si>
  <si>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</si>
  <si>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</si>
  <si>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</si>
  <si>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</si>
  <si>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</si>
  <si>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</si>
  <si>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</si>
  <si>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</si>
  <si>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</si>
  <si>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</si>
  <si>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</si>
  <si>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</si>
  <si>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</si>
  <si>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</si>
  <si>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</si>
  <si>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</si>
  <si>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</si>
  <si>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</si>
  <si>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</si>
  <si>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</si>
  <si>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</si>
  <si>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</si>
  <si>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</si>
  <si>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</si>
  <si>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</si>
  <si>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</si>
  <si>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</si>
  <si>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</si>
  <si>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</si>
  <si>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</si>
  <si>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</si>
  <si>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</si>
  <si>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</si>
  <si>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</si>
  <si>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</si>
  <si>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</si>
  <si>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</si>
  <si>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</si>
  <si>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</si>
  <si>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</si>
  <si>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</si>
  <si>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</si>
  <si>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</si>
  <si>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</si>
  <si>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</si>
  <si>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</si>
  <si>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</si>
  <si>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</si>
  <si>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</si>
  <si>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</si>
  <si>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</si>
  <si>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</si>
  <si>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</si>
  <si>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</si>
  <si>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</si>
  <si>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</si>
  <si>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</si>
  <si>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</si>
  <si>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</si>
  <si>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</si>
  <si>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</si>
  <si>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</si>
  <si>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</si>
  <si>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</si>
  <si>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</si>
  <si>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</si>
  <si>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</si>
  <si>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</si>
  <si>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</si>
  <si>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</si>
  <si>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</si>
  <si>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</si>
  <si>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</si>
  <si>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</si>
  <si>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</si>
  <si>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</si>
  <si>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</si>
  <si>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</si>
  <si>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</si>
  <si>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</si>
  <si>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</si>
  <si>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</si>
  <si>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</si>
  <si>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</si>
  <si>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</si>
  <si>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</si>
  <si>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</si>
  <si>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</si>
  <si>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</si>
  <si>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</si>
  <si>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</si>
  <si>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</si>
  <si>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</si>
  <si>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</si>
  <si>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</si>
  <si>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</si>
  <si>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</si>
  <si>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</si>
  <si>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</si>
  <si>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</si>
  <si>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</si>
  <si>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</si>
  <si>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</si>
  <si>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</si>
  <si>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</si>
  <si>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</si>
  <si>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</si>
  <si>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</si>
  <si>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</si>
  <si>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</si>
  <si>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</si>
  <si>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</si>
  <si>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</si>
  <si>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</si>
  <si>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</si>
  <si>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</si>
  <si>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</si>
  <si>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</si>
  <si>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</si>
  <si>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</si>
  <si>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</si>
  <si>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</si>
  <si>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</si>
  <si>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</si>
  <si>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</si>
  <si>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</si>
  <si>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</si>
  <si>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</si>
  <si>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</si>
  <si>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</si>
  <si>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</si>
  <si>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</si>
  <si>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</si>
  <si>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</si>
  <si>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</si>
  <si>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</si>
  <si>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</si>
  <si>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</si>
  <si>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</si>
  <si>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</si>
  <si>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</si>
  <si>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</si>
  <si>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</si>
  <si>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</si>
  <si>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</si>
  <si>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</si>
  <si>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</si>
  <si>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</si>
  <si>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</si>
  <si>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</si>
  <si>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</si>
  <si>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</si>
  <si>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</si>
  <si>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</si>
  <si>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</si>
  <si>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</si>
  <si>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</si>
  <si>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</si>
  <si>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</si>
  <si>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</si>
  <si>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</si>
  <si>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</si>
  <si>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</si>
  <si>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</si>
  <si>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</si>
  <si>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</si>
  <si>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</si>
  <si>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</si>
  <si>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</si>
  <si>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</si>
  <si>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</si>
  <si>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</si>
  <si>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</si>
  <si>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</si>
  <si>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</si>
  <si>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</si>
  <si>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</si>
  <si>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</si>
  <si>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</si>
  <si>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</si>
  <si>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</si>
  <si>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</si>
  <si>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</si>
  <si>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</si>
  <si>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</si>
  <si>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</si>
  <si>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</si>
  <si>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</si>
  <si>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</si>
  <si>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</si>
  <si>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</si>
  <si>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</si>
  <si>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</si>
  <si>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</si>
  <si>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</si>
  <si>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</si>
  <si>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</si>
  <si>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</si>
  <si>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</si>
  <si>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</si>
  <si>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</si>
  <si>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</si>
  <si>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</si>
  <si>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</si>
  <si>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</si>
  <si>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</si>
  <si>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</si>
  <si>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</si>
  <si>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</si>
  <si>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</si>
  <si>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</si>
  <si>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</si>
  <si>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</si>
  <si>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</si>
  <si>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</si>
  <si>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</si>
  <si>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</si>
  <si>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</si>
  <si>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</si>
  <si>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</si>
  <si>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</si>
  <si>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</si>
  <si>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</si>
  <si>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</si>
  <si>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</si>
  <si>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</si>
  <si>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</si>
  <si>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</si>
  <si>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</si>
  <si>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</si>
  <si>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</si>
  <si>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</si>
  <si>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</si>
  <si>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</si>
  <si>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</si>
  <si>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</si>
  <si>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</si>
  <si>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</si>
  <si>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</si>
  <si>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</si>
  <si>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</si>
  <si>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</si>
  <si>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</si>
  <si>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</si>
  <si>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</si>
  <si>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</si>
  <si>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</si>
  <si>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</si>
  <si>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</si>
  <si>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</si>
  <si>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</si>
  <si>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</si>
  <si>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</si>
  <si>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</si>
  <si>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</si>
  <si>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</si>
  <si>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</si>
  <si>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</si>
  <si>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</si>
  <si>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</si>
  <si>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</si>
  <si>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</si>
  <si>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</si>
  <si>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</si>
  <si>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</si>
  <si>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</si>
  <si>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</si>
  <si>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</si>
  <si>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</si>
  <si>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</si>
  <si>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</si>
  <si>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</si>
  <si>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</si>
  <si>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</si>
  <si>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</si>
  <si>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</si>
  <si>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</si>
  <si>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</si>
  <si>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</si>
  <si>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</si>
  <si>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</si>
  <si>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</si>
  <si>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</si>
  <si>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</si>
  <si>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</si>
  <si>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</si>
  <si>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</si>
  <si>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</si>
  <si>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</si>
  <si>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</si>
  <si>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</si>
  <si>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</si>
  <si>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</si>
  <si>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</si>
  <si>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</si>
  <si>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</si>
  <si>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</si>
  <si>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</si>
  <si>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</si>
  <si>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</si>
  <si>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</si>
  <si>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</si>
  <si>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</si>
  <si>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</si>
  <si>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</si>
  <si>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</si>
  <si>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</si>
  <si>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</si>
  <si>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</si>
  <si>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</si>
  <si>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</si>
  <si>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</si>
  <si>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</si>
  <si>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</si>
  <si>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</si>
  <si>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</si>
  <si>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</si>
  <si>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</si>
  <si>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</si>
  <si>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</si>
  <si>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</si>
  <si>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</si>
  <si>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</si>
  <si>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</si>
  <si>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</si>
  <si>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</si>
  <si>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</si>
  <si>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</si>
  <si>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</si>
  <si>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</si>
  <si>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</si>
  <si>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</si>
  <si>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</si>
  <si>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</si>
  <si>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</si>
  <si>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</si>
  <si>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</si>
  <si>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</si>
  <si>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</si>
  <si>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</si>
  <si>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</si>
  <si>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</si>
  <si>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</si>
  <si>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</si>
  <si>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</si>
  <si>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</si>
  <si>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</si>
  <si>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</si>
  <si>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</si>
  <si>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</si>
  <si>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</si>
  <si>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</si>
  <si>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</si>
  <si>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</si>
  <si>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</si>
  <si>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</si>
  <si>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</si>
  <si>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</si>
  <si>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</si>
  <si>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</si>
  <si>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</si>
  <si>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</si>
  <si>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</si>
  <si>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</si>
  <si>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</si>
  <si>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</si>
  <si>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</si>
  <si>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</si>
  <si>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</si>
  <si>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</si>
  <si>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</si>
  <si>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</si>
  <si>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</si>
  <si>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</si>
  <si>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</si>
  <si>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</si>
  <si>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</si>
  <si>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</si>
  <si>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</si>
  <si>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</si>
  <si>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</si>
  <si>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</si>
  <si>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</si>
  <si>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</si>
  <si>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</si>
  <si>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</si>
  <si>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</si>
  <si>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</si>
  <si>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</si>
  <si>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</si>
  <si>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</si>
  <si>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</si>
  <si>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</si>
  <si>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</si>
  <si>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</si>
  <si>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</si>
  <si>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</si>
  <si>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</si>
  <si>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</si>
  <si>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</si>
  <si>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</si>
  <si>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</si>
  <si>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</si>
  <si>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</si>
  <si>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</si>
  <si>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</si>
  <si>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</si>
  <si>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</si>
  <si>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</si>
  <si>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</si>
  <si>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</si>
  <si>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</si>
  <si>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</si>
  <si>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</si>
  <si>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</si>
  <si>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</si>
  <si>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</si>
  <si>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</si>
  <si>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</si>
  <si>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</si>
  <si>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</si>
  <si>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</si>
  <si>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</si>
  <si>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</si>
  <si>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</si>
  <si>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</si>
  <si>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</si>
  <si>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</si>
  <si>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</si>
  <si>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</si>
  <si>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</si>
  <si>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</si>
  <si>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</si>
  <si>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</si>
  <si>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</si>
  <si>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</si>
  <si>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</si>
  <si>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</si>
  <si>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</si>
  <si>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</si>
  <si>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</si>
  <si>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</si>
  <si>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</si>
  <si>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</si>
  <si>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</si>
  <si>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</si>
  <si>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</si>
  <si>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</si>
  <si>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</si>
  <si>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</si>
  <si>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</si>
  <si>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</si>
  <si>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</si>
  <si>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</si>
  <si>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</si>
  <si>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</si>
  <si>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</si>
  <si>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</si>
  <si>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</si>
  <si>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</si>
  <si>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</si>
  <si>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</si>
  <si>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</si>
  <si>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</si>
  <si>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</si>
  <si>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</si>
  <si>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</si>
  <si>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</si>
  <si>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</si>
  <si>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</si>
  <si>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</si>
  <si>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</si>
  <si>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</si>
  <si>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</si>
  <si>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</si>
  <si>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</si>
  <si>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</si>
  <si>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</si>
  <si>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</si>
  <si>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</si>
  <si>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</si>
  <si>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</si>
  <si>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</si>
  <si>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</si>
  <si>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</si>
  <si>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</si>
  <si>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</si>
  <si>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</si>
  <si>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</si>
  <si>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</si>
  <si>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</si>
  <si>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</si>
  <si>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</si>
  <si>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</si>
  <si>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</si>
  <si>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</si>
  <si>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</si>
  <si>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</si>
  <si>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</si>
  <si>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</si>
  <si>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</si>
  <si>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</si>
  <si>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</si>
  <si>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</si>
  <si>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</si>
  <si>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</si>
  <si>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</si>
  <si>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</si>
  <si>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</si>
  <si>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</si>
  <si>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</si>
  <si>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</si>
  <si>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</si>
  <si>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</si>
  <si>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</si>
  <si>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</si>
  <si>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</si>
  <si>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</si>
  <si>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</si>
  <si>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</si>
  <si>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</si>
  <si>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</si>
  <si>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</si>
  <si>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</si>
  <si>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</si>
  <si>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</si>
  <si>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</si>
  <si>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</si>
  <si>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</si>
  <si>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</si>
  <si>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</si>
  <si>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</si>
  <si>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</si>
  <si>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</si>
  <si>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</si>
  <si>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</si>
  <si>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</si>
  <si>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</si>
  <si>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</si>
  <si>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</si>
  <si>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</si>
  <si>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</si>
  <si>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</si>
  <si>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</si>
  <si>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</si>
  <si>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</si>
  <si>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</si>
  <si>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</si>
  <si>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</si>
  <si>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</si>
  <si>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</si>
  <si>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</si>
  <si>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</si>
  <si>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</si>
  <si>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</si>
  <si>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</si>
  <si>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</si>
  <si>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</si>
  <si>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</si>
  <si>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</si>
  <si>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</si>
  <si>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</si>
  <si>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</si>
  <si>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</si>
  <si>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</si>
  <si>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</si>
  <si>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</si>
  <si>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</si>
  <si>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</si>
  <si>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</si>
  <si>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</si>
  <si>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</si>
  <si>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</si>
  <si>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</si>
  <si>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</si>
  <si>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</si>
  <si>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</si>
  <si>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</si>
  <si>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</si>
  <si>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</si>
  <si>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</si>
  <si>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</si>
  <si>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</si>
  <si>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</si>
  <si>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</si>
  <si>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</si>
  <si>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</si>
  <si>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</si>
  <si>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</si>
  <si>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</si>
  <si>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</si>
  <si>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</si>
  <si>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</si>
  <si>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</si>
  <si>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</si>
  <si>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</si>
  <si>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</si>
  <si>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</si>
  <si>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</si>
  <si>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</si>
  <si>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</si>
  <si>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</si>
  <si>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</si>
  <si>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</si>
  <si>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</si>
  <si>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</si>
  <si>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</si>
  <si>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</si>
  <si>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</si>
  <si>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</si>
  <si>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</si>
  <si>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</si>
  <si>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</si>
  <si>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</si>
  <si>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</si>
  <si>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</si>
  <si>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</si>
  <si>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</si>
  <si>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</si>
  <si>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</si>
  <si>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</si>
  <si>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</si>
  <si>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</si>
  <si>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</si>
  <si>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</si>
  <si>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</si>
  <si>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</si>
  <si>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</si>
  <si>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</si>
  <si>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</si>
  <si>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</si>
  <si>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</si>
  <si>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</si>
  <si>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</si>
  <si>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</si>
  <si>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</si>
  <si>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</si>
  <si>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</si>
  <si>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</si>
  <si>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</si>
  <si>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</si>
  <si>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</si>
  <si>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</si>
  <si>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</si>
  <si>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</si>
  <si>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</si>
  <si>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</si>
  <si>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</si>
  <si>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</si>
  <si>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</si>
  <si>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</si>
  <si>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</si>
  <si>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</si>
  <si>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</si>
  <si>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</si>
  <si>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</si>
  <si>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</si>
  <si>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</si>
  <si>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</si>
  <si>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</si>
  <si>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</si>
  <si>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</si>
  <si>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</si>
  <si>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</si>
  <si>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</si>
  <si>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</si>
  <si>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</si>
  <si>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</si>
  <si>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</si>
  <si>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</si>
  <si>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</si>
  <si>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</si>
  <si>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</si>
  <si>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</si>
  <si>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</si>
  <si>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</si>
  <si>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</si>
  <si>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</si>
  <si>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</si>
  <si>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</si>
  <si>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</si>
  <si>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</si>
  <si>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</si>
  <si>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</si>
  <si>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</si>
  <si>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</si>
  <si>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</si>
  <si>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</si>
  <si>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</si>
  <si>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</si>
  <si>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</si>
  <si>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</si>
  <si>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</si>
  <si>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</si>
  <si>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</si>
  <si>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</si>
  <si>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</si>
  <si>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</si>
  <si>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</si>
  <si>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</si>
  <si>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</si>
  <si>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</si>
  <si>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</si>
  <si>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</si>
  <si>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</si>
  <si>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</si>
  <si>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</si>
  <si>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</si>
  <si>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</si>
  <si>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</si>
  <si>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</si>
  <si>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</si>
  <si>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</si>
  <si>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</si>
  <si>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</si>
  <si>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</si>
  <si>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</si>
  <si>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</si>
  <si>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</si>
  <si>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</si>
  <si>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</si>
  <si>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</si>
  <si>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</si>
  <si>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</si>
  <si>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</si>
  <si>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</si>
  <si>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</si>
  <si>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</si>
  <si>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</si>
  <si>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</si>
  <si>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</si>
  <si>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</si>
  <si>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</si>
  <si>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</si>
  <si>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</si>
  <si>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</si>
  <si>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</si>
  <si>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</si>
  <si>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</si>
  <si>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</si>
  <si>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</si>
  <si>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</si>
  <si>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</si>
  <si>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</si>
  <si>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</si>
  <si>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</si>
  <si>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</si>
  <si>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</si>
  <si>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</si>
  <si>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</si>
  <si>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</si>
  <si>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</si>
  <si>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</si>
  <si>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</si>
  <si>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</si>
  <si>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</si>
  <si>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</si>
  <si>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</si>
  <si>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</si>
  <si>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</si>
  <si>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</si>
  <si>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</si>
  <si>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</si>
  <si>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</si>
  <si>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</si>
  <si>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</si>
  <si>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</si>
  <si>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</si>
  <si>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</si>
  <si>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</si>
  <si>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</si>
  <si>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</si>
  <si>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</si>
  <si>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</si>
  <si>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</si>
  <si>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</si>
  <si>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</si>
  <si>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</si>
  <si>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</si>
  <si>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</si>
  <si>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</si>
  <si>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</si>
  <si>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</si>
  <si>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</si>
  <si>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</si>
  <si>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</si>
  <si>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</si>
  <si>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</si>
  <si>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</si>
  <si>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</si>
  <si>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</si>
  <si>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</si>
  <si>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</si>
  <si>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</si>
  <si>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</si>
  <si>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</si>
  <si>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</si>
  <si>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</si>
  <si>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</si>
  <si>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</si>
  <si>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</si>
  <si>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</si>
  <si>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</si>
  <si>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</si>
  <si>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</si>
  <si>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</si>
  <si>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</si>
  <si>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</si>
  <si>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</si>
  <si>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</si>
  <si>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</si>
  <si>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</si>
  <si>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</si>
  <si>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</si>
  <si>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</si>
  <si>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</si>
  <si>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</si>
  <si>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</si>
  <si>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</si>
  <si>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</si>
  <si>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</si>
  <si>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</si>
  <si>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</si>
  <si>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</si>
  <si>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</si>
  <si>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</si>
  <si>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</si>
  <si>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</si>
  <si>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</si>
  <si>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</si>
  <si>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</si>
  <si>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</si>
  <si>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</si>
  <si>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</si>
  <si>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</si>
  <si>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</si>
  <si>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</si>
  <si>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</si>
  <si>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</si>
  <si>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</si>
  <si>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</si>
  <si>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</si>
  <si>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</si>
  <si>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</si>
  <si>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</si>
  <si>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</si>
  <si>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</si>
  <si>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</si>
  <si>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</si>
  <si>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</si>
  <si>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</si>
  <si>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</si>
  <si>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</si>
  <si>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</si>
  <si>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</si>
  <si>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</si>
  <si>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</si>
  <si>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</si>
  <si>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</si>
  <si>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</si>
  <si>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</si>
  <si>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</si>
  <si>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</si>
  <si>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</si>
  <si>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</si>
  <si>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</si>
  <si>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</si>
  <si>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</si>
  <si>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</si>
  <si>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</si>
  <si>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</si>
  <si>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</si>
  <si>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</si>
  <si>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</si>
  <si>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</si>
  <si>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</si>
  <si>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</si>
  <si>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</si>
  <si>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</si>
  <si>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</si>
  <si>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</si>
  <si>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</si>
  <si>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</si>
  <si>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</si>
  <si>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</si>
  <si>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</si>
  <si>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</si>
  <si>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</si>
  <si>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</si>
  <si>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</si>
  <si>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</si>
  <si>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</si>
  <si>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</si>
  <si>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</si>
  <si>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</si>
  <si>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</si>
  <si>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</si>
  <si>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</si>
  <si>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</si>
  <si>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</si>
  <si>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</si>
  <si>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</si>
  <si>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</si>
  <si>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</si>
  <si>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</si>
  <si>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</si>
  <si>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</si>
  <si>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</si>
  <si>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</si>
  <si>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</si>
  <si>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</si>
  <si>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</si>
  <si>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</si>
  <si>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</si>
  <si>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</si>
  <si>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</si>
  <si>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</si>
  <si>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</si>
  <si>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</si>
  <si>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</si>
  <si>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</si>
  <si>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</si>
  <si>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</si>
  <si>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</si>
  <si>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</si>
  <si>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</si>
  <si>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</si>
  <si>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</si>
  <si>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</si>
  <si>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</si>
  <si>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</si>
  <si>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</si>
  <si>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</si>
  <si>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</si>
  <si>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</si>
  <si>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</si>
  <si>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</si>
  <si>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</si>
  <si>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</si>
  <si>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</si>
  <si>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</si>
  <si>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</si>
  <si>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</si>
  <si>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</si>
  <si>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</si>
  <si>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</si>
  <si>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</si>
  <si>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</si>
  <si>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</si>
  <si>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</si>
  <si>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</si>
  <si>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</si>
  <si>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</si>
  <si>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</si>
  <si>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</si>
  <si>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</si>
  <si>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</si>
  <si>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</si>
  <si>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</si>
  <si>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</si>
  <si>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</si>
  <si>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</si>
  <si>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</si>
  <si>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</si>
  <si>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</si>
  <si>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</si>
  <si>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</si>
  <si>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</si>
  <si>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</si>
  <si>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</si>
  <si>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</si>
  <si>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</si>
  <si>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</si>
  <si>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</si>
  <si>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</si>
  <si>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</si>
  <si>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</si>
  <si>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</si>
  <si>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</si>
  <si>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</si>
  <si>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</si>
  <si>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</si>
  <si>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</si>
  <si>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</si>
  <si>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</si>
  <si>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</si>
  <si>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</si>
  <si>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</si>
  <si>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</si>
  <si>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</si>
  <si>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</si>
  <si>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</si>
  <si>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</si>
  <si>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</si>
  <si>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</si>
  <si>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</si>
  <si>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</si>
  <si>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</si>
  <si>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</si>
  <si>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</si>
  <si>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</si>
  <si>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</si>
  <si>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</si>
  <si>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</si>
  <si>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</si>
  <si>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</si>
  <si>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</si>
  <si>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</si>
  <si>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</si>
  <si>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</si>
  <si>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</si>
  <si>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</si>
  <si>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</si>
  <si>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</si>
  <si>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</si>
  <si>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</si>
  <si>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</si>
  <si>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</si>
  <si>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</si>
  <si>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</si>
  <si>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</si>
  <si>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</si>
  <si>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</si>
  <si>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</si>
  <si>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</si>
  <si>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</si>
  <si>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</si>
  <si>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</si>
  <si>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</si>
  <si>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</si>
  <si>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</si>
  <si>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</si>
  <si>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</si>
  <si>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</si>
  <si>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</si>
  <si>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</si>
  <si>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</si>
  <si>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</si>
  <si>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</si>
  <si>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</si>
  <si>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</si>
  <si>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</si>
  <si>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</si>
  <si>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</si>
  <si>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</si>
  <si>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</si>
  <si>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</si>
  <si>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</si>
  <si>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</si>
  <si>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</si>
  <si>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</si>
  <si>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</si>
  <si>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</si>
  <si>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</si>
  <si>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</si>
  <si>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</si>
  <si>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</si>
  <si>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</si>
  <si>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</si>
  <si>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</si>
  <si>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</si>
  <si>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</si>
  <si>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</si>
  <si>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</si>
  <si>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</si>
  <si>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</si>
  <si>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</si>
  <si>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</si>
  <si>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</si>
  <si>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</si>
  <si>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</si>
  <si>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</si>
  <si>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</si>
  <si>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</si>
  <si>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</si>
  <si>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</si>
  <si>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</si>
  <si>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</si>
  <si>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</si>
  <si>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</si>
  <si>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</si>
  <si>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</si>
  <si>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</si>
  <si>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</si>
  <si>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</si>
  <si>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</si>
  <si>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</si>
  <si>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</si>
  <si>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</si>
  <si>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</si>
  <si>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</si>
  <si>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</si>
  <si>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</si>
  <si>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</si>
  <si>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</si>
  <si>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</si>
  <si>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</si>
  <si>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</si>
  <si>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</si>
  <si>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</si>
  <si>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</si>
  <si>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</si>
  <si>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</si>
  <si>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</si>
  <si>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</si>
  <si>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</si>
  <si>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</si>
  <si>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</si>
  <si>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</si>
  <si>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</si>
  <si>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</si>
  <si>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</si>
  <si>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</si>
  <si>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</si>
  <si>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</si>
  <si>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</si>
  <si>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</si>
  <si>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</si>
  <si>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</si>
  <si>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</si>
  <si>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</si>
  <si>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</si>
  <si>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</si>
  <si>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</si>
  <si>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</si>
  <si>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</si>
  <si>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</si>
  <si>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</si>
  <si>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</si>
  <si>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</si>
  <si>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</si>
  <si>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</si>
  <si>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</si>
  <si>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</si>
  <si>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</si>
  <si>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</si>
  <si>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</si>
  <si>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</si>
  <si>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</si>
  <si>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</si>
  <si>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</si>
  <si>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</si>
  <si>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</si>
  <si>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</si>
  <si>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</si>
  <si>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</si>
  <si>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</si>
  <si>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</si>
  <si>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</si>
  <si>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</si>
  <si>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</si>
  <si>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</si>
  <si>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</si>
  <si>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</si>
  <si>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</si>
  <si>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</si>
  <si>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</si>
  <si>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</si>
  <si>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</si>
  <si>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</si>
  <si>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</si>
  <si>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</si>
  <si>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</si>
  <si>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</si>
  <si>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</si>
  <si>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</si>
  <si>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</si>
  <si>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</si>
  <si>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</si>
  <si>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</si>
  <si>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</si>
  <si>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</si>
  <si>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</si>
  <si>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</si>
  <si>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</si>
  <si>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</si>
  <si>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</si>
  <si>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</si>
  <si>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</si>
  <si>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</si>
  <si>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</si>
  <si>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</si>
  <si>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</si>
  <si>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</si>
  <si>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</si>
  <si>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</si>
  <si>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</si>
  <si>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</si>
  <si>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</si>
  <si>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</si>
  <si>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</si>
  <si>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</si>
  <si>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</si>
  <si>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</si>
  <si>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</si>
  <si>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</si>
  <si>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</si>
  <si>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</si>
  <si>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</si>
  <si>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</si>
  <si>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</si>
  <si>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</si>
  <si>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</si>
  <si>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</si>
  <si>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</si>
  <si>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</si>
  <si>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</si>
  <si>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</si>
  <si>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</si>
  <si>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</si>
  <si>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</si>
  <si>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</si>
  <si>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</si>
  <si>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</si>
  <si>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</si>
  <si>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</si>
  <si>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</si>
  <si>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</si>
  <si>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</si>
  <si>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</si>
  <si>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</si>
  <si>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</si>
  <si>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</si>
  <si>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</si>
  <si>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</si>
  <si>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</si>
  <si>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</si>
  <si>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</si>
  <si>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</si>
  <si>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</si>
  <si>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</si>
  <si>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</si>
  <si>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</si>
  <si>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</si>
  <si>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</si>
  <si>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</si>
  <si>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</si>
  <si>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</si>
  <si>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</si>
  <si>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</si>
  <si>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</si>
  <si>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</si>
  <si>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</si>
  <si>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</si>
  <si>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</si>
  <si>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</si>
  <si>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</si>
  <si>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</si>
  <si>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</si>
  <si>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</si>
  <si>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</si>
  <si>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</si>
  <si>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</si>
  <si>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</si>
  <si>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</si>
  <si>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</si>
  <si>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</si>
  <si>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</si>
  <si>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</si>
  <si>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</si>
  <si>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</si>
  <si>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</si>
  <si>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</si>
  <si>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</si>
  <si>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</si>
  <si>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</si>
  <si>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</si>
  <si>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</si>
  <si>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</si>
  <si>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</si>
  <si>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</si>
  <si>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</si>
  <si>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</si>
  <si>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</si>
  <si>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</si>
  <si>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</si>
  <si>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</si>
  <si>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</si>
  <si>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</si>
  <si>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</si>
  <si>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</si>
  <si>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</si>
  <si>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</si>
  <si>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</si>
  <si>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</si>
  <si>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</si>
  <si>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</si>
  <si>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</si>
  <si>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</si>
  <si>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</si>
  <si>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</si>
  <si>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</si>
  <si>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</si>
  <si>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</si>
  <si>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</si>
  <si>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</si>
  <si>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</si>
  <si>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</si>
  <si>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</si>
  <si>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</si>
  <si>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</si>
  <si>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</si>
  <si>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</si>
  <si>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</si>
  <si>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</si>
  <si>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</si>
  <si>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</si>
  <si>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</si>
  <si>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</si>
  <si>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</si>
  <si>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</si>
  <si>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</si>
  <si>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</si>
  <si>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</si>
  <si>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</si>
  <si>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</si>
  <si>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</si>
  <si>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</si>
  <si>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</si>
  <si>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</si>
  <si>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</si>
  <si>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</si>
  <si>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</si>
  <si>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</si>
  <si>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</si>
  <si>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</si>
  <si>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</si>
  <si>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</si>
  <si>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</si>
  <si>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</si>
  <si>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</si>
  <si>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</si>
  <si>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</si>
  <si>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</si>
  <si>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</si>
  <si>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</si>
  <si>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</si>
  <si>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</si>
  <si>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</si>
  <si>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</si>
  <si>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</si>
  <si>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</si>
  <si>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</si>
  <si>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</si>
  <si>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</si>
  <si>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</si>
  <si>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</si>
  <si>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</si>
  <si>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</si>
  <si>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</si>
  <si>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</si>
  <si>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</si>
  <si>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</si>
  <si>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</si>
  <si>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</si>
  <si>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</si>
  <si>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</si>
  <si>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</si>
  <si>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</si>
  <si>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</si>
  <si>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</si>
  <si>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</si>
  <si>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</si>
  <si>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</si>
  <si>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</si>
  <si>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</si>
  <si>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</si>
  <si>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</si>
  <si>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</si>
  <si>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</si>
  <si>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</si>
  <si>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</si>
  <si>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</si>
  <si>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</si>
  <si>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</si>
  <si>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</si>
  <si>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</si>
  <si>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</si>
  <si>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</si>
  <si>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</si>
  <si>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</si>
  <si>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</si>
  <si>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</si>
  <si>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</si>
  <si>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</si>
  <si>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</si>
  <si>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</si>
  <si>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</si>
  <si>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</si>
  <si>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</si>
  <si>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</si>
  <si>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</si>
  <si>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</si>
  <si>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</si>
  <si>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</si>
  <si>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</si>
  <si>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</si>
  <si>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</si>
  <si>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</si>
  <si>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</si>
  <si>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</si>
  <si>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</si>
  <si>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</si>
  <si>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</si>
  <si>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</si>
  <si>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</si>
  <si>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</si>
  <si>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</si>
  <si>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</si>
  <si>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</si>
  <si>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</si>
  <si>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</si>
  <si>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</si>
  <si>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</si>
  <si>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</si>
  <si>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</si>
  <si>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</si>
  <si>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</si>
  <si>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</si>
  <si>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</si>
  <si>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</si>
  <si>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</si>
  <si>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</si>
  <si>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</si>
  <si>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</si>
  <si>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</si>
  <si>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</si>
  <si>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</si>
  <si>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</si>
  <si>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</si>
  <si>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</si>
  <si>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</si>
  <si>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</si>
  <si>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</si>
  <si>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</si>
  <si>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</si>
  <si>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</si>
  <si>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</si>
  <si>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</si>
  <si>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</si>
  <si>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</si>
  <si>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</si>
  <si>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</si>
  <si>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</si>
  <si>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</si>
  <si>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</si>
  <si>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</si>
  <si>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</si>
  <si>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</si>
  <si>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</si>
  <si>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</si>
  <si>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</si>
  <si>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</si>
  <si>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</si>
  <si>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</si>
  <si>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</si>
  <si>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</si>
  <si>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</si>
  <si>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</si>
  <si>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</si>
  <si>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</si>
  <si>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</si>
  <si>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</si>
  <si>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</si>
  <si>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</si>
  <si>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</si>
  <si>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</si>
  <si>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</si>
  <si>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</si>
  <si>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</si>
  <si>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</si>
  <si>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</si>
  <si>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</si>
  <si>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</si>
  <si>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</si>
  <si>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</si>
  <si>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</si>
  <si>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</si>
  <si>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</si>
  <si>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</si>
  <si>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</si>
  <si>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</si>
  <si>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</si>
  <si>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</si>
  <si>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</si>
  <si>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</si>
  <si>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</si>
  <si>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</si>
  <si>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</si>
  <si>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</si>
  <si>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</si>
  <si>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</si>
  <si>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</si>
  <si>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</si>
  <si>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</si>
  <si>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</si>
  <si>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</si>
  <si>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</si>
  <si>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</si>
  <si>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</si>
  <si>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</si>
  <si>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</si>
  <si>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</si>
  <si>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</si>
  <si>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</si>
  <si>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</si>
  <si>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</si>
  <si>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</si>
  <si>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</si>
  <si>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</si>
  <si>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</si>
  <si>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</si>
  <si>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</si>
  <si>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</si>
  <si>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</si>
  <si>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</si>
  <si>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</si>
  <si>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</si>
  <si>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</si>
  <si>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</si>
  <si>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</si>
  <si>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</si>
  <si>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</si>
  <si>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</si>
  <si>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</si>
  <si>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</si>
  <si>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</si>
  <si>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</si>
  <si>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</si>
  <si>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</si>
  <si>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</si>
  <si>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</si>
  <si>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</si>
  <si>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</si>
  <si>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</si>
  <si>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</si>
  <si>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</si>
  <si>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</si>
  <si>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</si>
  <si>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</si>
  <si>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</si>
  <si>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</si>
  <si>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</si>
  <si>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</si>
  <si>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</si>
  <si>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</si>
  <si>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</si>
  <si>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</si>
  <si>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</si>
  <si>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</si>
  <si>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</si>
  <si>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</si>
  <si>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</si>
  <si>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</si>
  <si>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</si>
  <si>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</si>
  <si>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</si>
  <si>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</si>
  <si>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</si>
  <si>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</si>
  <si>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</si>
  <si>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</si>
  <si>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</si>
  <si>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</si>
  <si>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</si>
  <si>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</si>
  <si>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</si>
  <si>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</si>
  <si>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</si>
  <si>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</si>
  <si>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</si>
  <si>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</si>
  <si>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</si>
  <si>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</si>
  <si>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</si>
  <si>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</si>
  <si>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</si>
  <si>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</si>
  <si>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</si>
  <si>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</si>
  <si>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</si>
  <si>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</si>
  <si>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</si>
  <si>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</si>
  <si>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</si>
  <si>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</si>
  <si>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</si>
  <si>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</si>
  <si>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</si>
  <si>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</si>
  <si>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</si>
  <si>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</si>
  <si>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</si>
  <si>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</si>
  <si>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</si>
  <si>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</si>
  <si>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</si>
  <si>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</si>
  <si>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</si>
  <si>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</si>
  <si>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</si>
  <si>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</si>
  <si>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</si>
  <si>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</si>
  <si>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</si>
  <si>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</si>
  <si>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</si>
  <si>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</si>
  <si>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</si>
  <si>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</si>
  <si>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</si>
  <si>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</si>
  <si>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</si>
  <si>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</si>
  <si>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</si>
  <si>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</si>
  <si>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</si>
  <si>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</si>
  <si>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</si>
  <si>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</si>
  <si>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</si>
  <si>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</si>
  <si>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</si>
  <si>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</si>
  <si>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</si>
  <si>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</si>
  <si>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</si>
  <si>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</si>
  <si>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</si>
  <si>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</si>
  <si>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</si>
  <si>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</si>
  <si>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</si>
  <si>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</si>
  <si>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</si>
  <si>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</si>
  <si>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</si>
  <si>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</si>
  <si>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</si>
  <si>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</si>
  <si>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</si>
  <si>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</si>
  <si>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</si>
  <si>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</si>
  <si>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</si>
  <si>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</si>
  <si>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</si>
  <si>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</si>
  <si>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</si>
  <si>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</si>
  <si>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</si>
  <si>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</si>
  <si>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</si>
  <si>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</si>
  <si>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</si>
  <si>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</si>
  <si>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</si>
  <si>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</si>
  <si>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</si>
  <si>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</si>
  <si>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</si>
  <si>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</si>
  <si>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</si>
  <si>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</si>
  <si>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</si>
  <si>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</si>
  <si>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</si>
  <si>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</si>
  <si>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</si>
  <si>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</si>
  <si>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</si>
  <si>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</si>
  <si>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</si>
  <si>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</si>
  <si>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</si>
  <si>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</si>
  <si>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</si>
  <si>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</si>
  <si>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</si>
  <si>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</si>
  <si>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</si>
  <si>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</si>
  <si>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</si>
  <si>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</si>
  <si>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</si>
  <si>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</si>
  <si>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</si>
  <si>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</si>
  <si>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</si>
  <si>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</si>
  <si>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</si>
  <si>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</si>
  <si>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</si>
  <si>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</si>
  <si>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</si>
  <si>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</si>
  <si>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</si>
  <si>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</si>
  <si>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</si>
  <si>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</si>
  <si>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</si>
  <si>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</si>
  <si>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</si>
  <si>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</si>
  <si>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</si>
  <si>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</si>
  <si>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</si>
  <si>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</si>
  <si>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</si>
  <si>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</si>
  <si>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</si>
  <si>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</si>
  <si>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</si>
  <si>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</si>
  <si>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</si>
  <si>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</si>
  <si>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</si>
  <si>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</si>
  <si>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</si>
  <si>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</si>
  <si>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</si>
  <si>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</si>
  <si>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</si>
  <si>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</si>
  <si>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</si>
  <si>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</si>
  <si>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</si>
  <si>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</si>
  <si>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</si>
  <si>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</si>
  <si>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</si>
  <si>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</si>
  <si>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</si>
  <si>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</si>
  <si>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</si>
  <si>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</si>
  <si>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</si>
  <si>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</si>
  <si>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</si>
  <si>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</si>
  <si>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</si>
  <si>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</si>
  <si>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</si>
  <si>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</si>
  <si>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</si>
  <si>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</si>
  <si>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</si>
  <si>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</si>
  <si>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</si>
  <si>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</si>
  <si>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</si>
  <si>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</si>
  <si>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</si>
  <si>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</si>
  <si>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</si>
  <si>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</si>
  <si>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</si>
  <si>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</si>
  <si>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</si>
  <si>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</si>
  <si>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</si>
  <si>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</si>
  <si>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</si>
  <si>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</si>
  <si>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</si>
  <si>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</si>
  <si>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</si>
  <si>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</si>
  <si>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</si>
  <si>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</si>
  <si>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</si>
  <si>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</si>
  <si>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</si>
  <si>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</si>
  <si>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</si>
  <si>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</si>
  <si>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</si>
  <si>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</si>
  <si>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</si>
  <si>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</si>
  <si>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</si>
  <si>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</si>
  <si>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</si>
  <si>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</si>
  <si>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</si>
  <si>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</si>
  <si>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</si>
  <si>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</si>
  <si>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</si>
  <si>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</si>
  <si>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</si>
  <si>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</si>
  <si>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</si>
  <si>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</si>
  <si>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</si>
  <si>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</si>
  <si>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</si>
  <si>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</si>
  <si>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</si>
  <si>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</si>
  <si>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</si>
  <si>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</si>
  <si>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</si>
  <si>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</si>
  <si>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</si>
  <si>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</si>
  <si>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</si>
  <si>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</si>
  <si>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</si>
  <si>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</si>
  <si>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</si>
  <si>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</si>
  <si>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</si>
  <si>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</si>
  <si>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</si>
  <si>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</si>
  <si>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</si>
  <si>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</si>
  <si>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</si>
  <si>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</si>
  <si>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</si>
  <si>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</si>
  <si>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</si>
  <si>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</si>
  <si>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</si>
  <si>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</si>
  <si>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</si>
  <si>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</si>
  <si>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</si>
  <si>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</si>
  <si>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</si>
  <si>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</si>
  <si>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</si>
  <si>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</si>
  <si>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</si>
  <si>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</si>
  <si>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</si>
  <si>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</si>
  <si>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</si>
  <si>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</si>
  <si>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</si>
  <si>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</si>
  <si>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</si>
  <si>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</si>
  <si>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</si>
  <si>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</si>
  <si>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</si>
  <si>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</si>
  <si>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</si>
  <si>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</si>
  <si>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</si>
  <si>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</si>
  <si>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</si>
  <si>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</si>
  <si>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</si>
  <si>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</si>
  <si>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</si>
  <si>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</si>
  <si>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</si>
  <si>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</si>
  <si>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</si>
  <si>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</si>
  <si>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</si>
  <si>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</si>
  <si>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</si>
  <si>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</si>
  <si>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</si>
  <si>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</si>
  <si>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</si>
  <si>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</si>
  <si>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</si>
  <si>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</si>
  <si>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</si>
  <si>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</si>
  <si>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</si>
  <si>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</si>
  <si>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</si>
  <si>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</si>
  <si>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</si>
  <si>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</si>
  <si>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</si>
  <si>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</si>
  <si>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</si>
  <si>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</si>
  <si>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</si>
  <si>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</si>
  <si>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</si>
  <si>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</si>
  <si>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</si>
  <si>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</si>
  <si>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</si>
  <si>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</si>
  <si>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</si>
  <si>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</si>
  <si>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</si>
  <si>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</si>
  <si>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</si>
  <si>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</si>
  <si>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</si>
  <si>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</si>
  <si>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</si>
  <si>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</si>
  <si>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</si>
  <si>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</si>
  <si>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</si>
  <si>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</si>
  <si>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</si>
  <si>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</si>
  <si>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</si>
  <si>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</si>
  <si>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</si>
  <si>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</si>
  <si>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</si>
  <si>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</si>
  <si>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</si>
  <si>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</si>
  <si>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</si>
  <si>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</si>
  <si>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</si>
  <si>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</si>
  <si>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</si>
  <si>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</si>
  <si>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</si>
  <si>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</si>
  <si>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</si>
  <si>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</si>
  <si>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</si>
  <si>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</si>
  <si>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</si>
  <si>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</si>
  <si>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</si>
  <si>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</si>
  <si>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</si>
  <si>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</si>
  <si>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</si>
  <si>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</si>
  <si>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</si>
  <si>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</si>
  <si>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</si>
  <si>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</si>
  <si>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</si>
  <si>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</si>
  <si>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</si>
  <si>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</si>
  <si>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</si>
  <si>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</si>
  <si>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</si>
  <si>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</si>
  <si>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</si>
  <si>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</si>
  <si>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</si>
  <si>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</si>
  <si>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</si>
  <si>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</si>
  <si>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</si>
  <si>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</si>
  <si>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</si>
  <si>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</si>
  <si>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</si>
  <si>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</si>
  <si>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</si>
  <si>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</si>
  <si>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</si>
  <si>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</si>
  <si>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</si>
  <si>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</si>
  <si>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</si>
  <si>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</si>
  <si>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</si>
  <si>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</si>
  <si>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</si>
  <si>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</si>
  <si>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</si>
  <si>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</si>
  <si>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</si>
  <si>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</si>
  <si>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</si>
  <si>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</si>
  <si>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</si>
  <si>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</si>
  <si>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</si>
  <si>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</si>
  <si>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</si>
  <si>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</si>
  <si>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</si>
  <si>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</si>
  <si>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</si>
  <si>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</si>
  <si>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</si>
  <si>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</si>
  <si>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</si>
  <si>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</si>
  <si>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</si>
  <si>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</si>
  <si>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</si>
  <si>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</si>
  <si>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</si>
  <si>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</si>
  <si>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</si>
  <si>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</si>
  <si>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</si>
  <si>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</si>
  <si>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</si>
  <si>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</si>
  <si>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</si>
  <si>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</si>
  <si>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</si>
  <si>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</si>
  <si>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</si>
  <si>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</si>
  <si>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</si>
  <si>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</si>
  <si>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</si>
  <si>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</si>
  <si>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</si>
  <si>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</si>
  <si>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</si>
  <si>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</si>
  <si>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</si>
  <si>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</si>
  <si>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</si>
  <si>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</si>
  <si>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</si>
  <si>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</si>
  <si>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</si>
  <si>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</si>
  <si>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</si>
  <si>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</si>
  <si>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</si>
  <si>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</si>
  <si>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</si>
  <si>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</si>
  <si>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</si>
  <si>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</si>
  <si>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</si>
  <si>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</si>
  <si>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</si>
  <si>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</si>
  <si>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</si>
  <si>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</si>
  <si>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</si>
  <si>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</si>
  <si>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</si>
  <si>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</si>
  <si>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</si>
  <si>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</si>
  <si>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</si>
  <si>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</si>
  <si>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</si>
  <si>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</si>
  <si>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</si>
  <si>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</si>
  <si>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</si>
  <si>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</si>
  <si>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</si>
  <si>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</si>
  <si>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</si>
  <si>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</si>
  <si>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</si>
  <si>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</si>
  <si>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</si>
  <si>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</si>
  <si>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</si>
  <si>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</si>
  <si>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</si>
  <si>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</si>
  <si>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</si>
  <si>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</si>
  <si>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</si>
  <si>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</si>
  <si>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</si>
  <si>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</si>
  <si>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</si>
  <si>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</si>
  <si>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</si>
  <si>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</si>
  <si>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</si>
  <si>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</si>
  <si>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</si>
  <si>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</si>
  <si>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</si>
  <si>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</si>
  <si>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</si>
  <si>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</si>
  <si>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</si>
  <si>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</si>
  <si>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</si>
  <si>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</si>
  <si>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</si>
  <si>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</si>
  <si>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</si>
  <si>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</si>
  <si>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</si>
  <si>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</si>
  <si>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</si>
  <si>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</si>
  <si>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</si>
  <si>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</si>
  <si>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</si>
  <si>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</si>
  <si>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</si>
  <si>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</si>
  <si>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</si>
  <si>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</si>
  <si>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</si>
  <si>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</si>
  <si>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</si>
  <si>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</si>
  <si>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</si>
  <si>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</si>
  <si>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</si>
  <si>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</si>
  <si>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</si>
  <si>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</si>
  <si>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</si>
  <si>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</si>
  <si>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</si>
  <si>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</si>
  <si>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</si>
  <si>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</si>
  <si>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</si>
  <si>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</si>
  <si>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</si>
  <si>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</si>
  <si>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</si>
  <si>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</si>
  <si>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</si>
  <si>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</si>
  <si>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</si>
  <si>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</si>
  <si>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</si>
  <si>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</si>
  <si>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</si>
  <si>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</si>
  <si>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</si>
  <si>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</si>
  <si>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</si>
  <si>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</si>
  <si>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</si>
  <si>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</si>
  <si>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</si>
  <si>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</si>
  <si>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</si>
  <si>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</si>
  <si>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</si>
  <si>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</si>
  <si>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</si>
  <si>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</si>
  <si>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</si>
  <si>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</si>
  <si>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</si>
  <si>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</si>
  <si>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</si>
  <si>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</si>
  <si>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</si>
  <si>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</si>
  <si>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</si>
  <si>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</si>
  <si>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</si>
  <si>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</si>
  <si>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</si>
  <si>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</si>
  <si>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</si>
  <si>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</si>
  <si>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</si>
  <si>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</si>
  <si>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</si>
  <si>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</si>
  <si>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</si>
  <si>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</si>
  <si>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</si>
  <si>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</si>
  <si>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</si>
  <si>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</si>
  <si>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</si>
  <si>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</si>
  <si>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</si>
  <si>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</si>
  <si>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</si>
  <si>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</si>
  <si>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</si>
  <si>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</si>
  <si>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</si>
  <si>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</si>
  <si>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</si>
  <si>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</si>
  <si>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</si>
  <si>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</si>
  <si>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</si>
  <si>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</si>
  <si>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</si>
  <si>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</si>
  <si>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</si>
  <si>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</si>
  <si>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</si>
  <si>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</si>
  <si>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</si>
  <si>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</si>
  <si>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</si>
  <si>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</si>
  <si>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</si>
  <si>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</si>
  <si>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</si>
  <si>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</si>
  <si>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</si>
  <si>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</si>
  <si>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</si>
  <si>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</si>
  <si>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</si>
  <si>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</si>
  <si>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</si>
  <si>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</si>
  <si>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</si>
  <si>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</si>
  <si>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</si>
  <si>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</si>
  <si>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</si>
  <si>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</si>
  <si>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</si>
  <si>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</si>
  <si>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</si>
  <si>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</si>
  <si>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</si>
  <si>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</si>
  <si>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</si>
  <si>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</si>
  <si>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</si>
  <si>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</si>
  <si>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</si>
  <si>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</si>
  <si>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</si>
  <si>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</si>
  <si>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</si>
  <si>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</si>
  <si>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</si>
  <si>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</si>
  <si>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</si>
  <si>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</si>
  <si>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</si>
  <si>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</si>
  <si>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</si>
  <si>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</si>
  <si>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</si>
  <si>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</si>
  <si>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</si>
  <si>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</si>
  <si>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</si>
  <si>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</si>
  <si>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</si>
  <si>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</si>
  <si>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</si>
  <si>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</si>
  <si>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</si>
  <si>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</si>
  <si>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</si>
  <si>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</si>
  <si>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</si>
  <si>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</si>
  <si>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</si>
  <si>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</si>
  <si>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</si>
  <si>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</si>
  <si>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</si>
  <si>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</si>
  <si>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</si>
  <si>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</si>
  <si>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</si>
  <si>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</si>
  <si>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</si>
  <si>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</si>
  <si>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</si>
  <si>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</si>
  <si>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</si>
  <si>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</si>
  <si>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</si>
  <si>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</si>
  <si>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</si>
  <si>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</si>
  <si>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</si>
  <si>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</si>
  <si>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</si>
  <si>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</si>
  <si>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</si>
  <si>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</si>
  <si>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</si>
  <si>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</si>
  <si>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</si>
  <si>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</si>
  <si>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</si>
  <si>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</si>
  <si>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</si>
  <si>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</si>
  <si>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</si>
  <si>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</si>
  <si>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</si>
  <si>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</si>
  <si>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</si>
  <si>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</si>
  <si>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</si>
  <si>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</si>
  <si>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</si>
  <si>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</si>
  <si>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</si>
  <si>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</si>
  <si>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</si>
  <si>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</si>
  <si>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</si>
  <si>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</si>
  <si>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</si>
  <si>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</si>
  <si>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</si>
  <si>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</si>
  <si>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</si>
  <si>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</si>
  <si>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</si>
  <si>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</si>
  <si>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</si>
  <si>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</si>
  <si>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</si>
  <si>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</si>
  <si>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</si>
  <si>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</si>
  <si>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</si>
  <si>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</si>
  <si>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</si>
  <si>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</si>
  <si>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</si>
  <si>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</si>
  <si>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</si>
  <si>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</si>
  <si>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</si>
  <si>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</si>
  <si>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</si>
  <si>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</si>
  <si>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</si>
  <si>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</si>
  <si>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</si>
  <si>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</si>
  <si>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</si>
  <si>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</si>
  <si>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</si>
  <si>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</si>
  <si>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</si>
  <si>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</si>
  <si>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</si>
  <si>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</si>
  <si>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</si>
  <si>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</si>
  <si>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</si>
  <si>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</si>
  <si>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</si>
  <si>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</si>
  <si>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</si>
  <si>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</si>
  <si>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</si>
  <si>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</si>
  <si>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</si>
  <si>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</si>
  <si>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</si>
  <si>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</si>
  <si>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</si>
  <si>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</si>
  <si>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</si>
  <si>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</si>
  <si>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</si>
  <si>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</si>
  <si>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</si>
  <si>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</si>
  <si>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</si>
  <si>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</si>
  <si>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</si>
  <si>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</si>
  <si>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</si>
  <si>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</si>
  <si>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</si>
  <si>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</si>
  <si>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</si>
  <si>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</si>
  <si>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</si>
  <si>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</si>
  <si>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</si>
  <si>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</si>
  <si>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</si>
  <si>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</si>
  <si>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</si>
  <si>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</si>
  <si>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</si>
  <si>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</si>
  <si>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</si>
  <si>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</si>
  <si>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</si>
  <si>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</si>
  <si>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</si>
  <si>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</si>
  <si>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</si>
  <si>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</si>
  <si>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</si>
  <si>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</si>
  <si>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</si>
  <si>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</si>
  <si>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</si>
  <si>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</si>
  <si>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</si>
  <si>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</si>
  <si>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</si>
  <si>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</si>
  <si>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</si>
  <si>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</si>
  <si>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</si>
  <si>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</si>
  <si>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</si>
  <si>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</si>
  <si>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</si>
  <si>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</si>
  <si>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</si>
  <si>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</si>
  <si>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</si>
  <si>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</si>
  <si>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</si>
  <si>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</si>
  <si>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</si>
  <si>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</si>
  <si>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</si>
  <si>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</si>
  <si>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</si>
  <si>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</si>
  <si>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</si>
  <si>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</si>
  <si>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</si>
  <si>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</si>
  <si>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</si>
  <si>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</si>
  <si>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</si>
  <si>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</si>
  <si>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</si>
  <si>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</si>
  <si>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</si>
  <si>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</si>
  <si>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</si>
  <si>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</si>
  <si>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</si>
  <si>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</si>
  <si>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</si>
  <si>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</si>
  <si>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</si>
  <si>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</si>
  <si>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</si>
  <si>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</si>
  <si>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</si>
  <si>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</si>
  <si>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</si>
  <si>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</si>
  <si>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</si>
  <si>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</si>
  <si>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</si>
  <si>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</si>
  <si>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</si>
  <si>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</si>
  <si>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</si>
  <si>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</si>
  <si>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</si>
  <si>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</si>
  <si>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</si>
  <si>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</si>
  <si>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</si>
  <si>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</si>
  <si>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</si>
  <si>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</si>
  <si>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</si>
  <si>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</si>
  <si>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</si>
  <si>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</si>
  <si>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</si>
  <si>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</si>
  <si>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</si>
  <si>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</si>
  <si>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</si>
  <si>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</si>
  <si>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</si>
  <si>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</si>
  <si>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</si>
  <si>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</si>
  <si>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</si>
  <si>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</si>
  <si>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</si>
  <si>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</si>
  <si>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</si>
  <si>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</si>
  <si>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</si>
  <si>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</si>
  <si>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</si>
  <si>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</si>
  <si>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</si>
  <si>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</si>
  <si>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</si>
  <si>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</si>
  <si>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</si>
  <si>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</si>
  <si>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</si>
  <si>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</si>
  <si>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</si>
  <si>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</si>
  <si>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</si>
  <si>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</si>
  <si>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</si>
  <si>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</si>
  <si>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</si>
  <si>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</si>
  <si>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</si>
  <si>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</si>
  <si>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</si>
  <si>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</si>
  <si>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</si>
  <si>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</si>
  <si>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</si>
  <si>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</si>
  <si>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</si>
  <si>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</si>
  <si>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</si>
  <si>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</si>
  <si>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</si>
  <si>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</si>
  <si>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</si>
  <si>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</si>
  <si>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</si>
  <si>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</si>
  <si>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</si>
  <si>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</si>
  <si>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</si>
  <si>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</si>
  <si>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</si>
  <si>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</si>
  <si>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</si>
  <si>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</si>
  <si>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</si>
  <si>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</si>
  <si>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</si>
  <si>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</si>
  <si>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</si>
  <si>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</si>
  <si>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</si>
  <si>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</si>
  <si>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</si>
  <si>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</si>
  <si>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</si>
  <si>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</si>
  <si>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</si>
  <si>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</si>
  <si>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</si>
  <si>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</si>
  <si>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</si>
  <si>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</si>
  <si>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</si>
  <si>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</si>
  <si>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</si>
  <si>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</si>
  <si>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</si>
  <si>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</si>
  <si>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</si>
  <si>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</si>
  <si>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</si>
  <si>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</si>
  <si>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</si>
  <si>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</si>
  <si>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</si>
  <si>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</si>
  <si>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</si>
  <si>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</si>
  <si>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</si>
  <si>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</si>
  <si>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</si>
  <si>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</si>
  <si>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</si>
  <si>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</si>
  <si>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</si>
  <si>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</si>
  <si>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</si>
  <si>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</si>
  <si>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</si>
  <si>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</si>
  <si>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</si>
  <si>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</si>
  <si>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</si>
  <si>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</si>
  <si>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</si>
  <si>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</si>
  <si>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</si>
  <si>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</si>
  <si>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</si>
  <si>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</si>
  <si>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</si>
  <si>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</si>
  <si>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</si>
  <si>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</si>
  <si>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</si>
  <si>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</si>
  <si>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</si>
  <si>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</si>
  <si>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</si>
  <si>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</si>
  <si>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</si>
  <si>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</si>
  <si>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</si>
  <si>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</si>
  <si>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</si>
  <si>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</si>
  <si>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</si>
  <si>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</si>
  <si>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</si>
  <si>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</si>
  <si>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</si>
  <si>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</si>
  <si>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</si>
  <si>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</si>
  <si>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</si>
  <si>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</si>
  <si>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</si>
  <si>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</si>
  <si>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</si>
  <si>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</si>
  <si>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</si>
  <si>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</si>
  <si>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</si>
  <si>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</si>
  <si>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</si>
  <si>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</si>
  <si>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charset val="238"/>
      </rPr>
      <t xml:space="preserve">1)  </t>
    </r>
  </si>
  <si>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</si>
  <si>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</si>
  <si>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</si>
  <si>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</si>
  <si>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</si>
  <si>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</si>
  <si>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</si>
  <si>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</si>
  <si>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</si>
  <si>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</si>
  <si>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</si>
  <si>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</si>
  <si>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</si>
  <si>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</si>
  <si>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</si>
  <si>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</si>
  <si>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</si>
  <si>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</si>
  <si>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</si>
  <si>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</si>
  <si>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</si>
  <si>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</si>
  <si>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</si>
  <si>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</si>
  <si>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</si>
  <si>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</si>
  <si>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</si>
  <si>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</si>
  <si>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</si>
  <si>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</si>
  <si>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</si>
  <si>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</si>
  <si>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</si>
  <si>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</si>
  <si>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</si>
  <si>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</si>
  <si>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</si>
  <si>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</si>
  <si>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</si>
  <si>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</si>
  <si>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</si>
  <si>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</si>
  <si>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</si>
  <si>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</si>
  <si>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</si>
  <si>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</si>
  <si>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</si>
  <si>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</si>
  <si>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</si>
  <si>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</si>
  <si>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</si>
  <si>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</si>
  <si>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</si>
  <si>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</si>
  <si>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</si>
  <si>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</si>
  <si>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</si>
  <si>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</si>
  <si>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</si>
  <si>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</si>
  <si>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</si>
  <si>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</si>
  <si>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</si>
  <si>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</si>
  <si>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</si>
  <si>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</si>
  <si>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</si>
  <si>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</si>
  <si>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</si>
  <si>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</si>
  <si>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</si>
  <si>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</si>
  <si>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</si>
  <si>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</si>
  <si>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</si>
  <si>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</si>
  <si>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</si>
  <si>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</si>
  <si>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</si>
  <si>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</si>
  <si>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</si>
  <si>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</si>
  <si>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</si>
  <si>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</si>
  <si>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</si>
  <si>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</si>
  <si>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</si>
  <si>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</si>
  <si>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</si>
  <si>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</si>
  <si>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</si>
  <si>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</si>
  <si>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</si>
  <si>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</si>
  <si>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</si>
  <si>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</si>
  <si>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</si>
  <si>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</si>
  <si>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</si>
  <si>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</si>
  <si>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</si>
  <si>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</si>
  <si>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</si>
  <si>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</si>
  <si>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</si>
  <si>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</si>
  <si>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</si>
  <si>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</si>
  <si>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</si>
  <si>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</si>
  <si>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</si>
  <si>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</si>
  <si>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</si>
  <si>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</si>
  <si>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</si>
  <si>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</si>
  <si>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</si>
  <si>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</si>
  <si>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</si>
  <si>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</si>
  <si>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</si>
  <si>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</si>
  <si>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</si>
  <si>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</si>
  <si>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</si>
  <si>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</si>
  <si>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</si>
  <si>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</si>
  <si>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</si>
  <si>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</si>
  <si>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</si>
  <si>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</si>
  <si>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</si>
  <si>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</si>
  <si>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</si>
  <si>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</si>
  <si>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</si>
  <si>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</si>
  <si>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</si>
  <si>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</si>
  <si>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</si>
  <si>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</si>
  <si>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</si>
  <si>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</si>
  <si>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</si>
  <si>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</si>
  <si>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</si>
  <si>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</si>
  <si>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</si>
  <si>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</si>
  <si>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</si>
  <si>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</si>
  <si>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</si>
  <si>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</si>
  <si>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</si>
  <si>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</si>
  <si>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</si>
  <si>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</si>
  <si>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</si>
  <si>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</si>
  <si>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</si>
  <si>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</si>
  <si>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</si>
  <si>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</si>
  <si>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</si>
  <si>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</si>
  <si>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</si>
  <si>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</si>
  <si>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</si>
  <si>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</si>
  <si>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</si>
  <si>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</si>
  <si>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</si>
  <si>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</si>
  <si>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</si>
  <si>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</si>
  <si>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</si>
  <si>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</si>
  <si>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</si>
  <si>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</si>
  <si>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</si>
  <si>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</si>
  <si>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</si>
  <si>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</si>
  <si>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</si>
  <si>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</si>
  <si>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</si>
  <si>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</si>
  <si>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</si>
  <si>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</si>
  <si>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</si>
  <si>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</si>
  <si>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</si>
  <si>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</si>
  <si>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</si>
  <si>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</si>
  <si>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</si>
  <si>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</si>
  <si>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</si>
  <si>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</si>
  <si>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</si>
  <si>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</si>
  <si>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</si>
  <si>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</si>
  <si>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</si>
  <si>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</si>
  <si>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</si>
  <si>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</si>
  <si>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</si>
  <si>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</si>
  <si>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</si>
  <si>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</si>
  <si>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</si>
  <si>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</si>
  <si>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</si>
  <si>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</si>
  <si>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</si>
  <si>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</si>
  <si>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</si>
  <si>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</si>
  <si>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</si>
  <si>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</si>
  <si>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</si>
  <si>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</si>
  <si>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</si>
  <si>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</si>
  <si>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</si>
  <si>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</si>
  <si>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</si>
  <si>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</si>
  <si>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</si>
  <si>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</si>
  <si>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</si>
  <si>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</si>
  <si>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</si>
  <si>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</si>
  <si>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</si>
  <si>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</si>
  <si>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</si>
  <si>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</si>
  <si>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</si>
  <si>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</si>
  <si>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</si>
  <si>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</si>
  <si>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</si>
  <si>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</si>
  <si>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</si>
  <si>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</si>
  <si>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</si>
  <si>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</si>
  <si>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</si>
  <si>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</si>
  <si>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</si>
  <si>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</si>
  <si>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</si>
  <si>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</si>
  <si>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</si>
  <si>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</si>
  <si>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</si>
  <si>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</si>
  <si>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</si>
  <si>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</si>
  <si>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</si>
  <si>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</si>
  <si>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</si>
  <si>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</si>
  <si>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</si>
  <si>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</si>
  <si>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</si>
  <si>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</si>
  <si>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</si>
  <si>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</si>
  <si>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</si>
  <si>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</si>
  <si>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</si>
  <si>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</si>
  <si>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</si>
  <si>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</si>
  <si>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</si>
  <si>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</si>
  <si>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</si>
  <si>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</si>
  <si>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</si>
  <si>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</si>
  <si>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</si>
  <si>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</si>
  <si>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</si>
  <si>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</si>
  <si>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</si>
  <si>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</si>
  <si>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</si>
  <si>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</si>
  <si>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</si>
  <si>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</si>
  <si>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</si>
  <si>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</si>
  <si>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</si>
  <si>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</si>
  <si>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</si>
  <si>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</si>
  <si>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</si>
  <si>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</si>
  <si>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</si>
  <si>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</si>
  <si>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</si>
  <si>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</si>
  <si>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</si>
  <si>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</si>
  <si>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</si>
  <si>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</si>
  <si>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</si>
  <si>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</si>
  <si>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</si>
  <si>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</si>
  <si>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</si>
  <si>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</si>
  <si>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</si>
  <si>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</si>
  <si>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</si>
  <si>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</si>
  <si>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</si>
  <si>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</si>
  <si>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</si>
  <si>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</si>
  <si>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</si>
  <si>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</si>
  <si>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</si>
  <si>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</si>
  <si>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</si>
  <si>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</si>
  <si>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</si>
  <si>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</si>
  <si>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</si>
  <si>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</si>
  <si>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</si>
  <si>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</si>
  <si>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</si>
  <si>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</si>
  <si>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</si>
  <si>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</si>
  <si>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</si>
  <si>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</si>
  <si>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</si>
  <si>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</si>
  <si>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</si>
  <si>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</si>
  <si>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</si>
  <si>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</si>
  <si>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</si>
  <si>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</si>
  <si>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</si>
  <si>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</si>
  <si>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</si>
  <si>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</si>
  <si>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</si>
  <si>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</si>
  <si>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</si>
  <si>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</si>
  <si>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</si>
  <si>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</si>
  <si>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</si>
  <si>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</si>
  <si>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</si>
  <si>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</si>
  <si>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</si>
  <si>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</si>
  <si>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</si>
  <si>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</si>
  <si>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</si>
  <si>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</si>
  <si>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</si>
  <si>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</si>
  <si>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</si>
  <si>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</si>
  <si>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</si>
  <si>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</si>
  <si>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</si>
  <si>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</si>
  <si>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</si>
  <si>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</si>
  <si>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</si>
  <si>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</si>
  <si>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</si>
  <si>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</si>
  <si>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</si>
  <si>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</si>
  <si>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</si>
  <si>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</si>
  <si>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</si>
  <si>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</si>
  <si>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</si>
  <si>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</si>
  <si>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</si>
  <si>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</si>
  <si>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</si>
  <si>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</si>
  <si>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</si>
  <si>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</si>
  <si>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</si>
  <si>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</si>
  <si>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</si>
  <si>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</si>
  <si>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</si>
  <si>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</si>
  <si>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</si>
  <si>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</si>
  <si>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</si>
  <si>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</si>
  <si>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</si>
  <si>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</si>
  <si>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</si>
  <si>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</si>
  <si>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</si>
  <si>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</si>
  <si>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</si>
  <si>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</si>
  <si>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</si>
  <si>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</si>
  <si>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</si>
  <si>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</si>
  <si>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</si>
  <si>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</si>
  <si>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</si>
  <si>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</si>
  <si>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</si>
  <si>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</si>
  <si>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</si>
  <si>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</si>
  <si>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</si>
  <si>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</si>
  <si>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</si>
  <si>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</si>
  <si>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</si>
  <si>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</si>
  <si>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</si>
  <si>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</si>
  <si>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</si>
  <si>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</si>
  <si>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</si>
  <si>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</si>
  <si>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</si>
  <si>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</si>
  <si>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</si>
  <si>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</si>
  <si>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</si>
  <si>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</si>
  <si>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</si>
  <si>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</si>
  <si>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</si>
  <si>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</si>
  <si>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</si>
  <si>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</si>
  <si>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</si>
  <si>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</si>
  <si>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</si>
  <si>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</si>
  <si>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</si>
  <si>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</si>
  <si>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</si>
  <si>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</si>
  <si>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</si>
  <si>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</si>
  <si>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</si>
  <si>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</si>
  <si>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</si>
  <si>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</si>
  <si>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</si>
  <si>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</si>
  <si>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</si>
  <si>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</si>
  <si>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</si>
  <si>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</si>
  <si>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</si>
  <si>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</si>
  <si>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</si>
  <si>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</si>
  <si>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</si>
  <si>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</si>
  <si>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</si>
  <si>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</si>
  <si>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</si>
  <si>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</si>
  <si>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</si>
  <si>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</si>
  <si>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</si>
  <si>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</si>
  <si>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</si>
  <si>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</si>
  <si>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</si>
  <si>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</si>
  <si>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</si>
  <si>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</si>
  <si>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</si>
  <si>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</si>
  <si>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</si>
  <si>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</si>
  <si>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</si>
  <si>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</si>
  <si>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</si>
  <si>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</si>
  <si>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</si>
  <si>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</si>
  <si>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</si>
  <si>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</si>
  <si>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</si>
  <si>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</si>
  <si>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</si>
  <si>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</si>
  <si>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</si>
  <si>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</si>
  <si>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</si>
  <si>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</si>
  <si>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</si>
  <si>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</si>
  <si>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</si>
  <si>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</si>
  <si>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</si>
  <si>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</si>
  <si>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</si>
  <si>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</si>
  <si>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</si>
  <si>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</si>
  <si>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</si>
  <si>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</si>
  <si>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</si>
  <si>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</si>
  <si>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</si>
  <si>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</si>
  <si>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</si>
  <si>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</si>
  <si>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</si>
  <si>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</si>
  <si>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</si>
  <si>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</si>
  <si>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</si>
  <si>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</si>
  <si>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</si>
  <si>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</si>
  <si>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</si>
  <si>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</si>
  <si>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</si>
  <si>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</si>
  <si>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</si>
  <si>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</si>
  <si>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</si>
  <si>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</si>
  <si>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</si>
  <si>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</si>
  <si>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</si>
  <si>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</si>
  <si>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</si>
  <si>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</si>
  <si>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</si>
  <si>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</si>
  <si>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</si>
  <si>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</si>
  <si>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</si>
  <si>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</si>
  <si>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</si>
  <si>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</si>
  <si>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</si>
  <si>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</si>
  <si>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</si>
  <si>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</si>
  <si>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</si>
  <si>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</si>
  <si>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</si>
  <si>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</si>
  <si>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</si>
  <si>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</si>
  <si>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</si>
  <si>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</si>
  <si>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</si>
  <si>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</si>
  <si>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</si>
  <si>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</si>
  <si>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</si>
  <si>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</si>
  <si>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</si>
  <si>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</si>
  <si>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</si>
  <si>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</si>
  <si>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</si>
  <si>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</si>
  <si>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</si>
  <si>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</si>
  <si>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</si>
  <si>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</si>
  <si>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</si>
  <si>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</si>
  <si>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</si>
  <si>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</si>
  <si>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</si>
  <si>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</si>
  <si>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</si>
  <si>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</si>
  <si>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</si>
  <si>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</si>
  <si>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</si>
  <si>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</si>
  <si>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</si>
  <si>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</si>
  <si>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</si>
  <si>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</si>
  <si>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</si>
  <si>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</si>
  <si>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</si>
  <si>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</si>
  <si>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</si>
  <si>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</si>
  <si>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</si>
  <si>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</si>
  <si>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</si>
  <si>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</si>
  <si>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</si>
  <si>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</si>
  <si>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</si>
  <si>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</si>
  <si>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</si>
  <si>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</si>
  <si>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</si>
  <si>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</si>
  <si>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</si>
  <si>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</si>
  <si>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</si>
  <si>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</si>
  <si>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</si>
  <si>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</si>
  <si>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</si>
  <si>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</si>
  <si>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</si>
  <si>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</si>
  <si>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</si>
  <si>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</si>
  <si>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</si>
  <si>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</si>
  <si>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</si>
  <si>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</si>
  <si>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</si>
  <si>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</si>
  <si>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</si>
  <si>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</si>
  <si>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</si>
  <si>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</si>
  <si>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</si>
  <si>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</si>
  <si>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</si>
  <si>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</si>
  <si>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</si>
  <si>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</si>
  <si>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</si>
  <si>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</si>
  <si>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</si>
  <si>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</si>
  <si>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</si>
  <si>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</si>
  <si>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</si>
  <si>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</si>
  <si>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</si>
  <si>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</si>
  <si>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</si>
  <si>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</si>
  <si>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</si>
  <si>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</si>
  <si>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</si>
  <si>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</si>
  <si>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</si>
  <si>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</si>
  <si>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</si>
  <si>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</si>
  <si>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</si>
  <si>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</si>
  <si>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</si>
  <si>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</si>
  <si>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</si>
  <si>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</si>
  <si>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</si>
  <si>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</si>
  <si>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</si>
  <si>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</si>
  <si>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</si>
  <si>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</si>
  <si>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</si>
  <si>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</si>
  <si>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</si>
  <si>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</si>
  <si>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</si>
  <si>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</si>
  <si>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</si>
  <si>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</si>
  <si>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</si>
  <si>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</si>
  <si>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</si>
  <si>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</si>
  <si>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</si>
  <si>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</si>
  <si>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</si>
  <si>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</si>
  <si>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</si>
  <si>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</si>
  <si>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</si>
  <si>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</si>
  <si>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</si>
  <si>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</si>
  <si>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</si>
  <si>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</si>
  <si>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</si>
  <si>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</si>
  <si>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</si>
  <si>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</si>
  <si>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</si>
  <si>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</si>
  <si>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</si>
  <si>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</si>
  <si>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</si>
  <si>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</si>
  <si>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</si>
  <si>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</si>
  <si>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</si>
  <si>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</si>
  <si>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</si>
  <si>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</si>
  <si>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</si>
  <si>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</si>
  <si>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</si>
  <si>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</si>
  <si>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</si>
  <si>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</si>
  <si>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</si>
  <si>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</si>
  <si>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</si>
  <si>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</si>
  <si>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</si>
  <si>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</si>
  <si>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</si>
  <si>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</si>
  <si>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</si>
  <si>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</si>
  <si>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</si>
  <si>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</si>
  <si>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</si>
  <si>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</si>
  <si>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</si>
  <si>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</si>
  <si>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</si>
  <si>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</si>
  <si>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</si>
  <si>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</si>
  <si>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</si>
  <si>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</si>
  <si>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</si>
  <si>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</si>
  <si>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</si>
  <si>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</si>
  <si>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</si>
  <si>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</si>
  <si>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</si>
  <si>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</si>
  <si>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</si>
  <si>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</si>
  <si>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</si>
  <si>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</si>
  <si>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</si>
  <si>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</si>
  <si>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</si>
  <si>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</si>
  <si>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</si>
  <si>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</si>
  <si>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</si>
  <si>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</si>
  <si>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</si>
  <si>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</si>
  <si>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</si>
  <si>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</si>
  <si>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</si>
  <si>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</si>
  <si>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</si>
  <si>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</si>
  <si>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</si>
  <si>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</si>
  <si>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</si>
  <si>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</si>
  <si>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</si>
  <si>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</si>
  <si>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</si>
  <si>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</si>
  <si>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</si>
  <si>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</si>
  <si>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</si>
  <si>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</si>
  <si>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</si>
  <si>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</si>
  <si>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</si>
  <si>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</si>
  <si>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</si>
  <si>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</si>
  <si>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</si>
  <si>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</si>
  <si>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</si>
  <si>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</si>
  <si>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</si>
  <si>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</si>
  <si>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</si>
  <si>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</si>
  <si>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</si>
  <si>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</si>
  <si>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</si>
  <si>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</si>
  <si>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</si>
  <si>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</si>
  <si>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</si>
  <si>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</si>
  <si>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</si>
  <si>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</si>
  <si>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</si>
  <si>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</si>
  <si>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</si>
  <si>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</si>
  <si>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</si>
  <si>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</si>
  <si>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</si>
  <si>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</si>
  <si>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</si>
  <si>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</si>
  <si>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</si>
  <si>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</si>
  <si>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</si>
  <si>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</si>
  <si>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</si>
  <si>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</si>
  <si>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</si>
  <si>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</si>
  <si>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</si>
  <si>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</si>
  <si>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</si>
  <si>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</si>
  <si>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</si>
  <si>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</si>
  <si>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</si>
  <si>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</si>
  <si>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</si>
  <si>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</si>
  <si>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</si>
  <si>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</si>
  <si>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</si>
  <si>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</si>
  <si>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</si>
  <si>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</si>
  <si>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</si>
  <si>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</si>
  <si>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</si>
  <si>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</si>
  <si>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</si>
  <si>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</si>
  <si>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</si>
  <si>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</si>
  <si>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</si>
  <si>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</si>
  <si>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</si>
  <si>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</si>
  <si>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</si>
  <si>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</si>
  <si>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</si>
  <si>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</si>
  <si>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</si>
  <si>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</si>
  <si>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</si>
  <si>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</si>
  <si>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</si>
  <si>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</si>
  <si>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</si>
  <si>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</si>
  <si>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</si>
  <si>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</si>
  <si>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</si>
  <si>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</si>
  <si>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</si>
  <si>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</si>
  <si>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</si>
  <si>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</si>
  <si>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</si>
  <si>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</si>
  <si>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</si>
  <si>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</si>
  <si>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</si>
  <si>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</si>
  <si>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</si>
  <si>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</si>
  <si>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</si>
  <si>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</si>
  <si>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</si>
  <si>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</si>
  <si>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</si>
  <si>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</si>
  <si>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</si>
  <si>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</si>
  <si>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</si>
  <si>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</si>
  <si>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</si>
  <si>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</si>
  <si>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</si>
  <si>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</si>
  <si>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</si>
  <si>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</si>
  <si>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</si>
  <si>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</si>
  <si>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</si>
  <si>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</si>
  <si>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</si>
  <si>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</si>
  <si>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</si>
  <si>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</si>
  <si>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</si>
  <si>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</si>
  <si>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</si>
  <si>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</si>
  <si>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</si>
  <si>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</si>
  <si>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</si>
  <si>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</si>
  <si>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</si>
  <si>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</si>
  <si>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</si>
  <si>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</si>
  <si>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</si>
  <si>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</si>
  <si>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</si>
  <si>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</si>
  <si>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</si>
  <si>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</si>
  <si>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</si>
  <si>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</si>
  <si>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</si>
  <si>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</si>
  <si>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</si>
  <si>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</si>
  <si>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</si>
  <si>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</si>
  <si>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</si>
  <si>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</si>
  <si>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</si>
  <si>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</si>
  <si>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</si>
  <si>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</si>
  <si>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</si>
  <si>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</si>
  <si>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</si>
  <si>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</si>
  <si>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</si>
  <si>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</si>
  <si>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</si>
  <si>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</si>
  <si>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</si>
  <si>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</si>
  <si>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</si>
  <si>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</si>
  <si>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</si>
  <si>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</si>
  <si>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</si>
  <si>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</si>
  <si>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</si>
  <si>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</si>
  <si>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</si>
  <si>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</si>
  <si>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</si>
  <si>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</si>
  <si>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</si>
  <si>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</si>
  <si>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</si>
  <si>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</si>
  <si>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</si>
  <si>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</si>
  <si>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</si>
  <si>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</si>
  <si>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</si>
  <si>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</si>
  <si>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</si>
  <si>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</si>
  <si>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</si>
  <si>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</si>
  <si>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</si>
  <si>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</si>
  <si>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</si>
  <si>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</si>
  <si>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</si>
  <si>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</si>
  <si>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</si>
  <si>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</si>
  <si>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</si>
  <si>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</si>
  <si>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</si>
  <si>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</si>
  <si>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</si>
  <si>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</si>
  <si>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</si>
  <si>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</si>
  <si>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</si>
  <si>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</si>
  <si>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</si>
  <si>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</si>
  <si>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</si>
  <si>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</si>
  <si>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</si>
  <si>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</si>
  <si>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</si>
  <si>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</si>
  <si>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</si>
  <si>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</si>
  <si>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</si>
  <si>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</si>
  <si>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</si>
  <si>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</si>
  <si>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</si>
  <si>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</si>
  <si>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</si>
  <si>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</si>
  <si>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</si>
  <si>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</si>
  <si>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</si>
  <si>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</si>
  <si>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</si>
  <si>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</si>
  <si>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</si>
  <si>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</si>
  <si>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</si>
  <si>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</si>
  <si>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</si>
  <si>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</si>
  <si>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</si>
  <si>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</si>
  <si>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</si>
  <si>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</si>
  <si>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</si>
  <si>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</si>
  <si>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</si>
  <si>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</si>
  <si>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</si>
  <si>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</si>
  <si>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</si>
  <si>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</si>
  <si>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</si>
  <si>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</si>
  <si>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</si>
  <si>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</si>
  <si>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</si>
  <si>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</si>
  <si>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</si>
  <si>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</si>
  <si>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</si>
  <si>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</si>
  <si>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</si>
  <si>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</si>
  <si>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</si>
  <si>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</si>
  <si>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</si>
  <si>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</si>
  <si>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</si>
  <si>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</si>
  <si>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</si>
  <si>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</si>
  <si>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</si>
  <si>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</si>
  <si>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</si>
  <si>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</si>
  <si>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</si>
  <si>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</si>
  <si>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</si>
  <si>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</si>
  <si>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</si>
  <si>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</si>
  <si>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</si>
  <si>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</si>
  <si>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</si>
  <si>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</si>
  <si>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</si>
  <si>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</si>
  <si>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</si>
  <si>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</si>
  <si>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</si>
  <si>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</si>
  <si>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</si>
  <si>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</si>
  <si>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</si>
  <si>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</si>
  <si>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</si>
  <si>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</si>
  <si>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</si>
  <si>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</si>
  <si>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</si>
  <si>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</si>
  <si>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</si>
  <si>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</si>
  <si>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</si>
  <si>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</si>
  <si>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</si>
  <si>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</si>
  <si>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</si>
  <si>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</si>
  <si>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</si>
  <si>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</si>
  <si>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</si>
  <si>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</si>
  <si>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</si>
  <si>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</si>
  <si>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</si>
  <si>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</si>
  <si>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</si>
  <si>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</si>
  <si>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</si>
  <si>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</si>
  <si>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</si>
  <si>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</si>
  <si>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</si>
  <si>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</si>
  <si>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</si>
  <si>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</si>
  <si>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</si>
  <si>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</si>
  <si>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</si>
  <si>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</si>
  <si>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</si>
  <si>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</si>
  <si>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</si>
  <si>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</si>
  <si>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</si>
  <si>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</si>
  <si>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</si>
  <si>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</si>
  <si>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</si>
  <si>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</si>
  <si>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</si>
  <si>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</si>
  <si>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</si>
  <si>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</si>
  <si>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</si>
  <si>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</si>
  <si>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</si>
  <si>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</si>
  <si>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</si>
  <si>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</si>
  <si>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</si>
  <si>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</si>
  <si>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</si>
  <si>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</si>
  <si>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</si>
  <si>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</si>
  <si>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</si>
  <si>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</si>
  <si>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</si>
  <si>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</si>
  <si>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</si>
  <si>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</si>
  <si>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</si>
  <si>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</si>
  <si>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</si>
  <si>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</si>
  <si>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</si>
  <si>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</si>
  <si>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</si>
  <si>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</si>
  <si>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</si>
  <si>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</si>
  <si>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</si>
  <si>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</si>
  <si>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</si>
  <si>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</si>
  <si>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</si>
  <si>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</si>
  <si>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</si>
  <si>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</si>
  <si>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</si>
  <si>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</si>
  <si>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</si>
  <si>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</si>
  <si>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</si>
  <si>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</si>
  <si>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</si>
  <si>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</si>
  <si>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</si>
  <si>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</si>
  <si>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</si>
  <si>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</si>
  <si>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</si>
  <si>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</si>
  <si>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</si>
  <si>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</si>
  <si>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</si>
  <si>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</si>
  <si>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</si>
  <si>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</si>
  <si>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</si>
  <si>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</si>
  <si>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</si>
  <si>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</si>
  <si>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</si>
  <si>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</si>
  <si>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</si>
  <si>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</si>
  <si>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</si>
  <si>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</si>
  <si>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</si>
  <si>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</si>
  <si>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</si>
  <si>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</si>
  <si>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</si>
  <si>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</si>
  <si>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</si>
  <si>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</si>
  <si>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</si>
  <si>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</si>
  <si>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</si>
  <si>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</si>
  <si>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</si>
  <si>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</si>
  <si>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</si>
  <si>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</si>
  <si>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</si>
  <si>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</si>
  <si>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</si>
  <si>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</si>
  <si>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</si>
  <si>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</si>
  <si>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</si>
  <si>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</si>
  <si>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</si>
  <si>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</si>
  <si>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</si>
  <si>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</si>
  <si>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</si>
  <si>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</si>
  <si>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</si>
  <si>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</si>
  <si>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</si>
  <si>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</si>
  <si>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</si>
  <si>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</si>
  <si>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</si>
  <si>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</si>
  <si>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</si>
  <si>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</si>
  <si>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</si>
  <si>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</si>
  <si>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</si>
  <si>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</si>
  <si>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</si>
  <si>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</si>
  <si>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</si>
  <si>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</si>
  <si>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</si>
  <si>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</si>
  <si>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</si>
  <si>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</si>
  <si>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</si>
  <si>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</si>
  <si>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</si>
  <si>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</si>
  <si>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</si>
  <si>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</si>
  <si>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</si>
  <si>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</si>
  <si>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</si>
  <si>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</si>
  <si>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</si>
  <si>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</si>
  <si>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</si>
  <si>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</si>
  <si>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</si>
  <si>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</si>
  <si>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</si>
  <si>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</si>
  <si>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</si>
  <si>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</si>
  <si>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</si>
  <si>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</si>
  <si>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</si>
  <si>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</si>
  <si>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</si>
  <si>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</si>
  <si>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</si>
  <si>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</si>
  <si>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</si>
  <si>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</si>
  <si>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</si>
  <si>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</si>
  <si>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</si>
  <si>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</si>
  <si>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</si>
  <si>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</si>
  <si>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</si>
  <si>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</si>
  <si>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</si>
  <si>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</si>
  <si>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</si>
  <si>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</si>
  <si>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</si>
  <si>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</si>
  <si>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</si>
  <si>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</si>
  <si>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</si>
  <si>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</si>
  <si>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</si>
  <si>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</si>
  <si>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</si>
  <si>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</si>
  <si>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</si>
  <si>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</si>
  <si>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</si>
  <si>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</si>
  <si>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</si>
  <si>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</si>
  <si>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</si>
  <si>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</si>
  <si>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</si>
  <si>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</si>
  <si>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</si>
  <si>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</si>
  <si>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</si>
  <si>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</si>
  <si>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</si>
  <si>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</si>
  <si>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</si>
  <si>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</si>
  <si>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</si>
  <si>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</si>
  <si>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</si>
  <si>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</si>
  <si>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</si>
  <si>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</si>
  <si>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</si>
  <si>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</si>
  <si>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</si>
  <si>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</si>
  <si>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</si>
  <si>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</si>
  <si>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</si>
  <si>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</si>
  <si>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</si>
  <si>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</si>
  <si>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</si>
  <si>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</si>
  <si>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</si>
  <si>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</si>
  <si>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</si>
  <si>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</si>
  <si>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</si>
  <si>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</si>
  <si>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</si>
  <si>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</si>
  <si>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</si>
  <si>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</si>
  <si>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</si>
  <si>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</si>
  <si>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</si>
  <si>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</si>
  <si>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</si>
  <si>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</si>
  <si>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</si>
  <si>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</si>
  <si>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</si>
  <si>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</si>
  <si>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</si>
  <si>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</si>
  <si>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</si>
  <si>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</si>
  <si>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</si>
  <si>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</si>
  <si>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</si>
  <si>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</si>
  <si>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</si>
  <si>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</si>
  <si>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</si>
  <si>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</si>
  <si>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</si>
  <si>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</si>
  <si>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</si>
  <si>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</si>
  <si>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</si>
  <si>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</si>
  <si>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</si>
  <si>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</si>
  <si>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</si>
  <si>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</si>
  <si>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</si>
  <si>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</si>
  <si>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</si>
  <si>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</si>
  <si>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</si>
  <si>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</si>
  <si>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</si>
  <si>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</si>
  <si>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</si>
  <si>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</si>
  <si>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</si>
  <si>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</si>
  <si>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</si>
  <si>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</si>
  <si>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</si>
  <si>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</si>
  <si>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</si>
  <si>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</si>
  <si>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</si>
  <si>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</si>
  <si>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</si>
  <si>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</si>
  <si>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</si>
  <si>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</si>
  <si>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</si>
  <si>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</si>
  <si>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</si>
  <si>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</si>
  <si>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</si>
  <si>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</si>
  <si>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</si>
  <si>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</si>
  <si>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</si>
  <si>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</si>
  <si>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</si>
  <si>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</si>
  <si>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</si>
  <si>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</si>
  <si>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</si>
  <si>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</si>
  <si>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</si>
  <si>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</si>
  <si>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</si>
  <si>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</si>
  <si>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</si>
  <si>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</si>
  <si>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</si>
  <si>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</si>
  <si>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</si>
  <si>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</si>
  <si>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</si>
  <si>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</si>
  <si>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</si>
  <si>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</si>
  <si>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</si>
  <si>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</si>
  <si>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</si>
  <si>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</si>
  <si>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</si>
  <si>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</si>
  <si>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</si>
  <si>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</si>
  <si>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</si>
  <si>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</si>
  <si>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</si>
  <si>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</si>
  <si>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</si>
  <si>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</si>
  <si>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</si>
  <si>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</si>
  <si>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</si>
  <si>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</si>
  <si>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</si>
  <si>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</si>
  <si>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</si>
  <si>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</si>
  <si>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</si>
  <si>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</si>
  <si>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</si>
  <si>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</si>
  <si>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</si>
  <si>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</si>
  <si>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</si>
  <si>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</si>
  <si>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</si>
  <si>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</si>
  <si>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</si>
  <si>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</si>
  <si>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</si>
  <si>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</si>
  <si>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</si>
  <si>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</si>
  <si>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</si>
  <si>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</si>
  <si>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</si>
  <si>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</si>
  <si>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</si>
  <si>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</si>
  <si>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</si>
  <si>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</si>
  <si>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</si>
  <si>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</si>
  <si>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</si>
  <si>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</si>
  <si>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</si>
  <si>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</si>
  <si>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</si>
  <si>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</si>
  <si>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</si>
  <si>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</si>
  <si>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</si>
  <si>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</si>
  <si>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</si>
  <si>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</si>
  <si>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</si>
  <si>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</si>
  <si>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</si>
  <si>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</si>
  <si>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</si>
  <si>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</si>
  <si>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</si>
  <si>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</si>
  <si>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</si>
  <si>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</si>
  <si>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</si>
  <si>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</si>
  <si>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</si>
  <si>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</si>
  <si>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</si>
  <si>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</si>
  <si>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</si>
  <si>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</si>
  <si>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</si>
  <si>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</si>
  <si>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</si>
  <si>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</si>
  <si>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</si>
  <si>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</si>
  <si>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</si>
  <si>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</si>
  <si>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</si>
  <si>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</si>
  <si>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</si>
  <si>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</si>
  <si>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</si>
  <si>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</si>
  <si>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</si>
  <si>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</si>
  <si>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</si>
  <si>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</si>
  <si>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</si>
  <si>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</si>
  <si>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</si>
  <si>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</si>
  <si>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</si>
  <si>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</si>
  <si>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</si>
  <si>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</si>
  <si>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</si>
  <si>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</si>
  <si>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</si>
  <si>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</si>
  <si>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</si>
  <si>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</si>
  <si>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</si>
  <si>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</si>
  <si>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</si>
  <si>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</si>
  <si>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</si>
  <si>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</si>
  <si>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</si>
  <si>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</si>
  <si>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</si>
  <si>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</si>
  <si>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</si>
  <si>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</si>
  <si>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</si>
  <si>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</si>
  <si>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</si>
  <si>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</si>
  <si>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</si>
  <si>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</si>
  <si>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</si>
  <si>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</si>
  <si>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</si>
  <si>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</si>
  <si>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</si>
  <si>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</si>
  <si>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</si>
  <si>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</si>
  <si>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</si>
  <si>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</si>
  <si>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</si>
  <si>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</si>
  <si>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</si>
  <si>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</si>
  <si>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</si>
  <si>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</si>
  <si>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</si>
  <si>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</si>
  <si>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</si>
  <si>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</si>
  <si>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</si>
  <si>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</si>
  <si>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</si>
  <si>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</si>
  <si>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</si>
  <si>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</si>
  <si>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</si>
  <si>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</si>
  <si>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</si>
  <si>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</si>
  <si>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</si>
  <si>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</si>
  <si>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</si>
  <si>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</si>
  <si>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</si>
  <si>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</si>
  <si>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</si>
  <si>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</si>
  <si>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</si>
  <si>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</si>
  <si>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</si>
  <si>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</si>
  <si>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</si>
  <si>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</si>
  <si>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</si>
  <si>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</si>
  <si>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</si>
  <si>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</si>
  <si>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</si>
  <si>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</si>
  <si>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</si>
  <si>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</si>
  <si>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</si>
  <si>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</si>
  <si>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</si>
  <si>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</si>
  <si>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</si>
  <si>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</si>
  <si>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</si>
  <si>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</si>
  <si>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</si>
  <si>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</si>
  <si>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</si>
  <si>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</si>
  <si>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</si>
  <si>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</si>
  <si>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</si>
  <si>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</si>
  <si>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</si>
  <si>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</si>
  <si>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</si>
  <si>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</si>
  <si>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</si>
  <si>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</si>
  <si>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</si>
  <si>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</si>
  <si>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</si>
  <si>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</si>
  <si>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</si>
  <si>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</si>
  <si>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</si>
  <si>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</si>
  <si>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</si>
  <si>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</si>
  <si>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</si>
  <si>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</si>
  <si>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</si>
  <si>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</si>
  <si>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</si>
  <si>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</si>
  <si>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</si>
  <si>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</si>
  <si>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</si>
  <si>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</si>
  <si>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</si>
  <si>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</si>
  <si>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</si>
  <si>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</si>
  <si>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</si>
  <si>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</si>
  <si>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</si>
  <si>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</si>
  <si>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</si>
  <si>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</si>
  <si>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</si>
  <si>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</si>
  <si>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</si>
  <si>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</si>
  <si>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</si>
  <si>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</si>
  <si>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</si>
  <si>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</si>
  <si>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</si>
  <si>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</si>
  <si>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</si>
  <si>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</si>
  <si>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</si>
  <si>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</si>
  <si>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</si>
  <si>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</si>
  <si>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</si>
  <si>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</si>
  <si>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</si>
  <si>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</si>
  <si>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</si>
  <si>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</si>
  <si>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</si>
  <si>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</si>
  <si>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</si>
  <si>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</si>
  <si>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</si>
  <si>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</si>
  <si>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</si>
  <si>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</si>
  <si>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</si>
  <si>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</si>
  <si>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</si>
  <si>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</si>
  <si>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</si>
  <si>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</si>
  <si>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</si>
  <si>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</si>
  <si>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</si>
  <si>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</si>
  <si>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</si>
  <si>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</si>
  <si>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</si>
  <si>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</si>
  <si>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</si>
  <si>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</si>
  <si>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</si>
  <si>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</si>
  <si>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</si>
  <si>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</si>
  <si>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</si>
  <si>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</si>
  <si>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</si>
  <si>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</si>
  <si>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</si>
  <si>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</si>
  <si>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</si>
  <si>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</si>
  <si>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</si>
  <si>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</si>
  <si>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</si>
  <si>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</si>
  <si>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</si>
  <si>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</si>
  <si>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</si>
  <si>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</si>
  <si>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</si>
  <si>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</si>
  <si>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</si>
  <si>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</si>
  <si>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</si>
  <si>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</si>
  <si>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</si>
  <si>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</si>
  <si>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</si>
  <si>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</si>
  <si>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</si>
  <si>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</si>
  <si>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</si>
  <si>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</si>
  <si>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</si>
  <si>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</si>
  <si>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</si>
  <si>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</si>
  <si>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</si>
  <si>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</si>
  <si>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</si>
  <si>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</si>
  <si>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</si>
  <si>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</si>
  <si>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</si>
  <si>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</si>
  <si>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</si>
  <si>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</si>
  <si>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</si>
  <si>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</si>
  <si>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</si>
  <si>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</si>
  <si>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</si>
  <si>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</si>
  <si>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</si>
  <si>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</si>
  <si>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</si>
  <si>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</si>
  <si>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</si>
  <si>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</si>
  <si>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</si>
  <si>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</si>
  <si>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</si>
  <si>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</si>
  <si>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</si>
  <si>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</si>
  <si>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</si>
  <si>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</si>
  <si>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</si>
  <si>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</si>
  <si>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</si>
  <si>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</si>
  <si>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</si>
  <si>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</si>
  <si>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</si>
  <si>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</si>
  <si>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</si>
  <si>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</si>
  <si>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</si>
  <si>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</si>
  <si>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</si>
  <si>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</si>
  <si>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</si>
  <si>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</si>
  <si>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</si>
  <si>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</si>
  <si>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</si>
  <si>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</si>
  <si>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</si>
  <si>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</si>
  <si>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</si>
  <si>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</si>
  <si>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</si>
  <si>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</si>
  <si>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</si>
  <si>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</si>
  <si>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</si>
  <si>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</si>
  <si>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</si>
  <si>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</si>
  <si>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</si>
  <si>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</si>
  <si>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</si>
  <si>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</si>
  <si>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</si>
  <si>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</si>
  <si>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</si>
  <si>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</si>
  <si>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</si>
  <si>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</si>
  <si>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</si>
  <si>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</si>
  <si>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</si>
  <si>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</si>
  <si>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</si>
  <si>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</si>
  <si>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</si>
  <si>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</si>
  <si>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</si>
  <si>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</si>
  <si>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</si>
  <si>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</si>
  <si>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</si>
  <si>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</si>
  <si>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</si>
  <si>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</si>
  <si>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</si>
  <si>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</si>
  <si>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</si>
  <si>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</si>
  <si>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</si>
  <si>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</si>
  <si>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</si>
  <si>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</si>
  <si>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</si>
  <si>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</si>
  <si>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</si>
  <si>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</si>
  <si>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</si>
  <si>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</si>
  <si>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</si>
  <si>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</si>
  <si>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</si>
  <si>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</si>
  <si>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</si>
  <si>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</si>
  <si>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</si>
  <si>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</si>
  <si>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</si>
  <si>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</si>
  <si>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</si>
  <si>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</si>
  <si>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</si>
  <si>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</si>
  <si>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</si>
  <si>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</si>
  <si>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</si>
  <si>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</si>
  <si>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</si>
  <si>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</si>
  <si>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</si>
  <si>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</si>
  <si>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</si>
  <si>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</si>
  <si>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</si>
  <si>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</si>
  <si>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</si>
  <si>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</si>
  <si>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</si>
  <si>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</si>
  <si>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</si>
  <si>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</si>
  <si>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</si>
  <si>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</si>
  <si>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</si>
  <si>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</si>
  <si>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</si>
  <si>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</si>
  <si>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</si>
  <si>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</si>
  <si>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</si>
  <si>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</si>
  <si>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</si>
  <si>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</si>
  <si>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</si>
  <si>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</si>
  <si>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</si>
  <si>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</si>
  <si>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</si>
  <si>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</si>
  <si>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</si>
  <si>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</si>
  <si>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</si>
  <si>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</si>
  <si>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</si>
  <si>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</si>
  <si>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</si>
  <si>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</si>
  <si>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</si>
  <si>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</si>
  <si>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</si>
  <si>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</si>
  <si>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</si>
  <si>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</si>
  <si>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</si>
  <si>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</si>
  <si>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</si>
  <si>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</si>
  <si>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</si>
  <si>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</si>
  <si>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</si>
  <si>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</si>
  <si>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</si>
  <si>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</si>
  <si>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</si>
  <si>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</si>
  <si>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</si>
  <si>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</si>
  <si>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</si>
  <si>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</si>
  <si>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</si>
  <si>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</si>
  <si>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</si>
  <si>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</si>
  <si>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</si>
  <si>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</si>
  <si>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</si>
  <si>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</si>
  <si>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</si>
  <si>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</si>
  <si>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</si>
  <si>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</si>
  <si>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</si>
  <si>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</si>
  <si>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</si>
  <si>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</si>
  <si>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</si>
  <si>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</si>
  <si>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</si>
  <si>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</si>
  <si>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</si>
  <si>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</si>
  <si>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</si>
  <si>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</si>
  <si>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</si>
  <si>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</si>
  <si>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</si>
  <si>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</si>
  <si>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</si>
  <si>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</si>
  <si>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</si>
  <si>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</si>
  <si>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</si>
  <si>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</si>
  <si>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</si>
  <si>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</si>
  <si>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</si>
  <si>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</si>
  <si>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</si>
  <si>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</si>
  <si>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</si>
  <si>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</si>
  <si>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</si>
  <si>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</si>
  <si>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</si>
  <si>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</si>
  <si>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</si>
  <si>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</si>
  <si>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</si>
  <si>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</si>
  <si>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</si>
  <si>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</si>
  <si>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</si>
  <si>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</si>
  <si>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</si>
  <si>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</si>
  <si>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</si>
  <si>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</si>
  <si>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</si>
  <si>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</si>
  <si>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</si>
  <si>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</si>
  <si>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</si>
  <si>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</si>
  <si>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</si>
  <si>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</si>
  <si>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</si>
  <si>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</si>
  <si>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</si>
  <si>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</si>
  <si>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</si>
  <si>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</si>
  <si>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</si>
  <si>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</si>
  <si>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</si>
  <si>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</si>
  <si>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</si>
  <si>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</si>
  <si>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</si>
  <si>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</si>
  <si>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</si>
  <si>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</si>
  <si>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</si>
  <si>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</si>
  <si>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</si>
  <si>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</si>
  <si>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</si>
  <si>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</si>
  <si>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</si>
  <si>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</si>
  <si>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</si>
  <si>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</si>
  <si>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</si>
  <si>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</si>
  <si>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</si>
  <si>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</si>
  <si>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</si>
  <si>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</si>
  <si>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</si>
  <si>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</si>
  <si>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</si>
  <si>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</si>
  <si>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</si>
  <si>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</si>
  <si>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</si>
  <si>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</si>
  <si>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</si>
  <si>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</si>
  <si>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</si>
  <si>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</si>
  <si>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</si>
  <si>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</si>
  <si>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</si>
  <si>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</si>
  <si>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</si>
  <si>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</si>
  <si>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</si>
  <si>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</si>
  <si>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</si>
  <si>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</si>
  <si>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</si>
  <si>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</si>
  <si>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</si>
  <si>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</si>
  <si>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</si>
  <si>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</si>
  <si>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</si>
  <si>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</si>
  <si>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</si>
  <si>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</si>
  <si>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</si>
  <si>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</si>
  <si>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</si>
  <si>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</si>
  <si>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</si>
  <si>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</si>
  <si>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</si>
  <si>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</si>
  <si>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</si>
  <si>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</si>
  <si>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</si>
  <si>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</si>
  <si>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</si>
  <si>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</si>
  <si>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</si>
  <si>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</si>
  <si>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</si>
  <si>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</si>
  <si>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</si>
  <si>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</si>
  <si>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</si>
  <si>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</si>
  <si>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</si>
  <si>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</si>
  <si>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</si>
  <si>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</si>
  <si>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</si>
  <si>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</si>
  <si>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</si>
  <si>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</si>
  <si>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</si>
  <si>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</si>
  <si>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</si>
  <si>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</si>
  <si>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</si>
  <si>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</si>
  <si>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</si>
  <si>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</si>
  <si>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</si>
  <si>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</si>
  <si>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</si>
  <si>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</si>
  <si>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</si>
  <si>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</si>
  <si>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</si>
  <si>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</si>
  <si>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</si>
  <si>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</si>
  <si>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</si>
  <si>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</si>
  <si>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</si>
  <si>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</si>
  <si>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</si>
  <si>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</si>
  <si>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</si>
  <si>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</si>
  <si>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</si>
  <si>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</si>
  <si>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</si>
  <si>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</si>
  <si>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</si>
  <si>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</si>
  <si>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</si>
  <si>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</si>
  <si>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</si>
  <si>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</si>
  <si>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</si>
  <si>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</si>
  <si>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</si>
  <si>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</si>
  <si>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</si>
  <si>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</si>
  <si>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</si>
  <si>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</si>
  <si>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</si>
  <si>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</si>
  <si>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</si>
  <si>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</si>
  <si>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</si>
  <si>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</si>
  <si>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</si>
  <si>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</si>
  <si>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</si>
  <si>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</si>
  <si>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</si>
  <si>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</si>
  <si>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</si>
  <si>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</si>
  <si>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</si>
  <si>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</si>
  <si>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</si>
  <si>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</si>
  <si>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</si>
  <si>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</si>
  <si>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</si>
  <si>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</si>
  <si>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</si>
  <si>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</si>
  <si>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</si>
  <si>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</si>
  <si>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</si>
  <si>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</si>
  <si>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</si>
  <si>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</si>
  <si>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</si>
  <si>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</si>
  <si>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</si>
  <si>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</si>
  <si>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</si>
  <si>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</si>
  <si>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</si>
  <si>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</si>
  <si>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</si>
  <si>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</si>
  <si>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</si>
  <si>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</si>
  <si>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</si>
  <si>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</si>
  <si>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</si>
  <si>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</si>
  <si>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</si>
  <si>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</si>
  <si>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</si>
  <si>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</si>
  <si>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</si>
  <si>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</si>
  <si>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</si>
  <si>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</si>
  <si>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</si>
  <si>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</si>
  <si>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</si>
  <si>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</si>
  <si>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</si>
  <si>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</si>
  <si>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</si>
  <si>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</si>
  <si>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</si>
  <si>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</si>
  <si>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</si>
  <si>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</si>
  <si>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</si>
  <si>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</si>
  <si>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</si>
  <si>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</si>
  <si>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</si>
  <si>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</si>
  <si>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</si>
  <si>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</si>
  <si>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</si>
  <si>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</si>
  <si>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</si>
  <si>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</si>
  <si>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</si>
  <si>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</si>
  <si>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</si>
  <si>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</si>
  <si>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</si>
  <si>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</si>
  <si>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</si>
  <si>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</si>
  <si>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</si>
  <si>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</si>
  <si>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</si>
  <si>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</si>
  <si>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</si>
  <si>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</si>
  <si>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</si>
  <si>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</si>
  <si>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</si>
  <si>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</si>
  <si>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</si>
  <si>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</si>
  <si>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</si>
  <si>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</si>
  <si>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</si>
  <si>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</si>
  <si>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</si>
  <si>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</si>
  <si>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</si>
  <si>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</si>
  <si>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</si>
  <si>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</si>
  <si>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</si>
  <si>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</si>
  <si>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</si>
  <si>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</si>
  <si>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</si>
  <si>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</si>
  <si>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</si>
  <si>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</si>
  <si>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</si>
  <si>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</si>
  <si>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</si>
  <si>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</si>
  <si>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</si>
  <si>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</si>
  <si>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</si>
  <si>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</si>
  <si>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</si>
  <si>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</si>
  <si>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</si>
  <si>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</si>
  <si>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</si>
  <si>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</si>
  <si>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</si>
  <si>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</si>
  <si>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</si>
  <si>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</si>
  <si>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</si>
  <si>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</si>
  <si>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</si>
  <si>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</si>
  <si>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</si>
  <si>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</si>
  <si>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</si>
  <si>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</si>
  <si>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</si>
  <si>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</si>
  <si>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</si>
  <si>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</si>
  <si>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</si>
  <si>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</si>
  <si>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</si>
  <si>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</si>
  <si>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</si>
  <si>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</si>
  <si>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</si>
  <si>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</si>
  <si>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</si>
  <si>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</si>
  <si>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</si>
  <si>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</si>
  <si>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</si>
  <si>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</si>
  <si>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</si>
  <si>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</si>
  <si>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</si>
  <si>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</si>
  <si>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</si>
  <si>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</si>
  <si>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</si>
  <si>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</si>
  <si>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</si>
  <si>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</si>
  <si>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</si>
  <si>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</si>
  <si>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</si>
  <si>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</si>
  <si>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</si>
  <si>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</si>
  <si>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</si>
  <si>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</si>
  <si>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</si>
  <si>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</si>
  <si>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</si>
  <si>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</si>
  <si>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</si>
  <si>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</si>
  <si>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</si>
  <si>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</si>
  <si>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</si>
  <si>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</si>
  <si>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</si>
  <si>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</si>
  <si>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</si>
  <si>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</si>
  <si>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</si>
  <si>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</si>
  <si>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</si>
  <si>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</si>
  <si>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</si>
  <si>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</si>
  <si>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</si>
  <si>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</si>
  <si>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</si>
  <si>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</si>
  <si>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</si>
  <si>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</si>
  <si>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</si>
  <si>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</si>
  <si>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</si>
  <si>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</si>
  <si>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</si>
  <si>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</si>
  <si>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</si>
  <si>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</si>
  <si>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</si>
  <si>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</si>
  <si>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</si>
  <si>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</si>
  <si>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</si>
  <si>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</si>
  <si>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</si>
  <si>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</si>
  <si>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</si>
  <si>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</si>
  <si>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</si>
  <si>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</si>
  <si>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</si>
  <si>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</si>
  <si>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</si>
  <si>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</si>
  <si>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</si>
  <si>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</si>
  <si>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</si>
  <si>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</si>
  <si>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</si>
  <si>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</si>
  <si>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</si>
  <si>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</si>
  <si>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</si>
  <si>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</si>
  <si>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</si>
  <si>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</si>
  <si>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</si>
  <si>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</si>
  <si>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</si>
  <si>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</si>
  <si>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</si>
  <si>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</si>
  <si>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</si>
  <si>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</si>
  <si>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</si>
  <si>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</si>
  <si>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</si>
  <si>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</si>
  <si>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</si>
  <si>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</si>
  <si>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</si>
  <si>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</si>
  <si>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</si>
  <si>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</si>
  <si>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</si>
  <si>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</si>
  <si>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</si>
  <si>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</si>
  <si>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</si>
  <si>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</si>
  <si>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</si>
  <si>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</si>
  <si>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</si>
  <si>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</si>
  <si>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</si>
  <si>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</si>
  <si>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</si>
  <si>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</si>
  <si>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</si>
  <si>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</si>
  <si>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</si>
  <si>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</si>
  <si>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</si>
  <si>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</si>
  <si>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</si>
  <si>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</si>
  <si>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</si>
  <si>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</si>
  <si>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</si>
  <si>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</si>
  <si>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</si>
  <si>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</si>
  <si>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</si>
  <si>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</si>
  <si>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</si>
  <si>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</si>
  <si>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</si>
  <si>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</si>
  <si>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</si>
  <si>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</si>
  <si>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</si>
  <si>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</si>
  <si>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</si>
  <si>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</si>
  <si>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</si>
  <si>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</si>
  <si>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</si>
  <si>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</si>
  <si>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</si>
  <si>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</si>
  <si>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</si>
  <si>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</si>
  <si>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</si>
  <si>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</si>
  <si>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</si>
  <si>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</si>
  <si>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</si>
  <si>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</si>
  <si>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</si>
  <si>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</si>
  <si>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</si>
  <si>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</si>
  <si>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</si>
  <si>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</si>
  <si>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</si>
  <si>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</si>
  <si>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</si>
  <si>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</si>
  <si>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</si>
  <si>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</si>
  <si>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</si>
  <si>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</si>
  <si>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</si>
  <si>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</si>
  <si>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</si>
  <si>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</si>
  <si>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</si>
  <si>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</si>
  <si>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</si>
  <si>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</si>
  <si>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</si>
  <si>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</si>
  <si>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</si>
  <si>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</si>
  <si>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</si>
  <si>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</si>
  <si>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</si>
  <si>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</si>
  <si>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</si>
  <si>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</si>
  <si>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</si>
  <si>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</si>
  <si>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</si>
  <si>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</si>
  <si>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</si>
  <si>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</si>
  <si>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</si>
  <si>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</si>
  <si>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</si>
  <si>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</si>
  <si>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</si>
  <si>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</si>
  <si>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</si>
  <si>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</si>
  <si>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</si>
  <si>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</si>
  <si>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</si>
  <si>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</si>
  <si>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</si>
  <si>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</si>
  <si>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</si>
  <si>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</si>
  <si>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</si>
  <si>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</si>
  <si>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</si>
  <si>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</si>
  <si>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</si>
  <si>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</si>
  <si>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</si>
  <si>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</si>
  <si>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</si>
  <si>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</si>
  <si>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</si>
  <si>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</si>
  <si>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</si>
  <si>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</si>
  <si>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</si>
  <si>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</si>
  <si>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</si>
  <si>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</si>
  <si>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</si>
  <si>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</si>
  <si>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</si>
  <si>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</si>
  <si>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</si>
  <si>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</si>
  <si>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</si>
  <si>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</si>
  <si>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</si>
  <si>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</si>
  <si>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</si>
  <si>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</si>
  <si>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</si>
  <si>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</si>
  <si>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</si>
  <si>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</si>
  <si>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</si>
  <si>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</si>
  <si>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</si>
  <si>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</si>
  <si>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</si>
  <si>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</si>
  <si>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</si>
  <si>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</si>
  <si>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</si>
  <si>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</si>
  <si>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</si>
  <si>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</si>
  <si>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</si>
  <si>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</si>
  <si>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</si>
  <si>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</si>
  <si>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</si>
  <si>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</si>
  <si>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</si>
  <si>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</si>
  <si>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</si>
  <si>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</si>
  <si>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</si>
  <si>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</si>
  <si>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</si>
  <si>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</si>
  <si>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</si>
  <si>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</si>
  <si>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</si>
  <si>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</si>
  <si>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</si>
  <si>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</si>
  <si>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</si>
  <si>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</si>
  <si>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</si>
  <si>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</si>
  <si>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</si>
  <si>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</si>
  <si>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</si>
  <si>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</si>
  <si>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</si>
  <si>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</si>
  <si>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</si>
  <si>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</si>
  <si>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</si>
  <si>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</si>
  <si>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</si>
  <si>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</si>
  <si>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</si>
  <si>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</si>
  <si>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</si>
  <si>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</si>
  <si>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</si>
  <si>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</si>
  <si>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</si>
  <si>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</si>
  <si>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</si>
  <si>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</si>
  <si>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</si>
  <si>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</si>
  <si>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</si>
  <si>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</si>
  <si>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</si>
  <si>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</si>
  <si>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</si>
  <si>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</si>
  <si>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</si>
  <si>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</si>
  <si>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</si>
  <si>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</si>
  <si>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</si>
  <si>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</si>
  <si>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</si>
  <si>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</si>
  <si>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</si>
  <si>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</si>
  <si>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</si>
  <si>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</si>
  <si>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</si>
  <si>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</si>
  <si>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</si>
  <si>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</si>
  <si>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</si>
  <si>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</si>
  <si>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</si>
  <si>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</si>
  <si>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</si>
  <si>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</si>
  <si>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</si>
  <si>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</si>
  <si>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</si>
  <si>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</si>
  <si>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</si>
  <si>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</si>
  <si>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</si>
  <si>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</si>
  <si>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</si>
  <si>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</si>
  <si>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</si>
  <si>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</si>
  <si>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</si>
  <si>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</si>
  <si>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</si>
  <si>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</si>
  <si>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</si>
  <si>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</si>
  <si>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</si>
  <si>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</si>
  <si>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</si>
  <si>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</si>
  <si>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</si>
  <si>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</si>
  <si>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</si>
  <si>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</si>
  <si>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</si>
  <si>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</si>
  <si>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</si>
  <si>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</si>
  <si>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</si>
  <si>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</si>
  <si>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</si>
  <si>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</si>
  <si>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</si>
  <si>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</si>
  <si>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</si>
  <si>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</si>
  <si>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</si>
  <si>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</si>
  <si>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</si>
  <si>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</si>
  <si>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</si>
  <si>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</si>
  <si>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</si>
  <si>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</si>
  <si>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</si>
  <si>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</si>
  <si>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</si>
  <si>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</si>
  <si>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</si>
  <si>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</si>
  <si>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</si>
  <si>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</si>
  <si>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</si>
  <si>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</si>
  <si>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</si>
  <si>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</si>
  <si>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</si>
  <si>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</si>
  <si>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</si>
  <si>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</si>
  <si>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</si>
  <si>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</si>
  <si>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</si>
  <si>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</si>
  <si>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</si>
  <si>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</si>
  <si>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</si>
  <si>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</si>
  <si>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</si>
  <si>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</si>
  <si>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</si>
  <si>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</si>
  <si>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</si>
  <si>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</si>
  <si>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</si>
  <si>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</si>
  <si>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</si>
  <si>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</si>
  <si>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</si>
  <si>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</si>
  <si>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</si>
  <si>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</si>
  <si>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</si>
  <si>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</si>
  <si>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</si>
  <si>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</si>
  <si>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</si>
  <si>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</si>
  <si>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</si>
  <si>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</si>
  <si>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</si>
  <si>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</si>
  <si>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</si>
  <si>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</si>
  <si>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</si>
  <si>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</si>
  <si>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</si>
  <si>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</si>
  <si>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</si>
  <si>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</si>
  <si>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</si>
  <si>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</si>
  <si>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</si>
  <si>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</si>
  <si>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</si>
  <si>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</si>
  <si>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</si>
  <si>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</si>
  <si>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</si>
  <si>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</si>
  <si>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</si>
  <si>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</si>
  <si>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</si>
  <si>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</si>
  <si>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</si>
  <si>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</si>
  <si>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</si>
  <si>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</si>
  <si>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</si>
  <si>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</si>
  <si>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</si>
  <si>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</si>
  <si>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</si>
  <si>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</si>
  <si>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</si>
  <si>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</si>
  <si>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</si>
  <si>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</si>
  <si>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</si>
  <si>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</si>
  <si>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</si>
  <si>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</si>
  <si>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</si>
  <si>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</si>
  <si>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</si>
  <si>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</si>
  <si>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</si>
  <si>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</si>
  <si>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</si>
  <si>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</si>
  <si>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</si>
  <si>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</si>
  <si>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</si>
  <si>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</si>
  <si>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</si>
  <si>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</si>
  <si>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</si>
  <si>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</si>
  <si>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</si>
  <si>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</si>
  <si>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</si>
  <si>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</si>
  <si>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</si>
  <si>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</si>
  <si>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</si>
  <si>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</si>
  <si>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</si>
  <si>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</si>
  <si>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</si>
  <si>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</si>
  <si>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</si>
  <si>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</si>
  <si>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</si>
  <si>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</si>
  <si>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</si>
  <si>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</si>
  <si>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</si>
  <si>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</si>
  <si>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</si>
  <si>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</si>
  <si>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</si>
  <si>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</si>
  <si>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</si>
  <si>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</si>
  <si>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</si>
  <si>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</si>
  <si>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</si>
  <si>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</si>
  <si>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</si>
  <si>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</si>
  <si>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</si>
  <si>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</si>
  <si>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</si>
  <si>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</si>
  <si>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</si>
  <si>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</si>
  <si>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</si>
  <si>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</si>
  <si>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</si>
  <si>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</si>
  <si>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</si>
  <si>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</si>
  <si>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</si>
  <si>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</si>
  <si>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</si>
  <si>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</si>
  <si>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</si>
  <si>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</si>
  <si>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</si>
  <si>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</si>
  <si>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</si>
  <si>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</si>
  <si>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</si>
  <si>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</si>
  <si>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</si>
  <si>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</si>
  <si>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</si>
  <si>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</si>
  <si>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</si>
  <si>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</si>
  <si>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</si>
  <si>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</si>
  <si>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</si>
  <si>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</si>
  <si>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</si>
  <si>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</si>
  <si>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</si>
  <si>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</si>
  <si>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</si>
  <si>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</si>
  <si>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</si>
  <si>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</si>
  <si>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</si>
  <si>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</si>
  <si>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</si>
  <si>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</si>
  <si>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</si>
  <si>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</si>
  <si>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</si>
  <si>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</si>
  <si>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</si>
  <si>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</si>
  <si>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</si>
  <si>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</si>
  <si>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</si>
  <si>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</si>
  <si>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</si>
  <si>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</si>
  <si>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</si>
  <si>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</si>
  <si>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</si>
  <si>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</si>
  <si>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</si>
  <si>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</si>
  <si>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</si>
  <si>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</si>
  <si>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</si>
  <si>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</si>
  <si>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</si>
  <si>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</si>
  <si>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</si>
  <si>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</si>
  <si>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</si>
  <si>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</si>
  <si>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</si>
  <si>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</si>
  <si>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</si>
  <si>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</si>
  <si>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</si>
  <si>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</si>
  <si>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</si>
  <si>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</si>
  <si>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</si>
  <si>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</si>
  <si>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</si>
  <si>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</si>
  <si>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</si>
  <si>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</si>
  <si>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</si>
  <si>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</si>
  <si>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</si>
  <si>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</si>
  <si>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</si>
  <si>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</si>
  <si>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</si>
  <si>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</si>
  <si>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</si>
  <si>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</si>
  <si>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</si>
  <si>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</si>
  <si>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</si>
  <si>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</si>
  <si>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</si>
  <si>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</si>
  <si>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</si>
  <si>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</si>
  <si>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</si>
  <si>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</si>
  <si>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</si>
  <si>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</si>
  <si>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</si>
  <si>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</si>
  <si>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</si>
  <si>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</si>
  <si>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</si>
  <si>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</si>
  <si>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</si>
  <si>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</si>
  <si>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</si>
  <si>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</si>
  <si>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</si>
  <si>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</si>
  <si>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</si>
  <si>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</si>
  <si>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</si>
  <si>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</si>
  <si>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</si>
  <si>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</si>
  <si>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</si>
  <si>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</si>
  <si>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</si>
  <si>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</si>
  <si>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</si>
  <si>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</si>
  <si>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</si>
  <si>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</si>
  <si>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</si>
  <si>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</si>
  <si>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</si>
  <si>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</si>
  <si>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</si>
  <si>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</si>
  <si>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</si>
  <si>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</si>
  <si>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</si>
  <si>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</si>
  <si>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</si>
  <si>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</si>
  <si>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</si>
  <si>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</si>
  <si>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</si>
  <si>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</si>
  <si>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</si>
  <si>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</si>
  <si>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</si>
  <si>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</si>
  <si>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</si>
  <si>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</si>
  <si>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</si>
  <si>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</si>
  <si>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</si>
  <si>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</si>
  <si>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</si>
  <si>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</si>
  <si>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</si>
  <si>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</si>
  <si>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</si>
  <si>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</si>
  <si>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</si>
  <si>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</si>
  <si>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</si>
  <si>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</si>
  <si>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</si>
  <si>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</si>
  <si>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</si>
  <si>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</si>
  <si>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</si>
  <si>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</si>
  <si>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</si>
  <si>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</si>
  <si>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</si>
  <si>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</si>
  <si>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</si>
  <si>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</si>
  <si>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</si>
  <si>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</si>
  <si>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</si>
  <si>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</si>
  <si>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</si>
  <si>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</si>
  <si>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</si>
  <si>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</si>
  <si>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</si>
  <si>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</si>
  <si>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</si>
  <si>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</si>
  <si>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</si>
  <si>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</si>
  <si>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</si>
  <si>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</si>
  <si>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</si>
  <si>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</si>
  <si>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</si>
  <si>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</si>
  <si>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</si>
  <si>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</si>
  <si>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</si>
  <si>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</si>
  <si>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</si>
  <si>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</si>
  <si>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</si>
  <si>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</si>
  <si>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</si>
  <si>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</si>
  <si>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</si>
  <si>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</si>
  <si>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</si>
  <si>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</si>
  <si>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</si>
  <si>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</si>
  <si>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</si>
  <si>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</si>
  <si>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</si>
  <si>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</si>
  <si>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</si>
  <si>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</si>
  <si>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</si>
  <si>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</si>
  <si>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</si>
  <si>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</si>
  <si>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</si>
  <si>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</si>
  <si>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</si>
  <si>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</si>
  <si>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</si>
  <si>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</si>
  <si>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</si>
  <si>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</si>
  <si>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</si>
  <si>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</si>
  <si>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</si>
  <si>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</si>
  <si>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</si>
  <si>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</si>
  <si>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</si>
  <si>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</si>
  <si>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</si>
  <si>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</si>
  <si>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</si>
  <si>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</si>
  <si>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</si>
  <si>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</si>
  <si>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</si>
  <si>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</si>
  <si>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</si>
  <si>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</si>
  <si>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</si>
  <si>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</si>
  <si>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</si>
  <si>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</si>
  <si>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</si>
  <si>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</si>
  <si>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</si>
  <si>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</si>
  <si>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</si>
  <si>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</si>
  <si>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</si>
  <si>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</si>
  <si>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</si>
  <si>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</si>
  <si>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</si>
  <si>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</si>
  <si>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</si>
  <si>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</si>
  <si>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</si>
  <si>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</si>
  <si>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</si>
  <si>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</si>
  <si>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</si>
  <si>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</si>
  <si>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</si>
  <si>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</si>
  <si>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</si>
  <si>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</si>
  <si>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</si>
  <si>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</si>
  <si>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</si>
  <si>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</si>
  <si>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</si>
  <si>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</si>
  <si>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</si>
  <si>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</si>
  <si>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</si>
  <si>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</si>
  <si>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</si>
  <si>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</si>
  <si>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</si>
  <si>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</si>
  <si>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</si>
  <si>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</si>
  <si>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</si>
  <si>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</si>
  <si>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</si>
  <si>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</si>
  <si>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</si>
  <si>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</si>
  <si>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</si>
  <si>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</si>
  <si>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</si>
  <si>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</si>
  <si>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</si>
  <si>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</si>
  <si>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</si>
  <si>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</si>
  <si>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</si>
  <si>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</si>
  <si>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</si>
  <si>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</si>
  <si>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</si>
  <si>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</si>
  <si>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</si>
  <si>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</si>
  <si>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</si>
  <si>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</si>
  <si>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</si>
  <si>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</si>
  <si>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</si>
  <si>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</si>
  <si>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</si>
  <si>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</si>
  <si>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</si>
  <si>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</si>
  <si>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</si>
  <si>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</si>
  <si>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</si>
  <si>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</si>
  <si>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</si>
  <si>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</si>
  <si>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</si>
  <si>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</si>
  <si>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</si>
  <si>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</si>
  <si>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</si>
  <si>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</si>
  <si>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</si>
  <si>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</si>
  <si>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</si>
  <si>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</si>
  <si>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</si>
  <si>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</si>
  <si>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</si>
  <si>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</si>
  <si>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</si>
  <si>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</si>
  <si>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</si>
  <si>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</si>
  <si>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</si>
  <si>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</si>
  <si>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</si>
  <si>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</si>
  <si>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</si>
  <si>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</si>
  <si>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</si>
  <si>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</si>
  <si>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</si>
  <si>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</si>
  <si>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</si>
  <si>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</si>
  <si>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</si>
  <si>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</si>
  <si>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</si>
  <si>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</si>
  <si>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</si>
  <si>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</si>
  <si>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</si>
  <si>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</si>
  <si>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</si>
  <si>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</si>
  <si>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</si>
  <si>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</si>
  <si>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</si>
  <si>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</si>
  <si>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</si>
  <si>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</si>
  <si>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</si>
  <si>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</si>
  <si>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</si>
  <si>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</si>
  <si>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</si>
  <si>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</si>
  <si>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</si>
  <si>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</si>
  <si>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</si>
  <si>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</si>
  <si>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</si>
  <si>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</si>
  <si>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</si>
  <si>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</si>
  <si>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</si>
  <si>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</si>
  <si>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</si>
  <si>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</si>
  <si>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</si>
  <si>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</si>
  <si>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</si>
  <si>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</si>
  <si>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</si>
  <si>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</si>
  <si>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</si>
  <si>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</si>
  <si>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</si>
  <si>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</si>
  <si>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</si>
  <si>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</si>
  <si>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</si>
  <si>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</si>
  <si>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</si>
  <si>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</si>
  <si>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</si>
  <si>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</si>
  <si>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</si>
  <si>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</si>
  <si>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</si>
  <si>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</si>
  <si>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</si>
  <si>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</si>
  <si>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</si>
  <si>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</si>
  <si>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</si>
  <si>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</si>
  <si>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</si>
  <si>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</si>
  <si>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</si>
  <si>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</si>
  <si>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</si>
  <si>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</si>
  <si>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</si>
  <si>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</si>
  <si>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</si>
  <si>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</si>
  <si>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</si>
  <si>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</si>
  <si>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</si>
  <si>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</si>
  <si>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</si>
  <si>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</si>
  <si>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</si>
  <si>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</si>
  <si>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</si>
  <si>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</si>
  <si>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</si>
  <si>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</si>
  <si>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</si>
  <si>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</si>
  <si>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</si>
  <si>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</si>
  <si>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</si>
  <si>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</si>
  <si>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</si>
  <si>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</si>
  <si>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</si>
  <si>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</si>
  <si>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</si>
  <si>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</si>
  <si>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</si>
  <si>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</si>
  <si>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</si>
  <si>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</si>
  <si>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</si>
  <si>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</si>
  <si>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</si>
  <si>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</si>
  <si>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</si>
  <si>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</si>
  <si>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</si>
  <si>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</si>
  <si>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</si>
  <si>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</si>
  <si>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</si>
  <si>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</si>
  <si>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</si>
  <si>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</si>
  <si>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</si>
  <si>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</si>
  <si>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</si>
  <si>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</si>
  <si>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</si>
  <si>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</si>
  <si>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</si>
  <si>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</si>
  <si>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</si>
  <si>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</si>
  <si>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</si>
  <si>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</si>
  <si>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</si>
  <si>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</si>
  <si>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</si>
  <si>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</si>
  <si>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</si>
  <si>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</si>
  <si>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</si>
  <si>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</si>
  <si>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</si>
  <si>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</si>
  <si>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</si>
  <si>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</si>
  <si>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</si>
  <si>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</si>
  <si>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</si>
  <si>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</si>
  <si>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</si>
  <si>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</si>
  <si>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</si>
  <si>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</si>
  <si>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</si>
  <si>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</si>
  <si>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</si>
  <si>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</si>
  <si>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</si>
  <si>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</si>
  <si>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</si>
  <si>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</si>
  <si>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</si>
  <si>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</si>
  <si>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</si>
  <si>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</si>
  <si>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</si>
  <si>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</si>
  <si>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</si>
  <si>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</si>
  <si>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</si>
  <si>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</si>
  <si>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</si>
  <si>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</si>
  <si>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</si>
  <si>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</si>
  <si>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</si>
  <si>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</si>
  <si>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</si>
  <si>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</si>
  <si>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</si>
  <si>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</si>
  <si>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</si>
  <si>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</si>
  <si>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</si>
  <si>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</si>
  <si>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</si>
  <si>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</si>
  <si>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</si>
  <si>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</si>
  <si>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</si>
  <si>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</si>
  <si>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</si>
  <si>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</si>
  <si>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</si>
  <si>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</si>
  <si>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</si>
  <si>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</si>
  <si>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</si>
  <si>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</si>
  <si>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</si>
  <si>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</si>
  <si>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</si>
  <si>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</si>
  <si>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</si>
  <si>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</si>
  <si>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</si>
  <si>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</si>
  <si>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</si>
  <si>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</si>
  <si>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</si>
  <si>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</si>
  <si>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</si>
  <si>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</si>
  <si>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</si>
  <si>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</si>
  <si>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</si>
  <si>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</si>
  <si>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</si>
  <si>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</si>
  <si>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</si>
  <si>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</si>
  <si>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</si>
  <si>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</si>
  <si>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</si>
  <si>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</si>
  <si>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</si>
  <si>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</si>
  <si>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</si>
  <si>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</si>
  <si>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</si>
  <si>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</si>
  <si>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</si>
  <si>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</si>
  <si>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</si>
  <si>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</si>
  <si>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</si>
  <si>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</si>
  <si>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</si>
  <si>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</si>
  <si>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</si>
  <si>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</si>
  <si>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</si>
  <si>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</si>
  <si>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</si>
  <si>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</si>
  <si>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</si>
  <si>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</si>
  <si>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</si>
  <si>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</si>
  <si>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</si>
  <si>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</si>
  <si>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</si>
  <si>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</si>
  <si>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</si>
  <si>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</si>
  <si>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</si>
  <si>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</si>
  <si>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</si>
  <si>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</si>
  <si>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</si>
  <si>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</si>
  <si>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</si>
  <si>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</si>
  <si>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</si>
  <si>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</si>
  <si>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</si>
  <si>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</si>
  <si>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</si>
  <si>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</si>
  <si>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</si>
  <si>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</si>
  <si>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</si>
  <si>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</si>
  <si>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</si>
  <si>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</si>
  <si>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</si>
  <si>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</si>
  <si>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</si>
  <si>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</si>
  <si>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</si>
  <si>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</si>
  <si>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</si>
  <si>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</si>
  <si>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</si>
  <si>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</si>
  <si>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</si>
  <si>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</si>
  <si>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</si>
  <si>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</si>
  <si>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</si>
  <si>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</si>
  <si>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</si>
  <si>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</si>
  <si>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</si>
  <si>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</si>
  <si>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</si>
  <si>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</si>
  <si>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</si>
  <si>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</si>
  <si>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</si>
  <si>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</si>
  <si>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</si>
  <si>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</si>
  <si>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</si>
  <si>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</si>
  <si>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</si>
  <si>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</si>
  <si>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</si>
  <si>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</si>
  <si>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</si>
  <si>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</si>
  <si>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</si>
  <si>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</si>
  <si>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</si>
  <si>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</si>
  <si>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</si>
  <si>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</si>
  <si>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</si>
  <si>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</si>
  <si>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</si>
  <si>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</si>
  <si>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</si>
  <si>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</si>
  <si>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</si>
  <si>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</si>
  <si>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</si>
  <si>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</si>
  <si>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</si>
  <si>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</si>
  <si>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</si>
  <si>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</si>
  <si>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</si>
  <si>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</si>
  <si>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</si>
  <si>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</si>
  <si>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</si>
  <si>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</si>
  <si>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</si>
  <si>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</si>
  <si>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</si>
  <si>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</si>
  <si>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</si>
  <si>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</si>
  <si>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</si>
  <si>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</si>
  <si>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</si>
  <si>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</si>
  <si>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</si>
  <si>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</si>
  <si>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</si>
  <si>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</si>
  <si>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</si>
  <si>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</si>
  <si>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</si>
  <si>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</si>
  <si>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</si>
  <si>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</si>
  <si>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</si>
  <si>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</si>
  <si>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</si>
  <si>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</si>
  <si>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</si>
  <si>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</si>
  <si>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</si>
  <si>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</si>
  <si>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</si>
  <si>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</si>
  <si>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</si>
  <si>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</si>
  <si>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</si>
  <si>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</si>
  <si>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</si>
  <si>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</si>
  <si>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</si>
  <si>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</si>
  <si>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</si>
  <si>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</si>
  <si>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</si>
  <si>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</si>
  <si>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</si>
  <si>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</si>
  <si>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</si>
  <si>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</si>
  <si>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</si>
  <si>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</si>
  <si>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</si>
  <si>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</si>
  <si>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</si>
  <si>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</si>
  <si>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</si>
  <si>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</si>
  <si>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</si>
  <si>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</si>
  <si>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</si>
  <si>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</si>
  <si>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</si>
  <si>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</si>
  <si>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</si>
  <si>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</si>
  <si>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</si>
  <si>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</si>
  <si>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</si>
  <si>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</si>
  <si>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</si>
  <si>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</si>
  <si>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</si>
  <si>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</si>
  <si>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</si>
  <si>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</si>
  <si>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</si>
  <si>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</si>
  <si>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</si>
  <si>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</si>
  <si>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</si>
  <si>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</si>
  <si>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</si>
  <si>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</si>
  <si>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</si>
  <si>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</si>
  <si>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</si>
  <si>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</si>
  <si>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</si>
  <si>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</si>
  <si>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</si>
  <si>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</si>
  <si>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</si>
  <si>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</si>
  <si>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</si>
  <si>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</si>
  <si>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</si>
  <si>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</si>
  <si>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</si>
  <si>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</si>
  <si>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</si>
  <si>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</si>
  <si>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</si>
  <si>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</si>
  <si>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</si>
  <si>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</si>
  <si>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</si>
  <si>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</si>
  <si>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</si>
  <si>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</si>
  <si>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</si>
  <si>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</si>
  <si>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</si>
  <si>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</si>
  <si>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</si>
  <si>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</si>
  <si>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</si>
  <si>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</si>
  <si>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</si>
  <si>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</si>
  <si>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</si>
  <si>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</si>
  <si>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</si>
  <si>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</si>
  <si>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</si>
  <si>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</si>
  <si>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</si>
  <si>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</si>
  <si>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</si>
  <si>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</si>
  <si>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</si>
  <si>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</si>
  <si>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</si>
  <si>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</si>
  <si>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</si>
  <si>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</si>
  <si>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</si>
  <si>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</si>
  <si>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</si>
  <si>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</si>
  <si>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</si>
  <si>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</si>
  <si>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</si>
  <si>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</si>
  <si>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</si>
  <si>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</si>
  <si>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</si>
  <si>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</si>
  <si>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</si>
  <si>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</si>
  <si>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</si>
  <si>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</si>
  <si>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</si>
  <si>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</si>
  <si>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</si>
  <si>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</si>
  <si>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</si>
  <si>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</si>
  <si>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</si>
  <si>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</si>
  <si>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</si>
  <si>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</si>
  <si>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</si>
  <si>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</si>
  <si>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</si>
  <si>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</si>
  <si>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</si>
  <si>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</si>
  <si>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</si>
  <si>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</si>
  <si>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</si>
  <si>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</si>
  <si>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</si>
  <si>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</si>
  <si>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</si>
  <si>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</si>
  <si>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</si>
  <si>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</si>
  <si>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</si>
  <si>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</si>
  <si>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</si>
  <si>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</si>
  <si>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</si>
  <si>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</si>
  <si>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</si>
  <si>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</si>
  <si>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</si>
  <si>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</si>
  <si>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</si>
  <si>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</si>
  <si>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</si>
  <si>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</si>
  <si>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</si>
  <si>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</si>
  <si>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</si>
  <si>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</si>
  <si>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</si>
  <si>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</si>
  <si>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</si>
  <si>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</si>
  <si>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</si>
  <si>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</si>
  <si>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</si>
  <si>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</si>
  <si>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</si>
  <si>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</si>
  <si>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</si>
  <si>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</si>
  <si>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</si>
  <si>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</si>
  <si>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</si>
  <si>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</si>
  <si>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</si>
  <si>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</si>
  <si>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</si>
  <si>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</si>
  <si>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</si>
  <si>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</si>
  <si>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</si>
  <si>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</si>
  <si>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</si>
  <si>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</si>
  <si>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</si>
  <si>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</si>
  <si>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</si>
  <si>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</si>
  <si>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</si>
  <si>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</si>
  <si>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</si>
  <si>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</si>
  <si>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</si>
  <si>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</si>
  <si>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</si>
  <si>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</si>
  <si>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</si>
  <si>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</si>
  <si>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</si>
  <si>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</si>
  <si>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</si>
  <si>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</si>
  <si>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</si>
  <si>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</si>
  <si>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</si>
  <si>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</si>
  <si>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</si>
  <si>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</si>
  <si>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</si>
  <si>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</si>
  <si>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</si>
  <si>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</si>
  <si>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</si>
  <si>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</si>
  <si>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</si>
  <si>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</si>
  <si>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</si>
  <si>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</si>
  <si>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</si>
  <si>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</si>
  <si>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</si>
  <si>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</si>
  <si>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</si>
  <si>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</si>
  <si>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</si>
  <si>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</si>
  <si>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</si>
  <si>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</si>
  <si>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</si>
  <si>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</si>
  <si>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</si>
  <si>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</si>
  <si>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</si>
  <si>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</si>
  <si>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</si>
  <si>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</si>
  <si>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</si>
  <si>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</si>
  <si>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</si>
  <si>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</si>
  <si>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</si>
  <si>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</si>
  <si>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</si>
  <si>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</si>
  <si>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</si>
  <si>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</si>
  <si>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</si>
  <si>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</si>
  <si>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</si>
  <si>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</si>
  <si>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</si>
  <si>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</si>
  <si>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</si>
  <si>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</si>
  <si>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</si>
  <si>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</si>
  <si>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</si>
  <si>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</si>
  <si>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</si>
  <si>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</si>
  <si>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</si>
  <si>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</si>
  <si>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</si>
  <si>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</si>
  <si>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</si>
  <si>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</si>
  <si>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</si>
  <si>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</si>
  <si>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</si>
  <si>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</si>
  <si>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</si>
  <si>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</si>
  <si>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</si>
  <si>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</si>
  <si>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</si>
  <si>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</si>
  <si>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</si>
  <si>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</si>
  <si>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</si>
  <si>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</si>
  <si>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</si>
  <si>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</si>
  <si>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</si>
  <si>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</si>
  <si>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</si>
  <si>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</si>
  <si>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</si>
  <si>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</si>
  <si>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</si>
  <si>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</si>
  <si>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</si>
  <si>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</si>
  <si>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</si>
  <si>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</si>
  <si>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</si>
  <si>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</si>
  <si>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</si>
  <si>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</si>
  <si>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</si>
  <si>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</si>
  <si>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</si>
  <si>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</si>
  <si>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</si>
  <si>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</si>
  <si>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</si>
  <si>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</si>
  <si>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</si>
  <si>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</si>
  <si>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</si>
  <si>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</si>
  <si>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</si>
  <si>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</si>
  <si>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</si>
  <si>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</si>
  <si>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</si>
  <si>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</si>
  <si>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</si>
  <si>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</si>
  <si>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</si>
  <si>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</si>
  <si>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</si>
  <si>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</si>
  <si>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</si>
  <si>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</si>
  <si>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</si>
  <si>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</si>
  <si>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</si>
  <si>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</si>
  <si>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</si>
  <si>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</si>
  <si>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</si>
  <si>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</si>
  <si>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</si>
  <si>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</si>
  <si>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</si>
  <si>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</si>
  <si>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</si>
  <si>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</si>
  <si>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</si>
  <si>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</si>
  <si>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</si>
  <si>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</si>
  <si>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</si>
  <si>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</si>
  <si>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</si>
  <si>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</si>
  <si>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</si>
  <si>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</si>
  <si>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</si>
  <si>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</si>
  <si>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</si>
  <si>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</si>
  <si>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</si>
  <si>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</si>
  <si>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</si>
  <si>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</si>
  <si>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</si>
  <si>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</si>
  <si>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</si>
  <si>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</si>
  <si>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</si>
  <si>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</si>
  <si>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</si>
  <si>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</si>
  <si>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</si>
  <si>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</si>
  <si>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</si>
  <si>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</si>
  <si>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</si>
  <si>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</si>
  <si>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</si>
  <si>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</si>
  <si>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</si>
  <si>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</si>
  <si>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</si>
  <si>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</si>
  <si>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</si>
  <si>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</si>
  <si>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</si>
  <si>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</si>
  <si>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</si>
  <si>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</si>
  <si>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</si>
  <si>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</si>
  <si>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</si>
  <si>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</si>
  <si>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</si>
  <si>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</si>
  <si>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</si>
  <si>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</si>
  <si>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</si>
  <si>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</si>
  <si>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</si>
  <si>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</si>
  <si>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</si>
  <si>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</si>
  <si>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</si>
  <si>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</si>
  <si>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</si>
  <si>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</si>
  <si>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</si>
  <si>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</si>
  <si>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</si>
  <si>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</si>
  <si>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</si>
  <si>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</si>
  <si>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</si>
  <si>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</si>
  <si>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</si>
  <si>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</si>
  <si>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</si>
  <si>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</si>
  <si>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</si>
  <si>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</si>
  <si>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</si>
  <si>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</si>
  <si>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</si>
  <si>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</si>
  <si>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</si>
  <si>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</si>
  <si>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</si>
  <si>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</si>
  <si>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</si>
  <si>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</si>
  <si>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</si>
  <si>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</si>
  <si>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</si>
  <si>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</si>
  <si>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</si>
  <si>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</si>
  <si>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</si>
  <si>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</si>
  <si>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</si>
  <si>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</si>
  <si>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</si>
  <si>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</si>
  <si>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</si>
  <si>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</si>
  <si>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</si>
  <si>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</si>
  <si>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</si>
  <si>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</si>
  <si>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</si>
  <si>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</si>
  <si>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</si>
  <si>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</si>
  <si>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</si>
  <si>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</si>
  <si>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</si>
  <si>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</si>
  <si>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</si>
  <si>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</si>
  <si>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</si>
  <si>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</si>
  <si>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</si>
  <si>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</si>
  <si>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</si>
  <si>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</si>
  <si>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</si>
  <si>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</si>
  <si>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</si>
  <si>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</si>
  <si>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</si>
  <si>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</si>
  <si>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</si>
  <si>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</si>
  <si>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</si>
  <si>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</si>
  <si>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</si>
  <si>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</si>
  <si>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</si>
  <si>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</si>
  <si>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</si>
  <si>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</si>
  <si>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</si>
  <si>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</si>
  <si>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</si>
  <si>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</si>
  <si>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</si>
  <si>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</si>
  <si>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</si>
  <si>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</si>
  <si>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</si>
  <si>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</si>
  <si>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</si>
  <si>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</si>
  <si>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</si>
  <si>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</si>
  <si>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</si>
  <si>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</si>
  <si>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</si>
  <si>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</si>
  <si>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</si>
  <si>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</si>
  <si>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</si>
  <si>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</si>
  <si>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</si>
  <si>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</si>
  <si>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</si>
  <si>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</si>
  <si>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</si>
  <si>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</si>
  <si>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</si>
  <si>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</si>
  <si>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</si>
  <si>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</si>
  <si>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</si>
  <si>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</si>
  <si>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</si>
  <si>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</si>
  <si>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</si>
  <si>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</si>
  <si>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</si>
  <si>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</si>
  <si>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</si>
  <si>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</si>
  <si>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</si>
  <si>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</si>
  <si>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</si>
  <si>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</si>
  <si>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</si>
  <si>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</si>
  <si>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</si>
  <si>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</si>
  <si>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</si>
  <si>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</si>
  <si>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</si>
  <si>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</si>
  <si>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</si>
  <si>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</si>
  <si>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</si>
  <si>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</si>
  <si>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</si>
  <si>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</si>
  <si>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</si>
  <si>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</si>
  <si>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</si>
  <si>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</si>
  <si>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</si>
  <si>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</si>
  <si>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</si>
  <si>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</si>
  <si>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</si>
  <si>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</si>
  <si>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</si>
  <si>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</si>
  <si>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</si>
  <si>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</si>
  <si>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</si>
  <si>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</si>
  <si>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</si>
  <si>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</si>
  <si>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</si>
  <si>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</si>
  <si>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</si>
  <si>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</si>
  <si>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</si>
  <si>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</si>
  <si>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</si>
  <si>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</si>
  <si>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</si>
  <si>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</si>
  <si>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</si>
  <si>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</si>
  <si>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</si>
  <si>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</si>
  <si>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</si>
  <si>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</si>
  <si>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</si>
  <si>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</si>
  <si>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</si>
  <si>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</si>
  <si>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</si>
  <si>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</si>
  <si>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</si>
  <si>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</si>
  <si>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</si>
  <si>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</si>
  <si>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</si>
  <si>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</si>
  <si>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</si>
  <si>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</si>
  <si>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</si>
  <si>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</si>
  <si>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</si>
  <si>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</si>
  <si>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</si>
  <si>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</si>
  <si>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</si>
  <si>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</si>
  <si>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</si>
  <si>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</si>
  <si>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</si>
  <si>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</si>
  <si>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</si>
  <si>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</si>
  <si>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</si>
  <si>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</si>
  <si>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</si>
  <si>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</si>
  <si>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</si>
  <si>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</si>
  <si>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</si>
  <si>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</si>
  <si>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</si>
  <si>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</si>
  <si>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</si>
  <si>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</si>
  <si>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</si>
  <si>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</si>
  <si>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</si>
  <si>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</si>
  <si>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</si>
  <si>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</si>
  <si>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</si>
  <si>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</si>
  <si>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</si>
  <si>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</si>
  <si>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</si>
  <si>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</si>
  <si>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</si>
  <si>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</si>
  <si>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</si>
  <si>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</si>
  <si>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</si>
  <si>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</si>
  <si>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</si>
  <si>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</si>
  <si>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</si>
  <si>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</si>
  <si>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</si>
  <si>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</si>
  <si>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</si>
  <si>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</si>
  <si>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</si>
  <si>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</si>
  <si>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</si>
  <si>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</si>
  <si>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</si>
  <si>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</si>
  <si>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</si>
  <si>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</si>
  <si>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</si>
  <si>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</si>
  <si>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</si>
  <si>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</si>
  <si>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</si>
  <si>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</si>
  <si>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</si>
  <si>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</si>
  <si>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</si>
  <si>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</si>
  <si>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</si>
  <si>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</si>
  <si>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</si>
  <si>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</si>
  <si>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</si>
  <si>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</si>
  <si>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</si>
  <si>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</si>
  <si>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</si>
  <si>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</si>
  <si>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</si>
  <si>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</si>
  <si>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</si>
  <si>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</si>
  <si>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</si>
  <si>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</si>
  <si>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</si>
  <si>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</si>
  <si>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</si>
  <si>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</si>
  <si>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</si>
  <si>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</si>
  <si>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</si>
  <si>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</si>
  <si>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</si>
  <si>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</si>
  <si>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</si>
  <si>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</si>
  <si>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</si>
  <si>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</si>
  <si>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</si>
  <si>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</si>
  <si>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</si>
  <si>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</si>
  <si>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</si>
  <si>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</si>
  <si>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</si>
  <si>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</si>
  <si>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</si>
  <si>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</si>
  <si>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</si>
  <si>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</si>
  <si>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</si>
  <si>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</si>
  <si>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</si>
  <si>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</si>
  <si>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</si>
  <si>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</si>
  <si>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</si>
  <si>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</si>
  <si>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</si>
  <si>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</si>
  <si>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</si>
  <si>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</si>
  <si>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</si>
  <si>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</si>
  <si>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</si>
  <si>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</si>
  <si>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</si>
  <si>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</si>
  <si>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</si>
  <si>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</si>
  <si>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</si>
  <si>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</si>
  <si>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</si>
  <si>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</si>
  <si>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</si>
  <si>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</si>
  <si>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</si>
  <si>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</si>
  <si>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</si>
  <si>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</si>
  <si>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</si>
  <si>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</si>
  <si>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</si>
  <si>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</si>
  <si>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</si>
  <si>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</si>
  <si>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</si>
  <si>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</si>
  <si>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</si>
  <si>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</si>
  <si>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</si>
  <si>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</si>
  <si>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</si>
  <si>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</si>
  <si>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</si>
  <si>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</si>
  <si>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</si>
  <si>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</si>
  <si>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</si>
  <si>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</si>
  <si>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</si>
  <si>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</si>
  <si>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</si>
  <si>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</si>
  <si>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</si>
  <si>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</si>
  <si>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</si>
  <si>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</si>
  <si>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</si>
  <si>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</si>
  <si>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</si>
  <si>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</si>
  <si>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</si>
  <si>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</si>
  <si>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</si>
  <si>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</si>
  <si>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</si>
  <si>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</si>
  <si>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</si>
  <si>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</si>
  <si>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</si>
  <si>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</si>
  <si>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</si>
  <si>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</si>
  <si>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</si>
  <si>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</si>
  <si>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</si>
  <si>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</si>
  <si>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</si>
  <si>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</si>
  <si>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</si>
  <si>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</si>
  <si>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</si>
  <si>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</si>
  <si>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</si>
  <si>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</si>
  <si>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</si>
  <si>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</si>
  <si>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</si>
  <si>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</si>
  <si>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</si>
  <si>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</si>
  <si>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</si>
  <si>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</si>
  <si>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</si>
  <si>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</si>
  <si>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</si>
  <si>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</si>
  <si>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</si>
  <si>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</si>
  <si>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</si>
  <si>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</si>
  <si>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</si>
  <si>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</si>
  <si>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</si>
  <si>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</si>
  <si>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</si>
  <si>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</si>
  <si>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</si>
  <si>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</si>
  <si>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</si>
  <si>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</si>
  <si>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</si>
  <si>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</si>
  <si>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</si>
  <si>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</si>
  <si>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</si>
  <si>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</si>
  <si>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</si>
  <si>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</si>
  <si>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</si>
  <si>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</si>
  <si>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</si>
  <si>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</si>
  <si>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</si>
  <si>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</si>
  <si>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</si>
  <si>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</si>
  <si>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</si>
  <si>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</si>
  <si>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</si>
  <si>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</si>
  <si>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</si>
  <si>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</si>
  <si>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</si>
  <si>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</si>
  <si>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</si>
  <si>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</si>
  <si>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</si>
  <si>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</si>
  <si>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</si>
  <si>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</si>
  <si>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</si>
  <si>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</si>
  <si>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</si>
  <si>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</si>
  <si>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</si>
  <si>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</si>
  <si>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</si>
  <si>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</si>
  <si>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</si>
  <si>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</si>
  <si>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</si>
  <si>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</si>
  <si>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</si>
  <si>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</si>
  <si>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</si>
  <si>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</si>
  <si>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</si>
  <si>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</si>
  <si>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</si>
  <si>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</si>
  <si>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</si>
  <si>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</si>
  <si>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</si>
  <si>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</si>
  <si>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</si>
  <si>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</si>
  <si>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</si>
  <si>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</si>
  <si>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</si>
  <si>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</si>
  <si>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</si>
  <si>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</si>
  <si>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</si>
  <si>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</si>
  <si>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</si>
  <si>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</si>
  <si>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</si>
  <si>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</si>
  <si>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</si>
  <si>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</si>
  <si>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</si>
  <si>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</si>
  <si>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</si>
  <si>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</si>
  <si>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</si>
  <si>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</si>
  <si>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</si>
  <si>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</si>
  <si>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</si>
  <si>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</si>
  <si>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</si>
  <si>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</si>
  <si>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</si>
  <si>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</si>
  <si>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</si>
  <si>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</si>
  <si>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</si>
  <si>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</si>
  <si>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</si>
  <si>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</si>
  <si>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</si>
  <si>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</si>
  <si>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</si>
  <si>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</si>
  <si>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</si>
  <si>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</si>
  <si>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</si>
  <si>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</si>
  <si>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</si>
  <si>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</si>
  <si>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</si>
  <si>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</si>
  <si>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</si>
  <si>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</si>
  <si>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</si>
  <si>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</si>
  <si>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</si>
  <si>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</si>
  <si>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</si>
  <si>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</si>
  <si>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</si>
  <si>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</si>
  <si>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</si>
  <si>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</si>
  <si>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</si>
  <si>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</si>
  <si>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</si>
  <si>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</si>
  <si>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</si>
  <si>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</si>
  <si>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</si>
  <si>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</si>
  <si>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</si>
  <si>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</si>
  <si>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</si>
  <si>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</si>
  <si>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</si>
  <si>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</si>
  <si>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</si>
  <si>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</si>
  <si>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</si>
  <si>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</si>
  <si>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</si>
  <si>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</si>
  <si>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</si>
  <si>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</si>
  <si>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</si>
  <si>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</si>
  <si>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</si>
  <si>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</si>
  <si>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</si>
  <si>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</si>
  <si>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</si>
  <si>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</si>
  <si>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</si>
  <si>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</si>
  <si>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</si>
  <si>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</si>
  <si>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</si>
  <si>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</si>
  <si>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</si>
  <si>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</si>
  <si>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</si>
  <si>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</si>
  <si>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</si>
  <si>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</si>
  <si>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</si>
  <si>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</si>
  <si>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</si>
  <si>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</si>
  <si>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</si>
  <si>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</si>
  <si>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</si>
  <si>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</si>
  <si>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</si>
  <si>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</si>
  <si>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</si>
  <si>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</si>
  <si>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</si>
  <si>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</si>
  <si>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</si>
  <si>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</si>
  <si>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</si>
  <si>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</si>
  <si>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</si>
  <si>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</si>
  <si>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</si>
  <si>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</si>
  <si>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</si>
  <si>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</si>
  <si>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</si>
  <si>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</si>
  <si>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</si>
  <si>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</si>
  <si>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</si>
  <si>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</si>
  <si>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</si>
  <si>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</si>
  <si>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</si>
  <si>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</si>
  <si>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</si>
  <si>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</si>
  <si>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</si>
  <si>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</si>
  <si>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</si>
  <si>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</si>
  <si>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</si>
  <si>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</si>
  <si>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</si>
  <si>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</si>
  <si>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</si>
  <si>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</si>
  <si>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</si>
  <si>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</si>
  <si>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</si>
  <si>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</si>
  <si>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</si>
  <si>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</si>
  <si>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</si>
  <si>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</si>
  <si>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</si>
  <si>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</si>
  <si>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</si>
  <si>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</si>
  <si>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</si>
  <si>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</si>
  <si>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</si>
  <si>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</si>
  <si>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</si>
  <si>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</si>
  <si>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</si>
  <si>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</si>
  <si>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</si>
  <si>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</si>
  <si>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</si>
  <si>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</si>
  <si>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</si>
  <si>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</si>
  <si>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</si>
  <si>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</si>
  <si>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</si>
  <si>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</si>
  <si>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</si>
  <si>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</si>
  <si>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</si>
  <si>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</si>
  <si>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</si>
  <si>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</si>
  <si>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</si>
  <si>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</si>
  <si>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</si>
  <si>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</si>
  <si>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</si>
  <si>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</si>
  <si>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</si>
  <si>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</si>
  <si>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</si>
  <si>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</si>
  <si>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</si>
  <si>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</si>
  <si>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</si>
  <si>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</si>
  <si>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</si>
  <si>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</si>
  <si>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</si>
  <si>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</si>
  <si>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</si>
  <si>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</si>
  <si>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</si>
  <si>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</si>
  <si>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</si>
  <si>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</si>
  <si>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</si>
  <si>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</si>
  <si>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</si>
  <si>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</si>
  <si>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</si>
  <si>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</si>
  <si>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</si>
  <si>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</si>
  <si>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</si>
  <si>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</si>
  <si>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</si>
  <si>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</si>
  <si>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</si>
  <si>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</si>
  <si>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</si>
  <si>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</si>
  <si>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</si>
  <si>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</si>
  <si>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</si>
  <si>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</si>
  <si>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</si>
  <si>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</si>
  <si>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</si>
  <si>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</si>
  <si>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</si>
  <si>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</si>
  <si>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</si>
  <si>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</si>
  <si>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</si>
  <si>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</si>
  <si>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</si>
  <si>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</si>
  <si>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</si>
  <si>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</si>
  <si>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</si>
  <si>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</si>
  <si>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</si>
  <si>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</si>
  <si>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</si>
  <si>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</si>
  <si>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</si>
  <si>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</si>
  <si>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</si>
  <si>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</si>
  <si>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</si>
  <si>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</si>
  <si>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</si>
  <si>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</si>
  <si>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</si>
  <si>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</si>
  <si>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</si>
  <si>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</si>
  <si>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</si>
  <si>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</si>
  <si>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</si>
  <si>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</si>
  <si>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</si>
  <si>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</si>
  <si>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</si>
  <si>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</si>
  <si>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</si>
  <si>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</si>
  <si>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</si>
  <si>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</si>
  <si>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</si>
  <si>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</si>
  <si>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</si>
  <si>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</si>
  <si>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</si>
  <si>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</si>
  <si>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</si>
  <si>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</si>
  <si>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</si>
  <si>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</si>
  <si>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</si>
  <si>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</si>
  <si>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</si>
  <si>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</si>
  <si>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</si>
  <si>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</si>
  <si>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</si>
  <si>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</si>
  <si>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</si>
  <si>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</si>
  <si>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</si>
  <si>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</si>
  <si>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</si>
  <si>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</si>
  <si>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</si>
  <si>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</si>
  <si>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</si>
  <si>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</si>
  <si>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</si>
  <si>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</si>
  <si>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</si>
  <si>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</si>
  <si>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</si>
  <si>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</si>
  <si>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</si>
  <si>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</si>
  <si>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</si>
  <si>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</si>
  <si>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</si>
  <si>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</si>
  <si>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</si>
  <si>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</si>
  <si>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</si>
  <si>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</si>
  <si>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</si>
  <si>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</si>
  <si>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</si>
  <si>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</si>
  <si>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</si>
  <si>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</si>
  <si>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</si>
  <si>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</si>
  <si>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</si>
  <si>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</si>
  <si>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</si>
  <si>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</si>
  <si>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</si>
  <si>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</si>
  <si>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</si>
  <si>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</si>
  <si>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</si>
  <si>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</si>
  <si>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</si>
  <si>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</si>
  <si>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</si>
  <si>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</si>
  <si>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</si>
  <si>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</si>
  <si>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</si>
  <si>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</si>
  <si>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</si>
  <si>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</si>
  <si>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</si>
  <si>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</si>
  <si>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</si>
  <si>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</si>
  <si>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</si>
  <si>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</si>
  <si>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</si>
  <si>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</si>
  <si>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</si>
  <si>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</si>
  <si>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</si>
  <si>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</si>
  <si>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</si>
  <si>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</si>
  <si>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</si>
  <si>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</si>
  <si>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</si>
  <si>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</si>
  <si>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</si>
  <si>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</si>
  <si>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</si>
  <si>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</si>
  <si>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</si>
  <si>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</si>
  <si>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</si>
  <si>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</si>
  <si>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</si>
  <si>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</si>
  <si>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</si>
  <si>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</si>
  <si>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</si>
  <si>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</si>
  <si>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</si>
  <si>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</si>
  <si>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</si>
  <si>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</si>
  <si>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</si>
  <si>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</si>
  <si>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</si>
  <si>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</si>
  <si>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</si>
  <si>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</si>
  <si>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</si>
  <si>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</si>
  <si>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</si>
  <si>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</si>
  <si>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</si>
  <si>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</si>
  <si>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</si>
  <si>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</si>
  <si>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</si>
  <si>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</si>
  <si>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</si>
  <si>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</si>
  <si>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</si>
  <si>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</si>
  <si>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</si>
  <si>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</si>
  <si>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</si>
  <si>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</si>
  <si>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</si>
  <si>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</si>
  <si>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</si>
  <si>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</si>
  <si>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</si>
  <si>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</si>
  <si>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</si>
  <si>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</si>
  <si>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</si>
  <si>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</si>
  <si>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</si>
  <si>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</si>
  <si>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</si>
  <si>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</si>
  <si>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</si>
  <si>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</si>
  <si>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</si>
  <si>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</si>
  <si>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</si>
  <si>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</si>
  <si>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</si>
  <si>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</si>
  <si>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</si>
  <si>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</si>
  <si>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</si>
  <si>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</si>
  <si>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</si>
  <si>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</si>
  <si>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</si>
  <si>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</si>
  <si>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</si>
  <si>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</si>
  <si>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</si>
  <si>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</si>
  <si>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</si>
  <si>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</si>
  <si>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</si>
  <si>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</si>
  <si>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</si>
  <si>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</si>
  <si>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</si>
  <si>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</si>
  <si>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</si>
  <si>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</si>
  <si>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</si>
  <si>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</si>
  <si>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</si>
  <si>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</si>
  <si>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</si>
  <si>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</si>
  <si>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</si>
  <si>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</si>
  <si>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</si>
  <si>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</si>
  <si>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</si>
  <si>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</si>
  <si>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</si>
  <si>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</si>
  <si>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</si>
  <si>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</si>
  <si>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</si>
  <si>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</si>
  <si>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</si>
  <si>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</si>
  <si>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</si>
  <si>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</si>
  <si>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</si>
  <si>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</si>
  <si>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</si>
  <si>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</si>
  <si>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</si>
  <si>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</si>
  <si>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</si>
  <si>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</si>
  <si>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</si>
  <si>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</si>
  <si>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</si>
  <si>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</si>
  <si>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</si>
  <si>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</si>
  <si>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</si>
  <si>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</si>
  <si>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</si>
  <si>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</si>
  <si>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</si>
  <si>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</si>
  <si>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</si>
  <si>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</si>
  <si>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</si>
  <si>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</si>
  <si>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</si>
  <si>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</si>
  <si>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</si>
  <si>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</si>
  <si>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</si>
  <si>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</si>
  <si>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</si>
  <si>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</si>
  <si>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</si>
  <si>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</si>
  <si>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</si>
  <si>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</si>
  <si>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</si>
  <si>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</si>
  <si>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</si>
  <si>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</si>
  <si>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</si>
  <si>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</si>
  <si>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</si>
  <si>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</si>
  <si>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</si>
  <si>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</si>
  <si>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</si>
  <si>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</si>
  <si>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</si>
  <si>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</si>
  <si>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</si>
  <si>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</si>
  <si>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</si>
  <si>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</si>
  <si>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</si>
  <si>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</si>
  <si>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</si>
  <si>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</si>
  <si>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</si>
  <si>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</si>
  <si>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</si>
  <si>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</si>
  <si>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</si>
  <si>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</si>
  <si>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</si>
  <si>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</si>
  <si>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</si>
  <si>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</si>
  <si>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</si>
  <si>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</si>
  <si>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</si>
  <si>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</si>
  <si>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</si>
  <si>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</si>
  <si>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</si>
  <si>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</si>
  <si>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</si>
  <si>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</si>
  <si>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</si>
  <si>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</si>
  <si>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</si>
  <si>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</si>
  <si>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</si>
  <si>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</si>
  <si>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</si>
  <si>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</si>
  <si>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</si>
  <si>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</si>
  <si>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</si>
  <si>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</si>
  <si>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</si>
  <si>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</si>
  <si>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</si>
  <si>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</si>
  <si>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</si>
  <si>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</si>
  <si>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</si>
  <si>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</si>
  <si>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</si>
  <si>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</si>
  <si>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</si>
  <si>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</si>
  <si>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</si>
  <si>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</si>
  <si>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</si>
  <si>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</si>
  <si>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</si>
  <si>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</si>
  <si>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</si>
  <si>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</si>
  <si>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</si>
  <si>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</si>
  <si>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</si>
  <si>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</si>
  <si>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</si>
  <si>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</si>
  <si>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</si>
  <si>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</si>
  <si>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</si>
  <si>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</si>
  <si>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</si>
  <si>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</si>
  <si>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</si>
  <si>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</si>
  <si>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</si>
  <si>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</si>
  <si>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</si>
  <si>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</si>
  <si>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</si>
  <si>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</si>
  <si>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</si>
  <si>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</si>
  <si>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</si>
  <si>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</si>
  <si>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</si>
  <si>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</si>
  <si>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</si>
  <si>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</si>
  <si>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</si>
  <si>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</si>
  <si>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</si>
  <si>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</si>
  <si>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</si>
  <si>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</si>
  <si>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</si>
  <si>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</si>
  <si>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</si>
  <si>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</si>
  <si>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</si>
  <si>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</si>
  <si>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</si>
  <si>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</si>
  <si>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</si>
  <si>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</si>
  <si>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</si>
  <si>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</si>
  <si>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</si>
  <si>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</si>
  <si>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</si>
  <si>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</si>
  <si>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</si>
  <si>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</si>
  <si>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</si>
  <si>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</si>
  <si>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</si>
  <si>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</si>
  <si>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</si>
  <si>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</si>
  <si>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</si>
  <si>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</si>
  <si>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</si>
  <si>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</si>
  <si>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</si>
  <si>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</si>
  <si>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</si>
  <si>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</si>
  <si>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</si>
  <si>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</si>
  <si>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</si>
  <si>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</si>
  <si>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</si>
  <si>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</si>
  <si>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</si>
  <si>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</si>
  <si>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</si>
  <si>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</si>
  <si>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</si>
  <si>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</si>
  <si>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</si>
  <si>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</si>
  <si>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</si>
  <si>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</si>
  <si>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</si>
  <si>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</si>
  <si>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</si>
  <si>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</si>
  <si>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</si>
  <si>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</si>
  <si>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</si>
  <si>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</si>
  <si>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</si>
  <si>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</si>
  <si>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</si>
  <si>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</si>
  <si>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</si>
  <si>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</si>
  <si>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</si>
  <si>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</si>
  <si>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</si>
  <si>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</si>
  <si>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</si>
  <si>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</si>
  <si>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</si>
  <si>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</si>
  <si>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</si>
  <si>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</si>
  <si>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</si>
  <si>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</si>
  <si>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</si>
  <si>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</si>
  <si>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</si>
  <si>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</si>
  <si>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</si>
  <si>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</si>
  <si>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</si>
  <si>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</si>
  <si>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</si>
  <si>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</si>
  <si>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</si>
  <si>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</si>
  <si>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</si>
  <si>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</si>
  <si>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</si>
  <si>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</si>
  <si>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</si>
  <si>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</si>
  <si>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</si>
  <si>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</si>
  <si>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</si>
  <si>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</si>
  <si>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</si>
  <si>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</si>
  <si>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</si>
  <si>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</si>
  <si>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</si>
  <si>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</si>
  <si>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</si>
  <si>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</si>
  <si>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</si>
  <si>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</si>
  <si>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</si>
  <si>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</si>
  <si>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</si>
  <si>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</si>
  <si>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</si>
  <si>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</si>
  <si>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</si>
  <si>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</si>
  <si>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</si>
  <si>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</si>
  <si>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</si>
  <si>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</si>
  <si>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</si>
  <si>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</si>
  <si>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</si>
  <si>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</si>
  <si>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</si>
  <si>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</si>
  <si>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</si>
  <si>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</si>
  <si>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</si>
  <si>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</si>
  <si>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</si>
  <si>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</si>
  <si>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</si>
  <si>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</si>
  <si>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</si>
  <si>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</si>
  <si>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</si>
  <si>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</si>
  <si>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</si>
  <si>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</si>
  <si>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</si>
  <si>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</si>
  <si>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</si>
  <si>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</si>
  <si>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</si>
  <si>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</si>
  <si>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</si>
  <si>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</si>
  <si>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</si>
  <si>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</si>
  <si>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</si>
  <si>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</si>
  <si>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</si>
  <si>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</si>
  <si>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</si>
  <si>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</si>
  <si>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</si>
  <si>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</si>
  <si>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</si>
  <si>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</si>
  <si>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</si>
  <si>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</si>
  <si>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</si>
  <si>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</si>
  <si>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</si>
  <si>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</si>
  <si>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</si>
  <si>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</si>
  <si>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</si>
  <si>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</si>
  <si>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</si>
  <si>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</si>
  <si>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</si>
  <si>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</si>
  <si>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</si>
  <si>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</si>
  <si>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</si>
  <si>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</si>
  <si>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</si>
  <si>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</si>
  <si>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</si>
  <si>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</si>
  <si>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</si>
  <si>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</si>
  <si>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</si>
  <si>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</si>
  <si>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</si>
  <si>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</si>
  <si>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</si>
  <si>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</si>
  <si>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</si>
  <si>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</si>
  <si>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</si>
  <si>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</si>
  <si>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</si>
  <si>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</si>
  <si>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</si>
  <si>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</si>
  <si>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</si>
  <si>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</si>
  <si>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</si>
  <si>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</si>
  <si>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</si>
  <si>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</si>
  <si>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</si>
  <si>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</si>
  <si>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</si>
  <si>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</si>
  <si>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</si>
  <si>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</si>
  <si>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</si>
  <si>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</si>
  <si>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</si>
  <si>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</si>
  <si>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</si>
  <si>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</si>
  <si>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</si>
  <si>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</si>
  <si>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</si>
  <si>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</si>
  <si>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</si>
  <si>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</si>
  <si>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</si>
  <si>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</si>
  <si>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</si>
  <si>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</si>
  <si>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</si>
  <si>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</si>
  <si>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</si>
  <si>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</si>
  <si>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</si>
  <si>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</si>
  <si>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</si>
  <si>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</si>
  <si>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</si>
  <si>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</si>
  <si>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</si>
  <si>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</si>
  <si>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</si>
  <si>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</si>
  <si>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</si>
  <si>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</si>
  <si>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</si>
  <si>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</si>
  <si>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</si>
  <si>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</si>
  <si>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</si>
  <si>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</si>
  <si>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</si>
  <si>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</si>
  <si>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</si>
  <si>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</si>
  <si>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</si>
  <si>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</si>
  <si>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</si>
  <si>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</si>
  <si>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</si>
  <si>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</si>
  <si>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</si>
  <si>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</si>
  <si>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</si>
  <si>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</si>
  <si>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</si>
  <si>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</si>
  <si>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</si>
  <si>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</si>
  <si>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</si>
  <si>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</si>
  <si>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</si>
  <si>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</si>
  <si>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</si>
  <si>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</si>
  <si>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</si>
  <si>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</si>
  <si>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</si>
  <si>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</si>
  <si>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</si>
  <si>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</si>
  <si>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</si>
  <si>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</si>
  <si>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</si>
  <si>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</si>
  <si>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</si>
  <si>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</si>
  <si>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</si>
  <si>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</si>
  <si>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</si>
  <si>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</si>
  <si>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</si>
  <si>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</si>
  <si>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</si>
  <si>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</si>
  <si>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</si>
  <si>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</si>
  <si>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</si>
  <si>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</si>
  <si>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</si>
  <si>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</si>
  <si>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</si>
  <si>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</si>
  <si>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</si>
  <si>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</si>
  <si>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</si>
  <si>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</si>
  <si>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</si>
  <si>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</si>
  <si>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</si>
  <si>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</si>
  <si>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</si>
  <si>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</si>
  <si>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</si>
  <si>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</si>
  <si>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</si>
  <si>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</si>
  <si>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</si>
  <si>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</si>
  <si>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</si>
  <si>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</si>
  <si>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</si>
  <si>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</si>
  <si>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</si>
  <si>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</si>
  <si>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</si>
  <si>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</si>
  <si>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</si>
  <si>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</si>
  <si>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</si>
  <si>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</si>
  <si>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</si>
  <si>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</si>
  <si>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</si>
  <si>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</si>
  <si>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</si>
  <si>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</si>
  <si>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</si>
  <si>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</si>
  <si>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</si>
  <si>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</si>
  <si>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</si>
  <si>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</si>
  <si>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</si>
  <si>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</si>
  <si>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</si>
  <si>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</si>
  <si>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</si>
  <si>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</si>
  <si>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</si>
  <si>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</si>
  <si>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</si>
  <si>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</si>
  <si>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</si>
  <si>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</si>
  <si>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</si>
  <si>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</si>
  <si>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</si>
  <si>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</si>
  <si>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</si>
  <si>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</si>
  <si>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</si>
  <si>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</si>
  <si>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</si>
  <si>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</si>
  <si>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</si>
  <si>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</si>
  <si>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</si>
  <si>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</si>
  <si>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</si>
  <si>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</si>
  <si>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</si>
  <si>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</si>
  <si>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</si>
  <si>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</si>
  <si>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</si>
  <si>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</si>
  <si>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</si>
  <si>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</si>
  <si>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</si>
  <si>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</si>
  <si>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</si>
  <si>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</si>
  <si>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</si>
  <si>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</si>
  <si>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</si>
  <si>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</si>
  <si>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</si>
  <si>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</si>
  <si>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</si>
  <si>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</si>
  <si>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</si>
  <si>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</si>
  <si>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</si>
  <si>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</si>
  <si>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</si>
  <si>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</si>
  <si>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</si>
  <si>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</si>
  <si>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</si>
  <si>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</si>
  <si>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</si>
  <si>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</si>
  <si>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</si>
  <si>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</si>
  <si>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</si>
  <si>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</si>
  <si>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</si>
  <si>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</si>
  <si>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</si>
  <si>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</si>
  <si>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</si>
  <si>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</si>
  <si>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</si>
  <si>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</si>
  <si>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</si>
  <si>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</si>
  <si>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</si>
  <si>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</si>
  <si>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</si>
  <si>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</si>
  <si>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</si>
  <si>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</si>
  <si>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</si>
  <si>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</si>
  <si>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</si>
  <si>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</si>
  <si>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</si>
  <si>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</si>
  <si>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</si>
  <si>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</si>
  <si>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</si>
  <si>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</si>
  <si>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</si>
  <si>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</si>
  <si>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</si>
  <si>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</si>
  <si>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</si>
  <si>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</si>
  <si>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</si>
  <si>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</si>
  <si>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</si>
  <si>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</si>
  <si>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</si>
  <si>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</si>
  <si>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</si>
  <si>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</si>
  <si>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</si>
  <si>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</si>
  <si>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</si>
  <si>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</si>
  <si>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</si>
  <si>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</si>
  <si>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</si>
  <si>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</si>
  <si>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</si>
  <si>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</si>
  <si>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</si>
  <si>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</si>
  <si>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</si>
  <si>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</si>
  <si>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</si>
  <si>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</si>
  <si>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</si>
  <si>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</si>
  <si>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</si>
  <si>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</si>
  <si>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</si>
  <si>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</si>
  <si>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</si>
  <si>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</si>
  <si>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</si>
  <si>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</si>
  <si>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</si>
  <si>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</si>
  <si>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</si>
  <si>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</si>
  <si>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</si>
  <si>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</si>
  <si>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</si>
  <si>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</si>
  <si>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</si>
  <si>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</si>
  <si>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</si>
  <si>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</si>
  <si>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</si>
  <si>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</si>
  <si>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</si>
  <si>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</si>
  <si>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</si>
  <si>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</si>
  <si>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238"/>
      </rPr>
      <t>8)</t>
    </r>
    <r>
      <rPr>
        <b/>
        <sz val="10"/>
        <rFont val="Arial"/>
        <family val="2"/>
        <charset val="23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</si>
  <si>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</si>
  <si>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</si>
  <si>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</si>
  <si>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</si>
  <si>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</si>
  <si>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</si>
  <si>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</si>
  <si>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238"/>
      </rPr>
      <t>5)</t>
    </r>
    <r>
      <rPr>
        <b/>
        <sz val="10"/>
        <rFont val="Arial CE"/>
        <charset val="238"/>
      </rPr>
      <t xml:space="preserve">  </t>
    </r>
    <r>
      <rPr>
        <sz val="10"/>
        <rFont val="Arial CE"/>
        <family val="2"/>
        <charset val="23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</si>
  <si>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</si>
  <si>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</si>
  <si>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</si>
  <si>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</si>
  <si>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</si>
  <si>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</si>
  <si>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</si>
  <si>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</si>
  <si>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</si>
  <si>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</si>
  <si>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</si>
  <si>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</si>
  <si>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</si>
  <si>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</si>
  <si>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</si>
  <si>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</si>
  <si>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</si>
  <si>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</si>
  <si>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</si>
  <si>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</si>
  <si>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</si>
  <si>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</si>
  <si>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</si>
  <si>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23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</si>
  <si>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</si>
  <si>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charset val="23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</si>
  <si>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</si>
  <si>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</si>
  <si>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238"/>
      </rPr>
      <t>5)</t>
    </r>
    <r>
      <rPr>
        <sz val="8"/>
        <rFont val="Arial CE"/>
        <charset val="238"/>
      </rPr>
      <t xml:space="preserve"> (ř. 250 - 251- 260)</t>
    </r>
  </si>
  <si>
    <r>
      <t>319</t>
    </r>
    <r>
      <rPr>
        <vertAlign val="superscript"/>
        <sz val="8"/>
        <rFont val="Arial CE"/>
        <family val="2"/>
        <charset val="238"/>
      </rPr>
      <t>9)</t>
    </r>
  </si>
  <si>
    <t>kc_ii_63</t>
  </si>
  <si>
    <t>kc_ii_163</t>
  </si>
  <si>
    <t>kc_ii_319</t>
  </si>
  <si>
    <r>
      <t>08 Přiznání podal poradce</t>
    </r>
    <r>
      <rPr>
        <vertAlign val="superscript"/>
        <sz val="8"/>
        <rFont val="Arial CE"/>
        <family val="2"/>
        <charset val="238"/>
      </rPr>
      <t>1</t>
    </r>
    <r>
      <rPr>
        <sz val="8"/>
        <rFont val="Arial CE"/>
        <charset val="23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</si>
  <si>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</si>
  <si>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</si>
  <si>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</si>
  <si>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</si>
  <si>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</si>
  <si>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</si>
  <si>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</si>
  <si>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</si>
  <si>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</si>
  <si>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</si>
  <si>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</si>
  <si>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</si>
  <si>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</si>
  <si>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</si>
  <si>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</si>
  <si>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</si>
  <si>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</si>
  <si>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</si>
  <si>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</si>
  <si>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</si>
  <si>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</si>
  <si>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</si>
  <si>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</si>
  <si>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</si>
  <si>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</si>
  <si>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</si>
  <si>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</si>
  <si>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</si>
  <si>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charset val="238"/>
      </rPr>
      <t>1)</t>
    </r>
  </si>
  <si>
    <r>
      <t xml:space="preserve">11 Účetní závěrka sestavená daňovým subjektem </t>
    </r>
    <r>
      <rPr>
        <vertAlign val="superscript"/>
        <sz val="8"/>
        <rFont val="Arial CE"/>
        <charset val="238"/>
      </rPr>
      <t>11)</t>
    </r>
    <r>
      <rPr>
        <sz val="8"/>
        <rFont val="Arial CE"/>
        <charset val="238"/>
      </rPr>
      <t xml:space="preserve">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</si>
  <si>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</si>
  <si>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</si>
  <si>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</si>
  <si>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</si>
  <si>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</si>
  <si>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</si>
  <si>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</si>
  <si>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23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</si>
  <si>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</si>
  <si>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</si>
  <si>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</si>
  <si>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</si>
  <si>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</si>
  <si>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</si>
  <si>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</si>
  <si>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</si>
  <si>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</si>
  <si>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</si>
  <si>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</si>
  <si>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</si>
  <si>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</si>
  <si>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</si>
  <si>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23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</si>
  <si>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</si>
  <si>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</si>
  <si>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</si>
  <si>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238"/>
      </rPr>
      <t>2)</t>
    </r>
    <r>
      <rPr>
        <i/>
        <sz val="8"/>
        <rFont val="Arial"/>
        <family val="2"/>
        <charset val="23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</si>
  <si>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</si>
  <si>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</si>
  <si>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</si>
  <si>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</si>
  <si>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</si>
  <si>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</si>
  <si>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</si>
  <si>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</si>
  <si>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</si>
  <si>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</si>
  <si>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</si>
  <si>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</si>
  <si>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</si>
  <si>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</si>
  <si>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238"/>
      </rPr>
      <t>5)</t>
    </r>
  </si>
  <si>
    <t>Sleva podle § 35 odst. 4 zákona</t>
  </si>
  <si>
    <t>Úhrn slev podle § 35 odst. 1 zákona (ř. 1 + 2 + 3)</t>
  </si>
  <si>
    <r>
      <t>Sleva podle § 35a</t>
    </r>
    <r>
      <rPr>
        <vertAlign val="superscript"/>
        <sz val="8"/>
        <rFont val="Arial CE"/>
        <family val="2"/>
        <charset val="238"/>
      </rPr>
      <t>1)</t>
    </r>
    <r>
      <rPr>
        <sz val="8"/>
        <rFont val="Arial CE"/>
        <charset val="238"/>
      </rPr>
      <t xml:space="preserve"> nebo 35b</t>
    </r>
    <r>
      <rPr>
        <vertAlign val="superscript"/>
        <sz val="8"/>
        <rFont val="Arial CE"/>
        <family val="2"/>
        <charset val="238"/>
      </rPr>
      <t>1)</t>
    </r>
    <r>
      <rPr>
        <sz val="8"/>
        <rFont val="Arial CE"/>
        <charset val="23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</si>
  <si>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</si>
  <si>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Rozvahy a Výkaz zisku a ztráty</t>
    </r>
    <r>
      <rPr>
        <sz val="7"/>
        <rFont val="Arial CE"/>
        <charset val="238"/>
      </rPr>
      <t xml:space="preserve">, popřípadě </t>
    </r>
    <r>
      <rPr>
        <b/>
        <sz val="7"/>
        <rFont val="Arial CE"/>
        <charset val="238"/>
      </rPr>
      <t>Přehled o změnách vlastního kapitálu a Přehled o peněžních tocích</t>
    </r>
    <r>
      <rPr>
        <sz val="7"/>
        <rFont val="Arial CE"/>
        <charset val="238"/>
      </rPr>
      <t xml:space="preserve">, které jsou součástí programového vybavení aplikace Elektronická podání pro finanční správu, a </t>
    </r>
    <r>
      <rPr>
        <b/>
        <sz val="7"/>
        <rFont val="Arial CE"/>
        <charset val="238"/>
      </rPr>
      <t>Opis Přílohy účetní závěrky</t>
    </r>
    <r>
      <rPr>
        <sz val="7"/>
        <rFont val="Arial CE"/>
        <charset val="238"/>
      </rPr>
      <t>, vkládaný s použitím E-přílohy jako samostatný soubor ve formátu .doc, .docx, .txt, .xls,  .xlxs, .rtf, .pdf nebo .jpg.</t>
    </r>
  </si>
  <si>
    <r>
      <t>Pro účely elektronického podání daňového přiznání se</t>
    </r>
    <r>
      <rPr>
        <b/>
        <sz val="7"/>
        <rFont val="Arial CE"/>
        <charset val="238"/>
      </rPr>
      <t xml:space="preserve"> Přehledy o majetku a závazcích a příjmech a výdajích</t>
    </r>
    <r>
      <rPr>
        <sz val="7"/>
        <rFont val="Arial CE"/>
        <charset val="238"/>
      </rPr>
      <t xml:space="preserve"> rozumí elektronické přílohy Přehledu
o majetku a závazcích a Přehledu o příjmech a výdajích. </t>
    </r>
    <r>
      <rPr>
        <b/>
        <sz val="7"/>
        <rFont val="Arial CE"/>
        <charset val="238"/>
      </rPr>
      <t>Přehledy a Účetní závěrky</t>
    </r>
    <r>
      <rPr>
        <sz val="7"/>
        <rFont val="Arial CE"/>
        <charset val="23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</si>
  <si>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</si>
  <si>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</si>
  <si>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238"/>
      </rPr>
      <t>1)</t>
    </r>
  </si>
  <si>
    <r>
      <t>Výkaz zisku a ztráty</t>
    </r>
    <r>
      <rPr>
        <vertAlign val="superscript"/>
        <sz val="9"/>
        <rFont val="Arial"/>
        <family val="2"/>
        <charset val="238"/>
      </rPr>
      <t>1)</t>
    </r>
  </si>
  <si>
    <r>
      <t>Příloha účetní závěrky</t>
    </r>
    <r>
      <rPr>
        <vertAlign val="superscript"/>
        <sz val="9"/>
        <rFont val="Arial"/>
        <family val="2"/>
        <charset val="238"/>
      </rPr>
      <t>1)</t>
    </r>
  </si>
  <si>
    <r>
      <t>Přehled o změnách vlastního kapitálu</t>
    </r>
    <r>
      <rPr>
        <vertAlign val="superscript"/>
        <sz val="9"/>
        <rFont val="Arial"/>
        <family val="2"/>
        <charset val="238"/>
      </rPr>
      <t>1)</t>
    </r>
  </si>
  <si>
    <r>
      <t>Přehled o peněžních tocích</t>
    </r>
    <r>
      <rPr>
        <vertAlign val="superscript"/>
        <sz val="9"/>
        <rFont val="Arial"/>
        <family val="2"/>
        <charset val="238"/>
      </rPr>
      <t>1)</t>
    </r>
  </si>
  <si>
    <r>
      <t>Účetní závěrka sestavená dle mezinárodních účetních standardů</t>
    </r>
    <r>
      <rPr>
        <vertAlign val="superscript"/>
        <sz val="9"/>
        <rFont val="Arial"/>
        <family val="2"/>
        <charset val="238"/>
      </rPr>
      <t>1)</t>
    </r>
  </si>
  <si>
    <t>ano</t>
  </si>
  <si>
    <t>ne</t>
  </si>
  <si>
    <r>
      <t xml:space="preserve">
Žádám tímto správce daně z příjmů, aby mi na uvedený e-mail</t>
    </r>
    <r>
      <rPr>
        <vertAlign val="superscript"/>
        <sz val="9"/>
        <rFont val="Arial"/>
        <family val="2"/>
        <charset val="238"/>
      </rPr>
      <t>3)</t>
    </r>
    <r>
      <rPr>
        <sz val="9"/>
        <rFont val="Arial"/>
        <family val="2"/>
        <charset val="238"/>
      </rPr>
      <t xml:space="preserve"> zaslal informaci o předání účetní závěrky:</t>
    </r>
  </si>
  <si>
    <r>
      <rPr>
        <i/>
        <vertAlign val="superscript"/>
        <sz val="8"/>
        <rFont val="Arial"/>
        <family val="2"/>
        <charset val="238"/>
      </rPr>
      <t>1)</t>
    </r>
    <r>
      <rPr>
        <i/>
        <sz val="8"/>
        <rFont val="Arial"/>
        <family val="2"/>
        <charset val="238"/>
      </rPr>
      <t xml:space="preserve"> Nehodící se škrtněte</t>
    </r>
  </si>
  <si>
    <r>
      <rPr>
        <i/>
        <vertAlign val="superscript"/>
        <sz val="8"/>
        <rFont val="Arial"/>
        <family val="2"/>
        <charset val="238"/>
      </rPr>
      <t>3)</t>
    </r>
    <r>
      <rPr>
        <i/>
        <sz val="8"/>
        <rFont val="Arial"/>
        <family val="2"/>
        <charset val="23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</si>
  <si>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</si>
  <si>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</si>
  <si>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</si>
  <si>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</si>
  <si>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</si>
  <si>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25 5404 Mfin 5404-vzor č. 34</t>
  </si>
  <si>
    <t>(platný pro zdaňovací období započatá v roce 2023 a pro části zdaňovacích období započatých v roce 2024, za které lhůta pro podání daňového přiznání uplyne do 31. prosince 2024)</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</si>
  <si>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</si>
  <si>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</si>
  <si>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</si>
  <si>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</si>
  <si>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</si>
  <si>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</si>
  <si>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</si>
  <si>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</si>
  <si>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</si>
  <si>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</si>
  <si>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</si>
  <si>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(platný pro zdaňovací období započatá v roce 2023 a pro části zdaňovacích obodobí započatých v roce 2024, za které lhůta k podání daňového přiznání uplyne do 31. prosinci 2024</t>
  </si>
  <si>
    <t>25 5404/D MFin 5404/D - vzor č. 21</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</si>
  <si>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</si>
  <si>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5404/C MFin 5404/C - vzor č. 22</t>
  </si>
  <si>
    <t>25 504/I Mfin 5404/I - vzor č. 2</t>
  </si>
  <si>
    <t>25 5404/E MFin 5404/E - vzor č. 10</t>
  </si>
  <si>
    <t>DO DAŇOVÉHO PŘIZNÁNÍ K DANI Z PŘIJMŮ PRÁVNICKÝCH OSOB ZA ROK 2023</t>
  </si>
  <si>
    <t>Splatnost záloh na daň z příjmu v letech 2024 - 2025</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</si>
  <si>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</si>
  <si>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</si>
  <si>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</si>
  <si>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</si>
  <si>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</si>
  <si>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</si>
  <si>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</si>
  <si>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</si>
  <si>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</si>
  <si>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</si>
  <si>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</si>
  <si>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</si>
  <si>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</si>
  <si>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</si>
  <si>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</si>
  <si>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</si>
  <si>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</si>
  <si>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</si>
  <si>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</si>
  <si>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</si>
  <si>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</si>
  <si>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</si>
  <si>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</si>
  <si>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</si>
  <si>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</si>
  <si>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</si>
  <si>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PŘIZNÁNÍ K DANI Z PŘÍJMŮ PRÁVNICKÝCH OSOB</t>
  </si>
  <si>
    <t>25 5404 Mfin 5404 vzor č. 34, formulář je platný pro zdaňovací období započatá v roce 2023</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</si>
  <si>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</si>
  <si>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</si>
  <si>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</si>
  <si>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</si>
  <si>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</si>
  <si>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</si>
  <si>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Tento soubor obsahuje neomezený formulář daňového přiznání včetně formuláře povinné přílohy podávané s tímto daňovým přiznáním a výpočtu záloh na další zálohovací období.</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</si>
  <si>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</si>
  <si>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</si>
  <si>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Dle názoru GFŘ je nedílnou součástí přiznání i účetní závěrka. Proto je potřeba na list Účetní_závěrka natáhnout data ze souboru účetní závěrky v plném rozsahu (viz soubor UCZAV_PF23.xls) nebo ve zjednodušeném rozsahu (soubor UCZAV_ZF23.xls, resp. UCZAV_ZF23.xls), a to dle postupu uvedeným na listu Účetní_závěrka. Příslušné formuláře lze stáhnout zde:</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</si>
  <si>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</si>
  <si>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charset val="238"/>
      </rPr>
      <t>otestovat prostřednictvím aplikace Moje daně</t>
    </r>
    <r>
      <rPr>
        <sz val="11"/>
        <rFont val="Arial CE"/>
        <charset val="23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</si>
  <si>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</si>
  <si>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</si>
  <si>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charset val="238"/>
      </rPr>
      <t>prostřednictvím aplikace Moje daně</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</si>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</sst>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s>
  <fonts count="131">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14"/>
      <name val="Arial CE"/>
      <charset val="238"/>
    </font>
    <font>
      <b/>
      <u/>
      <sz val="14"/>
      <name val="Arial CE"/>
      <charset val="238"/>
    </font>
    <font>
      <b/>
      <sz val="7"/>
      <name val="Arial CE"/>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sz val="11"/>
      <name val="Arial CE"/>
      <charset val="238"/>
    </font>
    <font>
      <b/>
      <sz val="11"/>
      <name val="Arial CE"/>
      <charset val="238"/>
    </font>
    <font>
      <u/>
      <sz val="10"/>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Tahoma"/>
      <family val="2"/>
      <charset val="238"/>
    </font>
    <font>
      <sz val="10"/>
      <color theme="1"/>
      <name val="Arial"/>
      <family val="2"/>
      <charset val="238"/>
    </font>
    <font>
      <vertAlign val="superscript"/>
      <sz val="9"/>
      <name val="Arial"/>
      <family val="2"/>
      <charset val="238"/>
    </font>
    <font>
      <b/>
      <sz val="20"/>
      <name val="Arial CE"/>
      <charset val="238"/>
    </font>
    <font>
      <sz val="9"/>
      <color indexed="81"/>
      <name val="Tahoma"/>
      <family val="2"/>
      <charset val="238"/>
    </font>
    <font>
      <b/>
      <sz val="9"/>
      <color indexed="81"/>
      <name val="Tahoma"/>
      <family val="2"/>
      <charset val="238"/>
    </font>
    <font>
      <i/>
      <sz val="9"/>
      <color indexed="81"/>
      <name val="Tahoma"/>
      <family val="2"/>
      <charset val="238"/>
    </font>
    <font>
      <sz val="10"/>
      <name val="Helv"/>
      <charset val="238"/>
    </font>
    <font>
      <sz val="9"/>
      <name val="Times New Roman"/>
      <family val="1"/>
    </font>
    <font>
      <sz val="10"/>
      <name val="MS Sans Serif"/>
    </font>
    <font>
      <sz val="10"/>
      <name val="Arial CE"/>
    </font>
    <font>
      <sz val="10"/>
      <color indexed="8"/>
      <name val="Arial"/>
      <family val="2"/>
    </font>
    <font>
      <b/>
      <sz val="12"/>
      <name val="Arial"/>
      <family val="2"/>
    </font>
    <font>
      <u/>
      <sz val="8"/>
      <color indexed="12"/>
      <name val="Times New Roman"/>
      <family val="1"/>
      <charset val="238"/>
    </font>
    <font>
      <b/>
      <sz val="15"/>
      <color indexed="62"/>
      <name val="Calibri"/>
      <family val="2"/>
      <charset val="238"/>
    </font>
    <font>
      <b/>
      <sz val="13"/>
      <color indexed="62"/>
      <name val="Calibri"/>
      <family val="2"/>
      <charset val="238"/>
    </font>
    <font>
      <i/>
      <sz val="8"/>
      <name val="Arial CE"/>
      <charset val="238"/>
    </font>
    <font>
      <sz val="10"/>
      <name val="Tahoma"/>
      <family val="2"/>
      <charset val="238"/>
    </font>
    <font>
      <b/>
      <u/>
      <sz val="10"/>
      <color rgb="FFFF0000"/>
      <name val="Arial"/>
      <family val="2"/>
      <charset val="238"/>
    </font>
    <font>
      <b/>
      <strike/>
      <sz val="10"/>
      <name val="Arial"/>
      <family val="2"/>
      <charset val="238"/>
    </font>
    <font>
      <sz val="8"/>
      <name val="Arial"/>
      <family val="2"/>
    </font>
    <font>
      <sz val="10"/>
      <name val="Tahoma"/>
      <family val="2"/>
    </font>
    <font>
      <sz val="10"/>
      <name val="Arial"/>
      <family val="2"/>
    </font>
    <font>
      <b/>
      <vertAlign val="superscript"/>
      <sz val="12"/>
      <name val="Arial"/>
      <family val="2"/>
      <charset val="238"/>
    </font>
    <font>
      <i/>
      <vertAlign val="superscript"/>
      <sz val="8"/>
      <name val="Arial"/>
      <family val="2"/>
      <charset val="238"/>
    </font>
    <font>
      <b/>
      <i/>
      <sz val="10"/>
      <name val="Arial"/>
      <family val="2"/>
      <charset val="238"/>
    </font>
    <font>
      <b/>
      <sz val="24"/>
      <name val="Arial CE"/>
      <charset val="238"/>
    </font>
    <font>
      <sz val="12"/>
      <name val="Arial CE"/>
      <charset val="238"/>
    </font>
    <font>
      <b/>
      <sz val="14"/>
      <color rgb="FFFF0000"/>
      <name val="Arial CE"/>
      <charset val="238"/>
    </font>
    <font>
      <i/>
      <sz val="12"/>
      <name val="Arial CE"/>
      <charset val="238"/>
    </font>
    <font>
      <b/>
      <u/>
      <sz val="12"/>
      <color indexed="12"/>
      <name val="Arial"/>
      <family val="2"/>
      <charset val="238"/>
    </font>
    <font>
      <b/>
      <u/>
      <sz val="12"/>
      <name val="Arial CE"/>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14">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thick">
        <color indexed="56"/>
      </bottom>
      <diagonal/>
    </border>
    <border>
      <left/>
      <right/>
      <top/>
      <bottom style="thick">
        <color indexed="27"/>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hair">
        <color indexed="64"/>
      </bottom>
      <diagonal/>
    </border>
    <border>
      <left/>
      <right/>
      <top style="hair">
        <color indexed="64"/>
      </top>
      <bottom style="hair">
        <color indexed="64"/>
      </bottom>
      <diagonal/>
    </border>
  </borders>
  <cellStyleXfs count="104">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2" borderId="0" applyNumberFormat="0" applyBorder="0" applyAlignment="0" applyProtection="0"/>
    <xf numFmtId="0" fontId="65" fillId="13"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72"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59" fillId="3" borderId="0" applyNumberFormat="0" applyBorder="0" applyAlignment="0" applyProtection="0"/>
    <xf numFmtId="0" fontId="63" fillId="19" borderId="3" applyNumberFormat="0" applyAlignment="0" applyProtection="0"/>
    <xf numFmtId="0" fontId="73" fillId="0" borderId="4" applyNumberFormat="0" applyFill="0" applyAlignment="0" applyProtection="0"/>
    <xf numFmtId="0" fontId="74" fillId="0" borderId="5" applyNumberFormat="0" applyFill="0" applyAlignment="0" applyProtection="0"/>
    <xf numFmtId="0" fontId="75" fillId="0" borderId="6"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20" borderId="0" applyNumberFormat="0" applyBorder="0" applyAlignment="0" applyProtection="0"/>
    <xf numFmtId="0" fontId="2" fillId="9" borderId="7" applyNumberFormat="0" applyFont="0" applyAlignment="0" applyProtection="0"/>
    <xf numFmtId="0" fontId="78" fillId="0" borderId="9" applyNumberFormat="0" applyFill="0" applyAlignment="0" applyProtection="0"/>
    <xf numFmtId="0" fontId="58" fillId="4" borderId="0" applyNumberFormat="0" applyBorder="0" applyAlignment="0" applyProtection="0"/>
    <xf numFmtId="0" fontId="62" fillId="0" borderId="0" applyNumberFormat="0" applyFill="0" applyBorder="0" applyAlignment="0" applyProtection="0"/>
    <xf numFmtId="0" fontId="2" fillId="0" borderId="10" applyNumberFormat="0" applyFill="0" applyAlignment="0" applyProtection="0"/>
    <xf numFmtId="0" fontId="60" fillId="7" borderId="1" applyNumberFormat="0" applyAlignment="0" applyProtection="0"/>
    <xf numFmtId="0" fontId="79" fillId="21" borderId="1" applyNumberFormat="0" applyAlignment="0" applyProtection="0"/>
    <xf numFmtId="0" fontId="61" fillId="21" borderId="8" applyNumberFormat="0" applyAlignment="0" applyProtection="0"/>
    <xf numFmtId="0" fontId="64" fillId="0" borderId="0" applyNumberFormat="0" applyFill="0" applyBorder="0" applyAlignment="0" applyProtection="0"/>
    <xf numFmtId="0" fontId="65" fillId="22" borderId="0" applyNumberFormat="0" applyBorder="0" applyAlignment="0" applyProtection="0"/>
    <xf numFmtId="0" fontId="65" fillId="18" borderId="0" applyNumberFormat="0" applyBorder="0" applyAlignment="0" applyProtection="0"/>
    <xf numFmtId="0" fontId="65" fillId="2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7" borderId="0" applyNumberFormat="0" applyBorder="0" applyAlignment="0" applyProtection="0"/>
    <xf numFmtId="0" fontId="5" fillId="0" borderId="0"/>
    <xf numFmtId="0" fontId="5" fillId="0" borderId="0"/>
    <xf numFmtId="0" fontId="92" fillId="0" borderId="0" applyNumberFormat="0" applyFill="0" applyBorder="0" applyAlignment="0" applyProtection="0">
      <alignment vertical="top"/>
      <protection locked="0"/>
    </xf>
    <xf numFmtId="0" fontId="2" fillId="0" borderId="0"/>
    <xf numFmtId="0" fontId="2" fillId="0" borderId="0"/>
    <xf numFmtId="0" fontId="106" fillId="0" borderId="0"/>
    <xf numFmtId="0" fontId="106" fillId="0" borderId="0"/>
    <xf numFmtId="172" fontId="107" fillId="0" borderId="0" applyFill="0" applyBorder="0" applyAlignment="0"/>
    <xf numFmtId="173" fontId="107" fillId="0" borderId="0" applyFill="0" applyBorder="0" applyAlignment="0"/>
    <xf numFmtId="171" fontId="107" fillId="0" borderId="0" applyFill="0" applyBorder="0" applyAlignment="0"/>
    <xf numFmtId="174" fontId="107" fillId="0" borderId="0" applyFill="0" applyBorder="0" applyAlignment="0"/>
    <xf numFmtId="175"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61" fillId="0" borderId="106" applyNumberFormat="0" applyFill="0" applyAlignment="0" applyProtection="0"/>
    <xf numFmtId="172" fontId="107" fillId="0" borderId="0" applyFont="0" applyFill="0" applyBorder="0" applyAlignment="0" applyProtection="0"/>
    <xf numFmtId="173" fontId="107" fillId="0" borderId="0" applyFont="0" applyFill="0" applyBorder="0" applyAlignment="0" applyProtection="0"/>
    <xf numFmtId="5" fontId="2" fillId="0" borderId="0" applyFill="0" applyBorder="0" applyAlignment="0" applyProtection="0"/>
    <xf numFmtId="14" fontId="110" fillId="0" borderId="0" applyFill="0" applyBorder="0" applyAlignment="0"/>
    <xf numFmtId="38" fontId="108" fillId="0" borderId="107">
      <alignment vertical="center"/>
    </xf>
    <xf numFmtId="41" fontId="2" fillId="0" borderId="0" applyFont="0" applyFill="0" applyBorder="0" applyAlignment="0" applyProtection="0"/>
    <xf numFmtId="43" fontId="2"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1" fillId="0" borderId="64" applyNumberFormat="0" applyAlignment="0" applyProtection="0">
      <alignment horizontal="left" vertical="center"/>
    </xf>
    <xf numFmtId="0" fontId="111" fillId="0" borderId="35">
      <alignment horizontal="left" vertical="center"/>
    </xf>
    <xf numFmtId="0" fontId="112" fillId="0" borderId="0" applyNumberFormat="0" applyFill="0" applyBorder="0" applyAlignment="0" applyProtection="0">
      <alignment vertical="top"/>
      <protection locked="0"/>
    </xf>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3" fillId="0" borderId="108" applyNumberFormat="0" applyFill="0" applyAlignment="0" applyProtection="0"/>
    <xf numFmtId="0" fontId="114" fillId="0" borderId="109" applyNumberFormat="0" applyFill="0" applyAlignment="0" applyProtection="0"/>
    <xf numFmtId="0" fontId="2" fillId="0" borderId="0"/>
    <xf numFmtId="0" fontId="5" fillId="0" borderId="0"/>
    <xf numFmtId="175" fontId="107" fillId="0" borderId="0" applyFont="0" applyFill="0" applyBorder="0" applyAlignment="0" applyProtection="0"/>
    <xf numFmtId="179" fontId="107"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06" fillId="0" borderId="0"/>
    <xf numFmtId="49" fontId="110" fillId="0" borderId="0" applyFill="0" applyBorder="0" applyAlignment="0"/>
    <xf numFmtId="177" fontId="107" fillId="0" borderId="0" applyFill="0" applyBorder="0" applyAlignment="0"/>
    <xf numFmtId="178" fontId="107" fillId="0" borderId="0" applyFill="0" applyBorder="0" applyAlignment="0"/>
    <xf numFmtId="169" fontId="109" fillId="0" borderId="0" applyFont="0" applyFill="0" applyBorder="0" applyAlignment="0" applyProtection="0"/>
    <xf numFmtId="170" fontId="109" fillId="0" borderId="0" applyFont="0" applyFill="0" applyBorder="0" applyAlignment="0" applyProtection="0"/>
    <xf numFmtId="0" fontId="2" fillId="0" borderId="0"/>
  </cellStyleXfs>
  <cellXfs count="1174">
    <xf numFmtId="0" fontId="0" fillId="0" borderId="0" xfId="0"/>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Alignment="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lignment horizontal="center" vertical="center"/>
    </xf>
    <xf numFmtId="0" fontId="5" fillId="26" borderId="12"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2"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3" fillId="25" borderId="0" xfId="0" applyFont="1" applyFill="1" applyAlignment="1" applyProtection="1">
      <alignment vertical="center"/>
      <protection locked="0"/>
    </xf>
    <xf numFmtId="0" fontId="0" fillId="31" borderId="51" xfId="0" applyFill="1" applyBorder="1" applyAlignment="1" applyProtection="1">
      <alignment vertical="center"/>
      <protection locked="0"/>
    </xf>
    <xf numFmtId="0" fontId="43" fillId="25" borderId="0" xfId="0" applyFont="1" applyFill="1" applyAlignment="1">
      <alignment vertical="center"/>
    </xf>
    <xf numFmtId="0" fontId="43"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45" fillId="30" borderId="0" xfId="0" applyFont="1" applyFill="1" applyAlignment="1">
      <alignment vertical="center"/>
    </xf>
    <xf numFmtId="0" fontId="45" fillId="30" borderId="0" xfId="0" applyFont="1" applyFill="1" applyAlignment="1">
      <alignment horizontal="right" vertical="center"/>
    </xf>
    <xf numFmtId="0" fontId="45" fillId="27" borderId="0" xfId="0" applyFont="1" applyFill="1" applyAlignment="1">
      <alignment vertical="center"/>
    </xf>
    <xf numFmtId="0" fontId="45" fillId="27" borderId="0" xfId="0" applyFont="1" applyFill="1" applyAlignment="1">
      <alignment horizontal="right" vertical="center"/>
    </xf>
    <xf numFmtId="0" fontId="45" fillId="25" borderId="0" xfId="0" applyFont="1" applyFill="1" applyAlignment="1">
      <alignment vertical="center"/>
    </xf>
    <xf numFmtId="0" fontId="45" fillId="31" borderId="0" xfId="0" applyFont="1" applyFill="1" applyAlignment="1">
      <alignment vertical="center"/>
    </xf>
    <xf numFmtId="0" fontId="45" fillId="31" borderId="0" xfId="0" applyFont="1" applyFill="1" applyAlignment="1">
      <alignment horizontal="right" vertical="center"/>
    </xf>
    <xf numFmtId="0" fontId="45" fillId="25" borderId="0" xfId="0" applyFont="1" applyFill="1" applyAlignment="1">
      <alignment horizontal="center" vertical="center"/>
    </xf>
    <xf numFmtId="0" fontId="0" fillId="29" borderId="0" xfId="0" applyFill="1"/>
    <xf numFmtId="0" fontId="43"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lignment vertical="center"/>
      <protection locked="0"/>
    </xf>
    <xf numFmtId="0" fontId="36" fillId="31" borderId="51" xfId="26" applyFill="1" applyBorder="1" applyAlignment="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1" fillId="25" borderId="0" xfId="0" applyFont="1" applyFill="1" applyAlignment="1">
      <alignment horizontal="center" vertical="center"/>
    </xf>
    <xf numFmtId="0" fontId="52" fillId="24" borderId="0" xfId="0" applyFont="1" applyFill="1" applyAlignment="1">
      <alignment vertical="center"/>
    </xf>
    <xf numFmtId="0" fontId="53" fillId="0" borderId="0" xfId="0" applyFont="1"/>
    <xf numFmtId="3" fontId="5" fillId="26" borderId="33" xfId="0" applyNumberFormat="1" applyFont="1" applyFill="1" applyBorder="1" applyAlignment="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lignment horizontal="center" vertical="center"/>
    </xf>
    <xf numFmtId="0" fontId="1" fillId="27" borderId="0" xfId="0" applyFont="1" applyFill="1" applyAlignment="1">
      <alignment horizontal="center" vertical="center"/>
    </xf>
    <xf numFmtId="0" fontId="5" fillId="24" borderId="0" xfId="0" applyFont="1" applyFill="1" applyAlignment="1">
      <alignment vertical="center"/>
    </xf>
    <xf numFmtId="0" fontId="52" fillId="26" borderId="0" xfId="0" applyFont="1" applyFill="1"/>
    <xf numFmtId="166" fontId="51"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0" fontId="0" fillId="32" borderId="0" xfId="0" applyFill="1" applyAlignment="1">
      <alignment vertical="center"/>
    </xf>
    <xf numFmtId="0" fontId="54"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66" fontId="5" fillId="24" borderId="59"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0" fontId="10" fillId="32" borderId="29" xfId="0" applyFont="1" applyFill="1" applyBorder="1" applyAlignment="1">
      <alignment horizontal="center" vertical="center"/>
    </xf>
    <xf numFmtId="0" fontId="0" fillId="24" borderId="33" xfId="0"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lignment vertical="center"/>
    </xf>
    <xf numFmtId="0" fontId="0" fillId="27" borderId="30" xfId="0" applyFill="1" applyBorder="1" applyAlignment="1">
      <alignment vertical="center"/>
    </xf>
    <xf numFmtId="0" fontId="6" fillId="26" borderId="11" xfId="0" applyFont="1" applyFill="1" applyBorder="1" applyAlignment="1">
      <alignment horizontal="center" vertical="center"/>
    </xf>
    <xf numFmtId="0" fontId="0" fillId="27" borderId="59" xfId="0" applyFill="1" applyBorder="1" applyAlignment="1">
      <alignment vertical="center"/>
    </xf>
    <xf numFmtId="0" fontId="0" fillId="27" borderId="22" xfId="0" applyFill="1" applyBorder="1" applyAlignment="1">
      <alignment vertical="center"/>
    </xf>
    <xf numFmtId="0" fontId="0" fillId="27" borderId="23" xfId="0" applyFill="1" applyBorder="1" applyAlignment="1">
      <alignment vertical="center"/>
    </xf>
    <xf numFmtId="3" fontId="5" fillId="24" borderId="39" xfId="0" applyNumberFormat="1" applyFont="1" applyFill="1" applyBorder="1" applyAlignment="1" applyProtection="1">
      <alignment horizontal="center" vertical="center"/>
      <protection locked="0"/>
    </xf>
    <xf numFmtId="0" fontId="68" fillId="26" borderId="0" xfId="0" applyFont="1" applyFill="1" applyAlignment="1">
      <alignment horizontal="left"/>
    </xf>
    <xf numFmtId="0" fontId="53"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83" fillId="24" borderId="33" xfId="50" applyFont="1" applyFill="1" applyBorder="1" applyAlignment="1">
      <alignment vertical="center" wrapText="1"/>
    </xf>
    <xf numFmtId="0" fontId="83"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83" fillId="24" borderId="38" xfId="50" applyFont="1" applyFill="1" applyBorder="1" applyAlignment="1">
      <alignment vertical="center" wrapText="1"/>
    </xf>
    <xf numFmtId="0" fontId="83"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Border="1" applyAlignment="1">
      <alignment horizontal="left"/>
    </xf>
    <xf numFmtId="0" fontId="5" fillId="0" borderId="93" xfId="51" applyBorder="1" applyAlignment="1">
      <alignment horizontal="left"/>
    </xf>
    <xf numFmtId="1" fontId="5" fillId="0" borderId="93" xfId="51" applyNumberFormat="1" applyBorder="1" applyAlignment="1">
      <alignment horizontal="left" vertical="top" wrapText="1"/>
    </xf>
    <xf numFmtId="1" fontId="84" fillId="0" borderId="93" xfId="0" applyNumberFormat="1" applyFont="1" applyBorder="1" applyAlignment="1">
      <alignment horizontal="left"/>
    </xf>
    <xf numFmtId="1" fontId="5" fillId="0" borderId="94" xfId="51" applyNumberFormat="1" applyBorder="1" applyAlignment="1">
      <alignment horizontal="left"/>
    </xf>
    <xf numFmtId="49" fontId="0" fillId="0" borderId="0" xfId="0" applyNumberFormat="1"/>
    <xf numFmtId="0" fontId="85" fillId="0" borderId="0" xfId="0" applyFont="1"/>
    <xf numFmtId="49" fontId="85" fillId="0" borderId="0" xfId="0" applyNumberFormat="1" applyFont="1"/>
    <xf numFmtId="3" fontId="0" fillId="0" borderId="0" xfId="0" applyNumberFormat="1"/>
    <xf numFmtId="49" fontId="53" fillId="0" borderId="0" xfId="0" applyNumberFormat="1" applyFont="1"/>
    <xf numFmtId="0" fontId="34" fillId="0" borderId="0" xfId="0" applyFont="1"/>
    <xf numFmtId="49" fontId="5" fillId="0" borderId="0" xfId="51" applyNumberFormat="1" applyAlignment="1">
      <alignment horizontal="center"/>
    </xf>
    <xf numFmtId="49" fontId="5" fillId="0" borderId="0" xfId="51" applyNumberFormat="1" applyAlignment="1">
      <alignment horizontal="center" vertical="top"/>
    </xf>
    <xf numFmtId="49" fontId="84" fillId="0" borderId="0" xfId="0" applyNumberFormat="1" applyFont="1" applyAlignment="1">
      <alignment horizontal="center"/>
    </xf>
    <xf numFmtId="0" fontId="86" fillId="0" borderId="0" xfId="0" applyFont="1"/>
    <xf numFmtId="0" fontId="88" fillId="0" borderId="0" xfId="0" applyFont="1"/>
    <xf numFmtId="0" fontId="0" fillId="25" borderId="0" xfId="0" applyFill="1" applyAlignment="1" applyProtection="1">
      <alignment vertical="center"/>
      <protection locked="0"/>
    </xf>
    <xf numFmtId="1" fontId="0" fillId="0" borderId="0" xfId="0" applyNumberFormat="1"/>
    <xf numFmtId="0" fontId="36" fillId="0" borderId="0" xfId="26" applyAlignment="1" applyProtection="1"/>
    <xf numFmtId="0" fontId="53" fillId="0" borderId="27" xfId="0" applyFont="1" applyBorder="1" applyAlignment="1">
      <alignment vertical="center" wrapText="1"/>
    </xf>
    <xf numFmtId="0" fontId="53" fillId="0" borderId="29" xfId="0" applyFont="1" applyBorder="1" applyAlignment="1">
      <alignment vertical="center" wrapText="1"/>
    </xf>
    <xf numFmtId="0" fontId="53" fillId="0" borderId="11" xfId="0" applyFont="1" applyBorder="1" applyAlignment="1">
      <alignment vertical="center" wrapText="1"/>
    </xf>
    <xf numFmtId="0" fontId="53" fillId="0" borderId="61" xfId="0" applyFont="1" applyBorder="1" applyAlignment="1">
      <alignment vertical="center" wrapText="1"/>
    </xf>
    <xf numFmtId="0" fontId="0" fillId="0" borderId="95" xfId="0" applyBorder="1"/>
    <xf numFmtId="0" fontId="34" fillId="0" borderId="96"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5" xfId="51" applyNumberFormat="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83" fillId="24" borderId="47" xfId="50" applyFont="1" applyFill="1" applyBorder="1" applyAlignment="1">
      <alignment vertical="center" wrapText="1"/>
    </xf>
    <xf numFmtId="0" fontId="83" fillId="24" borderId="70" xfId="50" applyFont="1" applyFill="1" applyBorder="1" applyAlignment="1">
      <alignment horizontal="center" vertical="center" wrapText="1"/>
    </xf>
    <xf numFmtId="0" fontId="5" fillId="0" borderId="47" xfId="50" applyBorder="1"/>
    <xf numFmtId="0" fontId="5" fillId="0" borderId="97" xfId="50" applyBorder="1"/>
    <xf numFmtId="0" fontId="5" fillId="0" borderId="96" xfId="50" applyBorder="1" applyAlignment="1">
      <alignment horizontal="center" vertical="center"/>
    </xf>
    <xf numFmtId="0" fontId="5" fillId="0" borderId="98" xfId="50" applyBorder="1" applyAlignment="1">
      <alignment horizontal="center" vertical="center"/>
    </xf>
    <xf numFmtId="0" fontId="5" fillId="0" borderId="84" xfId="50" applyBorder="1" applyAlignment="1">
      <alignment horizontal="center" vertical="center"/>
    </xf>
    <xf numFmtId="0" fontId="5" fillId="0" borderId="99" xfId="50" applyBorder="1"/>
    <xf numFmtId="0" fontId="0" fillId="0" borderId="65" xfId="0" applyBorder="1"/>
    <xf numFmtId="0" fontId="0" fillId="0" borderId="19" xfId="0" applyBorder="1"/>
    <xf numFmtId="0" fontId="0" fillId="0" borderId="76" xfId="0" applyBorder="1"/>
    <xf numFmtId="0" fontId="53" fillId="0" borderId="63" xfId="0" applyFont="1" applyBorder="1"/>
    <xf numFmtId="0" fontId="0" fillId="0" borderId="64" xfId="0" applyBorder="1"/>
    <xf numFmtId="0" fontId="53" fillId="35" borderId="0" xfId="0" applyFont="1" applyFill="1"/>
    <xf numFmtId="49" fontId="53" fillId="31" borderId="50"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6" borderId="0" xfId="50" applyFill="1"/>
    <xf numFmtId="0" fontId="5" fillId="37" borderId="0" xfId="50" applyFill="1"/>
    <xf numFmtId="0" fontId="90" fillId="37" borderId="0" xfId="50" applyFont="1" applyFill="1" applyAlignment="1">
      <alignment vertical="top"/>
    </xf>
    <xf numFmtId="0" fontId="91" fillId="37" borderId="0" xfId="50" applyFont="1" applyFill="1" applyAlignment="1">
      <alignment wrapText="1"/>
    </xf>
    <xf numFmtId="0" fontId="90" fillId="37" borderId="0" xfId="50" applyFont="1" applyFill="1" applyAlignment="1">
      <alignment wrapText="1"/>
    </xf>
    <xf numFmtId="0" fontId="90" fillId="37" borderId="0" xfId="50" applyFont="1" applyFill="1"/>
    <xf numFmtId="0" fontId="90" fillId="37" borderId="0" xfId="51" applyFont="1" applyFill="1" applyAlignment="1">
      <alignment wrapText="1"/>
    </xf>
    <xf numFmtId="0" fontId="8" fillId="37" borderId="0" xfId="50" applyFont="1" applyFill="1" applyAlignment="1">
      <alignment horizontal="right" wrapText="1"/>
    </xf>
    <xf numFmtId="0" fontId="90" fillId="37" borderId="0" xfId="50" applyFont="1" applyFill="1" applyAlignment="1">
      <alignment horizontal="right" wrapText="1"/>
    </xf>
    <xf numFmtId="0" fontId="0" fillId="38" borderId="0" xfId="0" applyFill="1" applyAlignment="1">
      <alignment horizontal="right" vertical="center"/>
    </xf>
    <xf numFmtId="0" fontId="2" fillId="31" borderId="50" xfId="0" applyFont="1" applyFill="1" applyBorder="1" applyAlignment="1" applyProtection="1">
      <alignment vertical="center"/>
      <protection locked="0"/>
    </xf>
    <xf numFmtId="49" fontId="0" fillId="0" borderId="33" xfId="0" applyNumberFormat="1" applyBorder="1"/>
    <xf numFmtId="49" fontId="93" fillId="0" borderId="36" xfId="0" applyNumberFormat="1" applyFont="1" applyBorder="1" applyAlignment="1">
      <alignment horizontal="center" vertical="center"/>
    </xf>
    <xf numFmtId="49" fontId="94" fillId="0" borderId="36" xfId="0" applyNumberFormat="1" applyFont="1" applyBorder="1" applyAlignment="1">
      <alignment horizontal="center" vertical="center"/>
    </xf>
    <xf numFmtId="0" fontId="2" fillId="0" borderId="0" xfId="0" applyFont="1"/>
    <xf numFmtId="0" fontId="95"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0" fontId="2" fillId="0" borderId="33" xfId="0" applyFont="1" applyBorder="1" applyAlignment="1">
      <alignment horizontal="center"/>
    </xf>
    <xf numFmtId="0" fontId="2" fillId="0" borderId="38" xfId="0" applyFont="1" applyBorder="1" applyAlignment="1">
      <alignment horizontal="center"/>
    </xf>
    <xf numFmtId="0" fontId="2" fillId="0" borderId="39" xfId="0" applyFont="1" applyBorder="1" applyAlignment="1">
      <alignment horizontal="center"/>
    </xf>
    <xf numFmtId="3" fontId="85" fillId="0" borderId="0" xfId="0" applyNumberFormat="1" applyFont="1"/>
    <xf numFmtId="0" fontId="2" fillId="39" borderId="0" xfId="0" applyFont="1" applyFill="1" applyAlignment="1">
      <alignment horizontal="center"/>
    </xf>
    <xf numFmtId="0" fontId="97" fillId="34" borderId="77" xfId="0" applyFont="1" applyFill="1" applyBorder="1" applyAlignment="1">
      <alignment horizontal="center" vertical="center"/>
    </xf>
    <xf numFmtId="0" fontId="2" fillId="34" borderId="0" xfId="0" applyFont="1" applyFill="1"/>
    <xf numFmtId="0" fontId="0" fillId="34" borderId="0" xfId="0" applyFill="1"/>
    <xf numFmtId="0" fontId="97" fillId="34" borderId="45" xfId="0" applyFont="1" applyFill="1" applyBorder="1" applyAlignment="1">
      <alignment horizontal="center" vertical="center"/>
    </xf>
    <xf numFmtId="0" fontId="97" fillId="34" borderId="19" xfId="0" applyFont="1" applyFill="1" applyBorder="1" applyAlignment="1">
      <alignment horizontal="center" vertical="center"/>
    </xf>
    <xf numFmtId="0" fontId="97" fillId="34" borderId="78" xfId="0" applyFont="1" applyFill="1" applyBorder="1" applyAlignment="1">
      <alignment horizontal="center" vertical="center"/>
    </xf>
    <xf numFmtId="3" fontId="0" fillId="0" borderId="33" xfId="0" applyNumberFormat="1" applyBorder="1"/>
    <xf numFmtId="3" fontId="0" fillId="0" borderId="22" xfId="0" applyNumberFormat="1" applyBorder="1"/>
    <xf numFmtId="3" fontId="0" fillId="0" borderId="38" xfId="0" applyNumberFormat="1" applyBorder="1"/>
    <xf numFmtId="3" fontId="0" fillId="0" borderId="23" xfId="0" applyNumberFormat="1" applyBorder="1"/>
    <xf numFmtId="3" fontId="0" fillId="34" borderId="0" xfId="0" applyNumberFormat="1" applyFill="1"/>
    <xf numFmtId="0" fontId="1" fillId="36" borderId="100" xfId="0" applyFont="1" applyFill="1" applyBorder="1"/>
    <xf numFmtId="0" fontId="1" fillId="36" borderId="80" xfId="0" applyFont="1" applyFill="1" applyBorder="1"/>
    <xf numFmtId="0" fontId="1" fillId="36" borderId="62" xfId="0" applyFont="1" applyFill="1" applyBorder="1"/>
    <xf numFmtId="0" fontId="0" fillId="36" borderId="45" xfId="0" applyFill="1" applyBorder="1"/>
    <xf numFmtId="0" fontId="0" fillId="36" borderId="19" xfId="0" applyFill="1" applyBorder="1"/>
    <xf numFmtId="0" fontId="0" fillId="36" borderId="78" xfId="0" applyFill="1" applyBorder="1"/>
    <xf numFmtId="49" fontId="0" fillId="34" borderId="0" xfId="0" applyNumberFormat="1" applyFill="1"/>
    <xf numFmtId="0" fontId="97" fillId="34" borderId="79" xfId="0" applyFont="1" applyFill="1" applyBorder="1" applyAlignment="1">
      <alignment horizontal="center" vertical="center"/>
    </xf>
    <xf numFmtId="0" fontId="97" fillId="34" borderId="79" xfId="0" applyFont="1" applyFill="1" applyBorder="1" applyAlignment="1">
      <alignment horizontal="right" vertical="center"/>
    </xf>
    <xf numFmtId="0" fontId="97" fillId="34" borderId="14" xfId="0" applyFont="1" applyFill="1" applyBorder="1" applyAlignment="1">
      <alignment horizontal="center" vertical="center"/>
    </xf>
    <xf numFmtId="3" fontId="2" fillId="0" borderId="39" xfId="0" applyNumberFormat="1" applyFont="1" applyBorder="1"/>
    <xf numFmtId="3" fontId="2" fillId="0" borderId="59" xfId="0" applyNumberFormat="1" applyFont="1" applyBorder="1"/>
    <xf numFmtId="3" fontId="2" fillId="0" borderId="33" xfId="0" applyNumberFormat="1" applyFont="1" applyBorder="1"/>
    <xf numFmtId="3" fontId="2" fillId="0" borderId="22" xfId="0" applyNumberFormat="1" applyFont="1" applyBorder="1"/>
    <xf numFmtId="3" fontId="2" fillId="0" borderId="38" xfId="0" applyNumberFormat="1" applyFont="1" applyBorder="1"/>
    <xf numFmtId="3" fontId="2" fillId="0" borderId="23" xfId="0" applyNumberFormat="1" applyFont="1" applyBorder="1"/>
    <xf numFmtId="0" fontId="0" fillId="34" borderId="65" xfId="0" applyFill="1" applyBorder="1"/>
    <xf numFmtId="0" fontId="1" fillId="34" borderId="0" xfId="0" applyFont="1" applyFill="1"/>
    <xf numFmtId="0" fontId="0" fillId="40" borderId="0" xfId="0" applyFill="1"/>
    <xf numFmtId="0" fontId="2" fillId="40" borderId="0" xfId="0" applyFont="1" applyFill="1"/>
    <xf numFmtId="3" fontId="2" fillId="40" borderId="0" xfId="0" applyNumberFormat="1" applyFont="1" applyFill="1"/>
    <xf numFmtId="0" fontId="41" fillId="34" borderId="0" xfId="0" applyFont="1" applyFill="1"/>
    <xf numFmtId="0" fontId="96"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96" fillId="34" borderId="45" xfId="0" applyFont="1" applyFill="1" applyBorder="1" applyAlignment="1">
      <alignment horizontal="left" vertical="center"/>
    </xf>
    <xf numFmtId="0" fontId="96" fillId="34" borderId="19" xfId="0" applyFont="1" applyFill="1" applyBorder="1" applyAlignment="1">
      <alignment horizontal="left" vertical="center"/>
    </xf>
    <xf numFmtId="0" fontId="96"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Alignment="1">
      <alignment horizontal="left"/>
    </xf>
    <xf numFmtId="0" fontId="97"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89" fillId="0" borderId="0" xfId="0" applyFont="1"/>
    <xf numFmtId="0" fontId="48"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49" fontId="2" fillId="0" borderId="0" xfId="0" applyNumberFormat="1" applyFont="1"/>
    <xf numFmtId="0" fontId="87" fillId="43" borderId="101" xfId="0" applyFont="1" applyFill="1" applyBorder="1"/>
    <xf numFmtId="0" fontId="99" fillId="42" borderId="104" xfId="0" applyFont="1" applyFill="1" applyBorder="1"/>
    <xf numFmtId="0" fontId="99" fillId="42" borderId="105" xfId="0" applyFont="1" applyFill="1" applyBorder="1"/>
    <xf numFmtId="3" fontId="100" fillId="43" borderId="102" xfId="0" applyNumberFormat="1" applyFont="1" applyFill="1" applyBorder="1"/>
    <xf numFmtId="3" fontId="100" fillId="43" borderId="103" xfId="0" applyNumberFormat="1" applyFont="1" applyFill="1" applyBorder="1"/>
    <xf numFmtId="0" fontId="100" fillId="43" borderId="103" xfId="0" applyFont="1" applyFill="1" applyBorder="1"/>
    <xf numFmtId="0" fontId="29" fillId="32" borderId="0" xfId="0" applyFont="1" applyFill="1" applyAlignment="1">
      <alignment horizontal="center" vertical="center"/>
    </xf>
    <xf numFmtId="0" fontId="10" fillId="26" borderId="0" xfId="0" applyFont="1" applyFill="1" applyAlignment="1">
      <alignment horizontal="right" vertical="center"/>
    </xf>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xf numFmtId="0" fontId="2" fillId="28" borderId="0" xfId="0" applyFont="1" applyFill="1"/>
    <xf numFmtId="0" fontId="1" fillId="24" borderId="0" xfId="0" applyFont="1" applyFill="1"/>
    <xf numFmtId="0" fontId="0" fillId="24" borderId="0" xfId="0" applyFill="1" applyAlignment="1" applyProtection="1">
      <alignment vertical="top" wrapText="1"/>
      <protection locked="0"/>
    </xf>
    <xf numFmtId="0" fontId="2" fillId="25" borderId="0" xfId="0" applyFont="1" applyFill="1" applyAlignment="1" applyProtection="1">
      <alignment vertical="center" wrapText="1"/>
      <protection locked="0"/>
    </xf>
    <xf numFmtId="0" fontId="53" fillId="25" borderId="0" xfId="0" applyFont="1" applyFill="1" applyAlignment="1" applyProtection="1">
      <alignment vertical="center" wrapText="1"/>
      <protection locked="0"/>
    </xf>
    <xf numFmtId="0" fontId="53" fillId="29" borderId="0" xfId="0" applyFont="1" applyFill="1"/>
    <xf numFmtId="14" fontId="54" fillId="25" borderId="0" xfId="0" applyNumberFormat="1" applyFont="1" applyFill="1" applyAlignment="1">
      <alignment horizontal="center"/>
    </xf>
    <xf numFmtId="0" fontId="55" fillId="25" borderId="0" xfId="0" applyFont="1" applyFill="1" applyAlignment="1">
      <alignment horizontal="center"/>
    </xf>
    <xf numFmtId="14" fontId="55" fillId="25" borderId="0" xfId="0" applyNumberFormat="1" applyFont="1" applyFill="1" applyAlignment="1">
      <alignment horizontal="center"/>
    </xf>
    <xf numFmtId="0" fontId="55" fillId="25" borderId="0" xfId="0" applyFont="1" applyFill="1"/>
    <xf numFmtId="0" fontId="53" fillId="25" borderId="0" xfId="0" applyFont="1" applyFill="1" applyAlignment="1">
      <alignment vertical="center"/>
    </xf>
    <xf numFmtId="0" fontId="2" fillId="29" borderId="0" xfId="0" applyFont="1" applyFill="1"/>
    <xf numFmtId="0" fontId="2" fillId="25" borderId="0" xfId="0" applyFont="1" applyFill="1" applyAlignment="1">
      <alignment vertical="center"/>
    </xf>
    <xf numFmtId="0" fontId="53" fillId="25" borderId="0" xfId="0" applyFont="1" applyFill="1"/>
    <xf numFmtId="0" fontId="53" fillId="25" borderId="0" xfId="0" applyFont="1" applyFill="1" applyAlignment="1">
      <alignment horizontal="right"/>
    </xf>
    <xf numFmtId="0" fontId="53" fillId="28" borderId="0" xfId="0" applyFont="1" applyFill="1"/>
    <xf numFmtId="0" fontId="0" fillId="26" borderId="0" xfId="0" applyFill="1" applyAlignment="1">
      <alignment vertical="center"/>
    </xf>
    <xf numFmtId="0" fontId="53" fillId="29" borderId="0" xfId="0" applyFont="1" applyFill="1" applyAlignment="1">
      <alignment vertical="center"/>
    </xf>
    <xf numFmtId="0" fontId="53" fillId="0" borderId="0" xfId="0" applyFont="1" applyAlignment="1">
      <alignment vertical="center"/>
    </xf>
    <xf numFmtId="0" fontId="2" fillId="29" borderId="0" xfId="0" applyFont="1" applyFill="1" applyAlignment="1">
      <alignment vertical="center"/>
    </xf>
    <xf numFmtId="0" fontId="2" fillId="39" borderId="0" xfId="0" applyFont="1" applyFill="1"/>
    <xf numFmtId="0" fontId="89" fillId="0" borderId="77" xfId="0" applyFont="1" applyBorder="1"/>
    <xf numFmtId="0" fontId="0" fillId="0" borderId="79" xfId="0" applyBorder="1"/>
    <xf numFmtId="0" fontId="0" fillId="0" borderId="14" xfId="0" applyBorder="1"/>
    <xf numFmtId="0" fontId="0" fillId="0" borderId="15" xfId="0" applyBorder="1"/>
    <xf numFmtId="0" fontId="0" fillId="0" borderId="45" xfId="0" applyBorder="1"/>
    <xf numFmtId="0" fontId="0" fillId="0" borderId="78" xfId="0" applyBorder="1"/>
    <xf numFmtId="0" fontId="10" fillId="26" borderId="24" xfId="0" applyFont="1" applyFill="1" applyBorder="1" applyAlignment="1">
      <alignment horizontal="center" vertical="center"/>
    </xf>
    <xf numFmtId="14" fontId="5" fillId="28" borderId="0" xfId="0" applyNumberFormat="1" applyFont="1" applyFill="1"/>
    <xf numFmtId="14" fontId="0" fillId="28" borderId="0" xfId="0" applyNumberFormat="1" applyFill="1"/>
    <xf numFmtId="1" fontId="0" fillId="28" borderId="0" xfId="0" applyNumberFormat="1" applyFill="1"/>
    <xf numFmtId="166" fontId="5" fillId="24" borderId="23" xfId="0" applyNumberFormat="1" applyFont="1" applyFill="1" applyBorder="1" applyAlignment="1">
      <alignment horizontal="center" vertical="center"/>
    </xf>
    <xf numFmtId="0" fontId="10" fillId="41" borderId="0" xfId="0" applyFont="1" applyFill="1" applyAlignment="1">
      <alignment horizontal="right" vertical="center"/>
    </xf>
    <xf numFmtId="0" fontId="6" fillId="26" borderId="33" xfId="0" applyFont="1" applyFill="1" applyBorder="1" applyAlignment="1">
      <alignment vertical="center"/>
    </xf>
    <xf numFmtId="0" fontId="0" fillId="34" borderId="65" xfId="0" applyFill="1" applyBorder="1" applyAlignment="1">
      <alignment horizontal="left"/>
    </xf>
    <xf numFmtId="0" fontId="97" fillId="34" borderId="58" xfId="0" applyFont="1" applyFill="1" applyBorder="1" applyAlignment="1">
      <alignment horizontal="left" vertical="center"/>
    </xf>
    <xf numFmtId="0" fontId="0" fillId="34" borderId="39" xfId="0" applyFill="1" applyBorder="1" applyAlignment="1">
      <alignment horizontal="left" vertical="center"/>
    </xf>
    <xf numFmtId="0" fontId="0" fillId="34" borderId="59" xfId="0" applyFill="1" applyBorder="1" applyAlignment="1">
      <alignment horizontal="left" vertical="center"/>
    </xf>
    <xf numFmtId="0" fontId="97" fillId="34" borderId="27" xfId="0" applyFont="1" applyFill="1" applyBorder="1" applyAlignment="1">
      <alignment horizontal="center" vertical="center"/>
    </xf>
    <xf numFmtId="0" fontId="97" fillId="34" borderId="33" xfId="0" applyFont="1" applyFill="1" applyBorder="1" applyAlignment="1">
      <alignment horizontal="center" vertical="center"/>
    </xf>
    <xf numFmtId="0" fontId="97" fillId="34" borderId="22" xfId="0" applyFont="1" applyFill="1" applyBorder="1" applyAlignment="1">
      <alignment horizontal="center" vertical="center"/>
    </xf>
    <xf numFmtId="0" fontId="0" fillId="0" borderId="58" xfId="0" applyBorder="1" applyAlignment="1">
      <alignment vertical="center"/>
    </xf>
    <xf numFmtId="0" fontId="0" fillId="0" borderId="39" xfId="0" applyBorder="1" applyAlignment="1">
      <alignment horizontal="center"/>
    </xf>
    <xf numFmtId="3" fontId="0" fillId="0" borderId="39" xfId="0" applyNumberFormat="1" applyBorder="1" applyAlignment="1">
      <alignment horizontal="right"/>
    </xf>
    <xf numFmtId="3" fontId="0" fillId="0" borderId="59" xfId="0" applyNumberFormat="1" applyBorder="1" applyAlignment="1">
      <alignment horizontal="right"/>
    </xf>
    <xf numFmtId="0" fontId="0" fillId="0" borderId="27" xfId="0" applyBorder="1" applyAlignment="1">
      <alignment vertical="center" wrapText="1"/>
    </xf>
    <xf numFmtId="0" fontId="0" fillId="0" borderId="27" xfId="0" applyBorder="1" applyAlignment="1">
      <alignment vertical="center"/>
    </xf>
    <xf numFmtId="49" fontId="2" fillId="0" borderId="33" xfId="0" applyNumberFormat="1" applyFont="1" applyBorder="1" applyAlignment="1">
      <alignment horizontal="center"/>
    </xf>
    <xf numFmtId="0" fontId="0" fillId="0" borderId="29" xfId="0" applyBorder="1" applyAlignment="1">
      <alignment vertical="center"/>
    </xf>
    <xf numFmtId="49" fontId="2" fillId="0" borderId="38" xfId="0" applyNumberFormat="1" applyFont="1" applyBorder="1" applyAlignment="1">
      <alignment horizontal="center"/>
    </xf>
    <xf numFmtId="0" fontId="0" fillId="0" borderId="38" xfId="0" applyBorder="1" applyAlignment="1">
      <alignment horizontal="center"/>
    </xf>
    <xf numFmtId="3" fontId="0" fillId="0" borderId="38" xfId="0" applyNumberFormat="1" applyBorder="1" applyAlignment="1">
      <alignment horizontal="right"/>
    </xf>
    <xf numFmtId="3" fontId="0" fillId="0" borderId="23" xfId="0" applyNumberFormat="1" applyBorder="1" applyAlignment="1">
      <alignment horizontal="right"/>
    </xf>
    <xf numFmtId="0" fontId="116" fillId="0" borderId="0" xfId="0" applyFont="1"/>
    <xf numFmtId="3" fontId="116" fillId="0" borderId="0" xfId="0" applyNumberFormat="1" applyFont="1"/>
    <xf numFmtId="0" fontId="117" fillId="24" borderId="0" xfId="26" applyFont="1" applyFill="1" applyAlignment="1" applyProtection="1">
      <alignment vertical="top" wrapText="1"/>
    </xf>
    <xf numFmtId="4" fontId="0" fillId="28" borderId="0" xfId="0" applyNumberFormat="1" applyFill="1"/>
    <xf numFmtId="0" fontId="6" fillId="26" borderId="39" xfId="0" applyFont="1" applyFill="1" applyBorder="1" applyAlignment="1">
      <alignment horizontal="left" vertical="center" wrapText="1"/>
    </xf>
    <xf numFmtId="0" fontId="12" fillId="26" borderId="27" xfId="0" applyFont="1" applyFill="1" applyBorder="1" applyAlignment="1">
      <alignment horizontal="center" vertical="center"/>
    </xf>
    <xf numFmtId="0" fontId="6" fillId="26" borderId="33" xfId="0" applyFont="1" applyFill="1" applyBorder="1" applyAlignment="1">
      <alignment horizontal="left" vertical="center" wrapText="1"/>
    </xf>
    <xf numFmtId="0" fontId="5" fillId="26" borderId="59" xfId="0" applyFont="1" applyFill="1" applyBorder="1" applyAlignment="1">
      <alignment vertical="center"/>
    </xf>
    <xf numFmtId="0" fontId="0" fillId="0" borderId="33" xfId="0" applyBorder="1"/>
    <xf numFmtId="0" fontId="118" fillId="0" borderId="0" xfId="0" applyFont="1"/>
    <xf numFmtId="0" fontId="53" fillId="0" borderId="33" xfId="0" applyFont="1" applyBorder="1"/>
    <xf numFmtId="49" fontId="2" fillId="0" borderId="33" xfId="0" applyNumberFormat="1" applyFont="1" applyBorder="1"/>
    <xf numFmtId="0" fontId="2" fillId="0" borderId="33" xfId="0" applyFont="1" applyBorder="1"/>
    <xf numFmtId="49" fontId="0" fillId="35" borderId="33" xfId="0" applyNumberFormat="1" applyFill="1" applyBorder="1"/>
    <xf numFmtId="49" fontId="85" fillId="0" borderId="33" xfId="0" applyNumberFormat="1" applyFont="1" applyBorder="1"/>
    <xf numFmtId="0" fontId="85" fillId="0" borderId="33" xfId="0" applyFont="1" applyBorder="1"/>
    <xf numFmtId="49" fontId="0" fillId="34" borderId="33" xfId="0" applyNumberFormat="1" applyFill="1" applyBorder="1"/>
    <xf numFmtId="49" fontId="53" fillId="0" borderId="33" xfId="0" applyNumberFormat="1" applyFont="1" applyBorder="1"/>
    <xf numFmtId="3" fontId="53" fillId="0" borderId="33" xfId="0" applyNumberFormat="1" applyFont="1" applyBorder="1"/>
    <xf numFmtId="0" fontId="1" fillId="0" borderId="0" xfId="0" applyFont="1"/>
    <xf numFmtId="0" fontId="6" fillId="26" borderId="47" xfId="0" applyFont="1" applyFill="1" applyBorder="1" applyAlignment="1">
      <alignment horizontal="left" vertical="center" wrapText="1"/>
    </xf>
    <xf numFmtId="0" fontId="5" fillId="26" borderId="97" xfId="0" applyFont="1" applyFill="1" applyBorder="1" applyAlignment="1">
      <alignment vertical="center"/>
    </xf>
    <xf numFmtId="167" fontId="7" fillId="26" borderId="58" xfId="0" applyNumberFormat="1" applyFont="1" applyFill="1" applyBorder="1" applyAlignment="1">
      <alignment horizontal="center" vertical="center"/>
    </xf>
    <xf numFmtId="167" fontId="7" fillId="26" borderId="20" xfId="0" applyNumberFormat="1" applyFont="1" applyFill="1" applyBorder="1" applyAlignment="1">
      <alignment horizontal="center" vertical="center"/>
    </xf>
    <xf numFmtId="167" fontId="7" fillId="26" borderId="27" xfId="0" applyNumberFormat="1" applyFont="1" applyFill="1" applyBorder="1" applyAlignment="1">
      <alignment horizontal="center" vertical="center"/>
    </xf>
    <xf numFmtId="167" fontId="7" fillId="26" borderId="29" xfId="0" applyNumberFormat="1" applyFont="1" applyFill="1" applyBorder="1" applyAlignment="1">
      <alignment horizontal="center" vertical="center"/>
    </xf>
    <xf numFmtId="0" fontId="12" fillId="27" borderId="0" xfId="0" applyFont="1" applyFill="1" applyAlignment="1">
      <alignment horizontal="right" vertical="center"/>
    </xf>
    <xf numFmtId="49" fontId="5" fillId="24" borderId="22" xfId="0" applyNumberFormat="1" applyFont="1" applyFill="1" applyBorder="1" applyAlignment="1" applyProtection="1">
      <alignment horizontal="center" vertical="center"/>
      <protection locked="0"/>
    </xf>
    <xf numFmtId="0" fontId="120" fillId="0" borderId="0" xfId="0" applyFont="1"/>
    <xf numFmtId="0" fontId="2" fillId="0" borderId="34" xfId="0" applyFont="1" applyBorder="1"/>
    <xf numFmtId="49" fontId="121" fillId="0" borderId="0" xfId="0" applyNumberFormat="1" applyFont="1"/>
    <xf numFmtId="49" fontId="29" fillId="26" borderId="58" xfId="0" applyNumberFormat="1" applyFont="1" applyFill="1" applyBorder="1" applyAlignment="1">
      <alignment horizontal="center" vertical="center"/>
    </xf>
    <xf numFmtId="0" fontId="29" fillId="26" borderId="39" xfId="0" applyFont="1" applyFill="1" applyBorder="1" applyAlignment="1">
      <alignment horizontal="left" vertical="center" wrapText="1"/>
    </xf>
    <xf numFmtId="49" fontId="29" fillId="26" borderId="27" xfId="0" applyNumberFormat="1" applyFont="1" applyFill="1" applyBorder="1" applyAlignment="1">
      <alignment horizontal="center" vertical="center"/>
    </xf>
    <xf numFmtId="0" fontId="29" fillId="26" borderId="33" xfId="0" applyFont="1" applyFill="1" applyBorder="1" applyAlignment="1">
      <alignment horizontal="left" vertical="center" wrapText="1"/>
    </xf>
    <xf numFmtId="49" fontId="29" fillId="26" borderId="29" xfId="0" applyNumberFormat="1" applyFont="1" applyFill="1" applyBorder="1" applyAlignment="1">
      <alignment horizontal="center" vertical="center"/>
    </xf>
    <xf numFmtId="0" fontId="29" fillId="26" borderId="38" xfId="0" applyFont="1" applyFill="1" applyBorder="1" applyAlignment="1">
      <alignment horizontal="left" vertical="center" wrapText="1"/>
    </xf>
    <xf numFmtId="49" fontId="2" fillId="30" borderId="51" xfId="0" applyNumberFormat="1" applyFont="1" applyFill="1" applyBorder="1" applyAlignment="1" applyProtection="1">
      <alignment vertical="center"/>
      <protection locked="0"/>
    </xf>
    <xf numFmtId="0" fontId="10" fillId="25" borderId="0" xfId="0" applyFont="1" applyFill="1" applyAlignment="1">
      <alignment vertical="center"/>
    </xf>
    <xf numFmtId="0" fontId="1" fillId="25" borderId="112" xfId="0" applyFont="1" applyFill="1" applyBorder="1" applyAlignment="1" applyProtection="1">
      <alignment horizontal="center" vertical="center"/>
      <protection locked="0"/>
    </xf>
    <xf numFmtId="0" fontId="6" fillId="24" borderId="65" xfId="0" applyFont="1" applyFill="1" applyBorder="1"/>
    <xf numFmtId="14" fontId="1" fillId="25" borderId="92" xfId="0" applyNumberFormat="1" applyFont="1" applyFill="1" applyBorder="1" applyAlignment="1" applyProtection="1">
      <alignment horizontal="center"/>
      <protection locked="0"/>
    </xf>
    <xf numFmtId="0" fontId="1" fillId="24" borderId="33" xfId="0" applyFont="1" applyFill="1" applyBorder="1" applyAlignment="1" applyProtection="1">
      <alignment horizontal="center" vertical="center"/>
      <protection locked="0"/>
    </xf>
    <xf numFmtId="0" fontId="95" fillId="37" borderId="0" xfId="26" applyFont="1" applyFill="1" applyAlignment="1" applyProtection="1"/>
    <xf numFmtId="0" fontId="2" fillId="26" borderId="0" xfId="88" applyFill="1"/>
    <xf numFmtId="0" fontId="2" fillId="24" borderId="0" xfId="88" applyFill="1"/>
    <xf numFmtId="0" fontId="124" fillId="24" borderId="0" xfId="88" applyFont="1" applyFill="1"/>
    <xf numFmtId="0" fontId="2" fillId="24" borderId="0" xfId="88" applyFill="1" applyAlignment="1">
      <alignment vertical="top" wrapText="1"/>
    </xf>
    <xf numFmtId="0" fontId="2" fillId="24" borderId="0" xfId="88" applyFill="1" applyProtection="1">
      <protection locked="0"/>
    </xf>
    <xf numFmtId="0" fontId="2" fillId="0" borderId="0" xfId="88"/>
    <xf numFmtId="2" fontId="52" fillId="24" borderId="0" xfId="0" applyNumberFormat="1" applyFont="1" applyFill="1" applyAlignment="1" applyProtection="1">
      <alignment vertical="center"/>
      <protection locked="0"/>
    </xf>
    <xf numFmtId="0" fontId="126" fillId="26" borderId="0" xfId="88" applyFont="1" applyFill="1" applyAlignment="1">
      <alignment horizontal="left" vertical="center" wrapText="1"/>
    </xf>
    <xf numFmtId="0" fontId="2" fillId="24" borderId="0" xfId="88" applyFill="1" applyAlignment="1">
      <alignment vertical="top" wrapText="1"/>
    </xf>
    <xf numFmtId="0" fontId="3" fillId="24" borderId="0" xfId="88" applyFont="1" applyFill="1" applyAlignment="1">
      <alignment vertical="center"/>
    </xf>
    <xf numFmtId="0" fontId="125" fillId="26" borderId="0" xfId="88" applyFont="1" applyFill="1" applyAlignment="1">
      <alignment horizontal="center" wrapText="1"/>
    </xf>
    <xf numFmtId="0" fontId="126" fillId="26" borderId="0" xfId="88" applyFont="1" applyFill="1" applyAlignment="1">
      <alignment horizontal="center"/>
    </xf>
    <xf numFmtId="0" fontId="8" fillId="26" borderId="0" xfId="88" applyFont="1" applyFill="1" applyAlignment="1">
      <alignment horizontal="center"/>
    </xf>
    <xf numFmtId="0" fontId="127" fillId="26" borderId="0" xfId="88" applyFont="1" applyFill="1" applyAlignment="1">
      <alignment horizontal="center" wrapText="1"/>
    </xf>
    <xf numFmtId="0" fontId="8" fillId="26" borderId="0" xfId="88" applyFont="1" applyFill="1" applyAlignment="1">
      <alignment horizontal="left" vertical="center" wrapText="1"/>
    </xf>
    <xf numFmtId="0" fontId="52" fillId="0" borderId="0" xfId="88" applyFont="1" applyAlignment="1">
      <alignment horizontal="left" vertical="center" wrapText="1"/>
    </xf>
    <xf numFmtId="0" fontId="129" fillId="27" borderId="0" xfId="88" applyFont="1" applyFill="1" applyAlignment="1">
      <alignment horizontal="center" vertical="center" wrapText="1"/>
    </xf>
    <xf numFmtId="0" fontId="8" fillId="26" borderId="0" xfId="88" applyFont="1" applyFill="1" applyAlignment="1">
      <alignment horizontal="center" wrapText="1"/>
    </xf>
    <xf numFmtId="0" fontId="8" fillId="26" borderId="0" xfId="53" applyFont="1" applyFill="1" applyAlignment="1">
      <alignment horizontal="left" vertical="center" wrapText="1"/>
    </xf>
    <xf numFmtId="0" fontId="130" fillId="26" borderId="0" xfId="53" applyFont="1" applyFill="1" applyAlignment="1">
      <alignment horizontal="left" vertical="center" wrapText="1"/>
    </xf>
    <xf numFmtId="0" fontId="52" fillId="26" borderId="0" xfId="88" applyFont="1" applyFill="1" applyAlignment="1">
      <alignment horizontal="left" wrapText="1" shrinkToFit="1"/>
    </xf>
    <xf numFmtId="0" fontId="52" fillId="26" borderId="0" xfId="88" applyFont="1" applyFill="1" applyAlignment="1">
      <alignment horizontal="left" vertical="center" wrapText="1" shrinkToFit="1"/>
    </xf>
    <xf numFmtId="0" fontId="115" fillId="26" borderId="0" xfId="88" applyFont="1" applyFill="1" applyAlignment="1">
      <alignment horizontal="center" wrapText="1"/>
    </xf>
    <xf numFmtId="0" fontId="8" fillId="26" borderId="0" xfId="53" applyFont="1" applyFill="1" applyAlignment="1">
      <alignment horizontal="center" wrapText="1"/>
    </xf>
    <xf numFmtId="0" fontId="39" fillId="37" borderId="0" xfId="50" applyFont="1" applyFill="1"/>
    <xf numFmtId="0" fontId="5" fillId="37" borderId="0" xfId="50" applyFill="1"/>
    <xf numFmtId="0" fontId="45" fillId="25" borderId="0" xfId="0" applyFont="1" applyFill="1" applyAlignment="1">
      <alignment horizontal="center" vertical="center"/>
    </xf>
    <xf numFmtId="0" fontId="0" fillId="33" borderId="0" xfId="0" applyFill="1"/>
    <xf numFmtId="0" fontId="0" fillId="0" borderId="0" xfId="0"/>
    <xf numFmtId="0" fontId="41"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2" fillId="25" borderId="5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4" fillId="25" borderId="0" xfId="0" applyFont="1" applyFill="1" applyAlignment="1">
      <alignment horizontal="center" vertical="center"/>
    </xf>
    <xf numFmtId="0" fontId="45" fillId="25" borderId="73" xfId="0" applyFont="1" applyFill="1" applyBorder="1" applyAlignment="1">
      <alignment vertical="center"/>
    </xf>
    <xf numFmtId="0" fontId="0" fillId="0" borderId="72" xfId="0" applyBorder="1" applyAlignment="1">
      <alignment vertical="center"/>
    </xf>
    <xf numFmtId="0" fontId="6" fillId="27" borderId="79" xfId="0" applyFont="1" applyFill="1" applyBorder="1" applyAlignment="1">
      <alignment vertical="center"/>
    </xf>
    <xf numFmtId="0" fontId="0" fillId="0" borderId="79"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6" fillId="27" borderId="0" xfId="0" applyFont="1" applyFill="1" applyAlignment="1">
      <alignment vertical="center" wrapText="1"/>
    </xf>
    <xf numFmtId="0" fontId="10" fillId="0" borderId="0" xfId="0" applyFont="1" applyAlignment="1">
      <alignment vertical="center" wrapText="1"/>
    </xf>
    <xf numFmtId="0" fontId="10" fillId="0" borderId="69" xfId="0" applyFont="1" applyBorder="1" applyAlignment="1">
      <alignment vertical="center" wrapText="1"/>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0" fontId="6" fillId="41" borderId="0" xfId="0" applyFont="1" applyFill="1" applyAlignment="1">
      <alignment vertical="center"/>
    </xf>
    <xf numFmtId="0" fontId="10" fillId="27" borderId="0" xfId="0" applyFont="1" applyFill="1" applyAlignment="1">
      <alignment vertical="center"/>
    </xf>
    <xf numFmtId="0" fontId="10" fillId="0" borderId="0" xfId="0" applyFont="1" applyAlignment="1">
      <alignment vertical="center"/>
    </xf>
    <xf numFmtId="0" fontId="0" fillId="0" borderId="69" xfId="0" applyBorder="1" applyAlignment="1">
      <alignment vertic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0" borderId="69" xfId="0" applyFont="1" applyBorder="1" applyAlignment="1">
      <alignment vertical="center"/>
    </xf>
    <xf numFmtId="0" fontId="5" fillId="25" borderId="63" xfId="0" applyFont="1"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57" xfId="0" applyBorder="1" applyAlignment="1" applyProtection="1">
      <alignment vertical="center"/>
      <protection locked="0"/>
    </xf>
    <xf numFmtId="0" fontId="6" fillId="27" borderId="0" xfId="0" applyFont="1" applyFill="1" applyAlignment="1">
      <alignment horizontal="left" vertical="center"/>
    </xf>
    <xf numFmtId="0" fontId="6" fillId="25" borderId="0" xfId="0" applyFont="1" applyFill="1"/>
    <xf numFmtId="0" fontId="0" fillId="25" borderId="0" xfId="0" applyFill="1"/>
    <xf numFmtId="3" fontId="5" fillId="25" borderId="0" xfId="0" applyNumberFormat="1" applyFont="1" applyFill="1" applyAlignment="1">
      <alignment horizontal="center"/>
    </xf>
    <xf numFmtId="3" fontId="0" fillId="25" borderId="0" xfId="0" applyNumberFormat="1" applyFill="1" applyAlignment="1">
      <alignment horizontal="center"/>
    </xf>
    <xf numFmtId="0" fontId="11" fillId="27" borderId="0" xfId="0" applyFont="1" applyFill="1" applyAlignment="1">
      <alignment horizontal="center" vertical="center"/>
    </xf>
    <xf numFmtId="0" fontId="13" fillId="27" borderId="0" xfId="0" applyFont="1" applyFill="1" applyAlignment="1">
      <alignment horizontal="right" vertical="center"/>
    </xf>
    <xf numFmtId="0" fontId="12" fillId="27" borderId="0" xfId="0" applyFont="1" applyFill="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98" fillId="27" borderId="0" xfId="0" applyFont="1" applyFill="1" applyAlignment="1">
      <alignment horizontal="right" vertical="center" wrapText="1"/>
    </xf>
    <xf numFmtId="0" fontId="0" fillId="0" borderId="0" xfId="0" applyAlignment="1">
      <alignment vertical="center" wrapText="1"/>
    </xf>
    <xf numFmtId="0" fontId="12" fillId="27" borderId="0" xfId="0" applyFont="1" applyFill="1" applyAlignment="1">
      <alignment vertical="center"/>
    </xf>
    <xf numFmtId="0" fontId="0" fillId="27" borderId="0" xfId="0"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0" fillId="25" borderId="64" xfId="0" applyFill="1" applyBorder="1" applyAlignment="1" applyProtection="1">
      <alignment horizontal="left" vertical="center"/>
      <protection locked="0"/>
    </xf>
    <xf numFmtId="0" fontId="0" fillId="25" borderId="57" xfId="0" applyFill="1" applyBorder="1" applyAlignment="1" applyProtection="1">
      <alignment horizontal="left" vertical="center"/>
      <protection locked="0"/>
    </xf>
    <xf numFmtId="0" fontId="0" fillId="0" borderId="19" xfId="0" applyBorder="1" applyAlignment="1">
      <alignment vertical="center"/>
    </xf>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lignment vertical="center"/>
    </xf>
    <xf numFmtId="0" fontId="5" fillId="25" borderId="63" xfId="0" applyFont="1" applyFill="1" applyBorder="1" applyAlignment="1">
      <alignment vertical="center"/>
    </xf>
    <xf numFmtId="0" fontId="0" fillId="25" borderId="64" xfId="0" applyFill="1" applyBorder="1" applyAlignment="1">
      <alignment vertical="center"/>
    </xf>
    <xf numFmtId="0" fontId="0" fillId="25" borderId="57" xfId="0" applyFill="1" applyBorder="1" applyAlignment="1">
      <alignment vertical="center"/>
    </xf>
    <xf numFmtId="0" fontId="6" fillId="27" borderId="15" xfId="0" applyFont="1" applyFill="1" applyBorder="1" applyAlignment="1">
      <alignment vertical="center"/>
    </xf>
    <xf numFmtId="0" fontId="5" fillId="27" borderId="65" xfId="0" applyFont="1" applyFill="1" applyBorder="1" applyAlignment="1">
      <alignment vertical="center"/>
    </xf>
    <xf numFmtId="0" fontId="0" fillId="0" borderId="15" xfId="0" applyBorder="1" applyAlignment="1">
      <alignment vertical="center"/>
    </xf>
    <xf numFmtId="0" fontId="38" fillId="27" borderId="0" xfId="0" applyFont="1" applyFill="1" applyAlignment="1">
      <alignment horizontal="center" vertical="center"/>
    </xf>
    <xf numFmtId="0" fontId="41" fillId="27" borderId="0" xfId="0" applyFont="1" applyFill="1" applyAlignment="1">
      <alignment horizontal="center" vertical="center"/>
    </xf>
    <xf numFmtId="0" fontId="102" fillId="27" borderId="0" xfId="0" applyFont="1" applyFill="1" applyAlignment="1">
      <alignment horizontal="center" vertical="center"/>
    </xf>
    <xf numFmtId="0" fontId="96" fillId="27" borderId="0" xfId="0" applyFont="1" applyFill="1" applyAlignment="1">
      <alignment horizontal="center" vertical="center"/>
    </xf>
    <xf numFmtId="0" fontId="1" fillId="27" borderId="65" xfId="0" applyFont="1" applyFill="1" applyBorder="1" applyAlignment="1">
      <alignment horizontal="center" vertical="center"/>
    </xf>
    <xf numFmtId="0" fontId="0" fillId="0" borderId="14" xfId="0" applyBorder="1" applyAlignment="1" applyProtection="1">
      <alignment vertical="center"/>
      <protection locked="0"/>
    </xf>
    <xf numFmtId="0" fontId="7" fillId="26" borderId="0" xfId="0" applyFont="1" applyFill="1" applyAlignment="1">
      <alignmen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24" fillId="27" borderId="65" xfId="0" applyFont="1" applyFill="1" applyBorder="1"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0" fillId="0" borderId="15" xfId="0" applyBorder="1" applyAlignment="1">
      <alignment vertical="center" wrapText="1"/>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12" fillId="27" borderId="0" xfId="0" applyFont="1" applyFill="1" applyAlignment="1">
      <alignment horizontal="left" vertical="center"/>
    </xf>
    <xf numFmtId="0" fontId="0" fillId="0" borderId="0" xfId="0" applyAlignment="1">
      <alignment horizontal="left" vertical="center"/>
    </xf>
    <xf numFmtId="0" fontId="0" fillId="0" borderId="15" xfId="0" applyBorder="1" applyAlignment="1">
      <alignment horizontal="left" vertical="center"/>
    </xf>
    <xf numFmtId="0" fontId="1" fillId="27" borderId="0" xfId="0" applyFont="1" applyFill="1" applyAlignment="1">
      <alignment horizontal="center" vertical="center"/>
    </xf>
    <xf numFmtId="0" fontId="34" fillId="27" borderId="0" xfId="0" applyFont="1" applyFill="1" applyAlignment="1">
      <alignment horizontal="right" vertical="center"/>
    </xf>
    <xf numFmtId="0" fontId="6" fillId="26" borderId="11" xfId="0" applyFont="1" applyFill="1" applyBorder="1" applyAlignment="1">
      <alignment vertical="center" wrapText="1"/>
    </xf>
    <xf numFmtId="0" fontId="0" fillId="27" borderId="35" xfId="0" applyFill="1" applyBorder="1" applyAlignment="1">
      <alignment vertical="center" wrapText="1"/>
    </xf>
    <xf numFmtId="0" fontId="0" fillId="27" borderId="36" xfId="0" applyFill="1" applyBorder="1" applyAlignment="1">
      <alignment vertical="center" wrapText="1"/>
    </xf>
    <xf numFmtId="0" fontId="0" fillId="24"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6" fillId="27" borderId="11" xfId="0" applyFont="1" applyFill="1"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5" fillId="24"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xf numFmtId="0" fontId="5" fillId="26" borderId="12" xfId="0" applyFont="1" applyFill="1" applyBorder="1"/>
    <xf numFmtId="0" fontId="0" fillId="0" borderId="13" xfId="0" applyBorder="1"/>
    <xf numFmtId="0" fontId="0" fillId="0" borderId="46" xfId="0" applyBorder="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xf numFmtId="0" fontId="0" fillId="0" borderId="66" xfId="0" applyBorder="1"/>
    <xf numFmtId="0" fontId="0" fillId="0" borderId="41" xfId="0" applyBorder="1"/>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xf numFmtId="0" fontId="5" fillId="25" borderId="7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6" fillId="27" borderId="71" xfId="0" applyFont="1" applyFill="1" applyBorder="1" applyAlignment="1">
      <alignment vertical="center" wrapText="1"/>
    </xf>
    <xf numFmtId="0" fontId="10" fillId="27" borderId="66" xfId="0" applyFont="1" applyFill="1" applyBorder="1" applyAlignment="1">
      <alignment vertical="center" wrapText="1"/>
    </xf>
    <xf numFmtId="0" fontId="10" fillId="27" borderId="41" xfId="0" applyFont="1" applyFill="1" applyBorder="1" applyAlignment="1">
      <alignment vertical="center" wrapText="1"/>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5" fillId="24" borderId="110" xfId="0" applyFont="1" applyFill="1" applyBorder="1" applyAlignment="1" applyProtection="1">
      <alignment horizontal="left" vertical="center"/>
      <protection locked="0"/>
    </xf>
    <xf numFmtId="0" fontId="5" fillId="24" borderId="111"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0" fillId="0" borderId="0" xfId="0" applyAlignment="1">
      <alignment horizontal="right" vertical="center"/>
    </xf>
    <xf numFmtId="0" fontId="12" fillId="26" borderId="0" xfId="0" applyFont="1" applyFill="1" applyAlignment="1">
      <alignment horizontal="lef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6" fillId="26" borderId="36"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9" fillId="26" borderId="0" xfId="0" applyFont="1" applyFill="1" applyAlignment="1">
      <alignment vertical="center" wrapText="1"/>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6" fillId="26" borderId="36" xfId="0" applyFont="1" applyFill="1" applyBorder="1" applyAlignment="1">
      <alignment vertical="center" wrapText="1"/>
    </xf>
    <xf numFmtId="3" fontId="15" fillId="27" borderId="33" xfId="0" applyNumberFormat="1" applyFont="1" applyFill="1" applyBorder="1" applyAlignment="1">
      <alignment vertical="center" wrapText="1"/>
    </xf>
    <xf numFmtId="3" fontId="10" fillId="27" borderId="33" xfId="0" applyNumberFormat="1" applyFont="1" applyFill="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0" fontId="0" fillId="0" borderId="62" xfId="0" applyBorder="1" applyAlignment="1">
      <alignment horizontal="center"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10" fillId="27" borderId="38" xfId="0" applyNumberFormat="1" applyFont="1" applyFill="1" applyBorder="1" applyAlignment="1">
      <alignment vertical="center" wrapText="1"/>
    </xf>
    <xf numFmtId="3" fontId="5" fillId="24" borderId="11" xfId="0" applyNumberFormat="1" applyFont="1" applyFill="1" applyBorder="1" applyAlignment="1" applyProtection="1">
      <alignment horizontal="center" vertical="center"/>
      <protection locked="0"/>
    </xf>
    <xf numFmtId="0" fontId="0" fillId="0" borderId="36" xfId="0" applyBorder="1" applyAlignment="1">
      <alignment horizontal="center" vertical="center"/>
    </xf>
    <xf numFmtId="0" fontId="6" fillId="26" borderId="82"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70" xfId="0" applyBorder="1" applyAlignment="1">
      <alignment horizontal="center" vertical="center" wrapText="1"/>
    </xf>
    <xf numFmtId="0" fontId="0" fillId="0" borderId="67" xfId="0" applyBorder="1" applyAlignment="1">
      <alignment horizontal="center" vertical="center" wrapText="1"/>
    </xf>
    <xf numFmtId="0" fontId="6" fillId="26" borderId="11" xfId="0" applyFont="1" applyFill="1" applyBorder="1" applyAlignment="1">
      <alignment horizontal="center" vertical="center"/>
    </xf>
    <xf numFmtId="0" fontId="6" fillId="26" borderId="17" xfId="0" applyFont="1" applyFill="1" applyBorder="1" applyAlignment="1">
      <alignment horizontal="center" vertical="center" wrapText="1"/>
    </xf>
    <xf numFmtId="0" fontId="0" fillId="0" borderId="97" xfId="0" applyBorder="1" applyAlignment="1">
      <alignment horizontal="center" vertical="center" wrapText="1"/>
    </xf>
    <xf numFmtId="0" fontId="0" fillId="0" borderId="31" xfId="0" applyBorder="1" applyAlignment="1">
      <alignment horizontal="left" vertical="center"/>
    </xf>
    <xf numFmtId="0" fontId="0" fillId="0" borderId="40" xfId="0" applyBorder="1" applyAlignment="1">
      <alignment horizontal="left" vertical="center"/>
    </xf>
    <xf numFmtId="0" fontId="6" fillId="26" borderId="37" xfId="0" applyFont="1" applyFill="1" applyBorder="1" applyAlignment="1">
      <alignment horizontal="center" vertical="center" wrapText="1"/>
    </xf>
    <xf numFmtId="0" fontId="0" fillId="0" borderId="37" xfId="0" applyBorder="1" applyAlignment="1">
      <alignment horizontal="center" vertical="center" wrapText="1"/>
    </xf>
    <xf numFmtId="0" fontId="0" fillId="0" borderId="34" xfId="0" applyBorder="1" applyAlignment="1">
      <alignment horizontal="center" vertical="center" wrapText="1"/>
    </xf>
    <xf numFmtId="0" fontId="9" fillId="26" borderId="0" xfId="0" applyFont="1" applyFill="1" applyAlignment="1">
      <alignment vertical="center"/>
    </xf>
    <xf numFmtId="0" fontId="1" fillId="0" borderId="0" xfId="0" applyFont="1" applyAlignment="1">
      <alignment vertical="center"/>
    </xf>
    <xf numFmtId="0" fontId="9" fillId="26" borderId="19" xfId="0" applyFont="1" applyFill="1" applyBorder="1" applyAlignment="1">
      <alignment vertical="center"/>
    </xf>
    <xf numFmtId="0" fontId="1" fillId="0" borderId="79" xfId="0" applyFont="1" applyBorder="1" applyAlignment="1">
      <alignment vertical="center"/>
    </xf>
    <xf numFmtId="0" fontId="10" fillId="0" borderId="26" xfId="0" applyFont="1" applyBorder="1" applyAlignment="1">
      <alignment vertical="center"/>
    </xf>
    <xf numFmtId="0" fontId="6" fillId="26" borderId="33" xfId="0" applyFont="1" applyFill="1" applyBorder="1" applyAlignment="1">
      <alignment horizontal="center" vertical="center"/>
    </xf>
    <xf numFmtId="0" fontId="0" fillId="27" borderId="33" xfId="0" applyFill="1" applyBorder="1" applyAlignment="1">
      <alignment horizontal="center" vertical="center"/>
    </xf>
    <xf numFmtId="0" fontId="0" fillId="0" borderId="47" xfId="0" applyBorder="1" applyAlignment="1">
      <alignment horizontal="center" vertical="center" wrapText="1"/>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167" fontId="0" fillId="27" borderId="61" xfId="0" applyNumberFormat="1" applyFill="1" applyBorder="1" applyAlignment="1">
      <alignment horizontal="left" vertical="center"/>
    </xf>
    <xf numFmtId="0" fontId="0" fillId="27" borderId="31" xfId="0" applyFill="1" applyBorder="1" applyAlignment="1">
      <alignment horizontal="left" vertical="center"/>
    </xf>
    <xf numFmtId="0" fontId="0" fillId="27" borderId="36" xfId="0" applyFill="1" applyBorder="1" applyAlignment="1">
      <alignment horizontal="center" vertical="center"/>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0" fillId="0" borderId="31" xfId="0" applyBorder="1" applyAlignment="1">
      <alignmen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6" fillId="26" borderId="61" xfId="0" applyFont="1" applyFill="1" applyBorder="1" applyAlignment="1">
      <alignment vertical="center" wrapText="1"/>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3" fillId="26" borderId="64" xfId="0" applyFont="1" applyFill="1" applyBorder="1" applyAlignment="1">
      <alignment vertical="center"/>
    </xf>
    <xf numFmtId="0" fontId="29" fillId="26" borderId="62" xfId="0" applyFont="1" applyFill="1" applyBorder="1" applyAlignment="1">
      <alignment horizontal="center"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29" fillId="26" borderId="44" xfId="0" applyFont="1"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9" fillId="0" borderId="64" xfId="0" applyFont="1" applyBorder="1" applyAlignment="1">
      <alignment vertical="center"/>
    </xf>
    <xf numFmtId="0" fontId="10" fillId="27" borderId="40" xfId="0" applyFont="1" applyFill="1" applyBorder="1" applyAlignment="1">
      <alignment vertical="center" wrapText="1"/>
    </xf>
    <xf numFmtId="0" fontId="0" fillId="0" borderId="41" xfId="0" applyBorder="1" applyAlignment="1">
      <alignment vertical="center"/>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117" fillId="24" borderId="65" xfId="26" applyFont="1" applyFill="1" applyBorder="1" applyAlignment="1" applyProtection="1">
      <alignment vertical="top" wrapText="1"/>
    </xf>
    <xf numFmtId="0" fontId="0" fillId="0" borderId="0" xfId="0" applyAlignment="1">
      <alignment wrapText="1"/>
    </xf>
    <xf numFmtId="0" fontId="1" fillId="27" borderId="79" xfId="0" applyFont="1" applyFill="1" applyBorder="1" applyAlignment="1">
      <alignment horizontal="center" vertical="center"/>
    </xf>
    <xf numFmtId="0" fontId="1" fillId="25" borderId="113" xfId="0" applyFont="1" applyFill="1" applyBorder="1" applyAlignment="1" applyProtection="1">
      <alignment horizontal="center" vertical="center"/>
      <protection locked="0"/>
    </xf>
    <xf numFmtId="0" fontId="1" fillId="0" borderId="113" xfId="0" applyFont="1" applyBorder="1" applyAlignment="1" applyProtection="1">
      <alignment horizontal="center" vertical="center"/>
      <protection locked="0"/>
    </xf>
    <xf numFmtId="0" fontId="6" fillId="24" borderId="0" xfId="0" applyFont="1" applyFill="1" applyAlignment="1">
      <alignment horizontal="center" vertical="center"/>
    </xf>
    <xf numFmtId="0" fontId="10" fillId="25" borderId="91" xfId="0" applyFont="1" applyFill="1" applyBorder="1" applyAlignment="1">
      <alignment horizontal="center"/>
    </xf>
    <xf numFmtId="0" fontId="0" fillId="0" borderId="91" xfId="0" applyBorder="1" applyAlignment="1">
      <alignment horizontal="center"/>
    </xf>
    <xf numFmtId="0" fontId="0" fillId="25" borderId="92" xfId="0" applyFill="1" applyBorder="1" applyProtection="1">
      <protection locked="0"/>
    </xf>
    <xf numFmtId="0" fontId="0" fillId="0" borderId="92" xfId="0" applyBorder="1" applyProtection="1">
      <protection locked="0"/>
    </xf>
    <xf numFmtId="0" fontId="0" fillId="0" borderId="112" xfId="0" applyBorder="1" applyProtection="1">
      <protection locked="0"/>
    </xf>
    <xf numFmtId="0" fontId="5" fillId="24" borderId="45" xfId="0" applyFont="1" applyFill="1" applyBorder="1" applyAlignment="1">
      <alignment vertical="center"/>
    </xf>
    <xf numFmtId="0" fontId="0" fillId="0" borderId="78" xfId="0" applyBorder="1" applyAlignment="1">
      <alignment vertical="center"/>
    </xf>
    <xf numFmtId="0" fontId="49"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lignment horizontal="left" vertical="center"/>
    </xf>
    <xf numFmtId="0" fontId="10" fillId="25" borderId="79" xfId="0" applyFont="1" applyFill="1" applyBorder="1" applyAlignment="1">
      <alignment vertical="center"/>
    </xf>
    <xf numFmtId="0" fontId="10" fillId="25" borderId="14" xfId="0" applyFont="1" applyFill="1" applyBorder="1" applyAlignment="1">
      <alignment vertical="center"/>
    </xf>
    <xf numFmtId="0" fontId="0" fillId="24" borderId="18" xfId="0" applyFill="1" applyBorder="1" applyAlignment="1">
      <alignment horizontal="center" vertical="center"/>
    </xf>
    <xf numFmtId="0" fontId="0" fillId="25" borderId="0" xfId="0" applyFill="1" applyAlignment="1">
      <alignment vertical="center"/>
    </xf>
    <xf numFmtId="0" fontId="0" fillId="25" borderId="15" xfId="0" applyFill="1" applyBorder="1" applyAlignment="1">
      <alignment vertical="center"/>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0" fillId="24" borderId="65" xfId="0" applyFont="1" applyFill="1" applyBorder="1" applyAlignment="1">
      <alignment vertical="center"/>
    </xf>
    <xf numFmtId="0" fontId="10" fillId="24" borderId="0" xfId="0" applyFont="1" applyFill="1" applyAlignment="1">
      <alignment vertical="center"/>
    </xf>
    <xf numFmtId="0" fontId="49" fillId="24" borderId="65" xfId="0" applyFont="1" applyFill="1" applyBorder="1" applyAlignment="1">
      <alignment vertical="center"/>
    </xf>
    <xf numFmtId="0" fontId="0" fillId="25" borderId="69" xfId="0" applyFill="1" applyBorder="1" applyAlignment="1">
      <alignment vertical="center"/>
    </xf>
    <xf numFmtId="0" fontId="19" fillId="26" borderId="0" xfId="0" applyFont="1" applyFill="1" applyAlignment="1">
      <alignment vertical="center"/>
    </xf>
    <xf numFmtId="0" fontId="15" fillId="24" borderId="90" xfId="0" applyFont="1" applyFill="1" applyBorder="1" applyAlignment="1">
      <alignment vertical="center"/>
    </xf>
    <xf numFmtId="0" fontId="15" fillId="24" borderId="68" xfId="0" applyFont="1" applyFill="1" applyBorder="1" applyAlignment="1">
      <alignment vertical="center"/>
    </xf>
    <xf numFmtId="0" fontId="0" fillId="25" borderId="88" xfId="0" applyFill="1" applyBorder="1" applyAlignment="1">
      <alignment vertical="center"/>
    </xf>
    <xf numFmtId="0" fontId="15" fillId="24" borderId="45" xfId="0" applyFont="1" applyFill="1" applyBorder="1" applyAlignment="1">
      <alignment vertical="center"/>
    </xf>
    <xf numFmtId="0" fontId="15" fillId="24" borderId="19" xfId="0" applyFont="1" applyFill="1" applyBorder="1" applyAlignment="1">
      <alignment vertical="center"/>
    </xf>
    <xf numFmtId="0" fontId="0" fillId="25" borderId="78" xfId="0" applyFill="1" applyBorder="1" applyAlignment="1">
      <alignment vertical="center"/>
    </xf>
    <xf numFmtId="0" fontId="15" fillId="26" borderId="0" xfId="0" applyFont="1" applyFill="1" applyAlignment="1">
      <alignment vertical="center"/>
    </xf>
    <xf numFmtId="0" fontId="50" fillId="24" borderId="65" xfId="0" applyFont="1" applyFill="1" applyBorder="1" applyAlignment="1">
      <alignment vertical="center"/>
    </xf>
    <xf numFmtId="0" fontId="15" fillId="24" borderId="0" xfId="0" applyFont="1" applyFill="1" applyAlignment="1">
      <alignment vertical="center"/>
    </xf>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0" borderId="28" xfId="0" applyBorder="1" applyAlignment="1" applyProtection="1">
      <alignment vertical="center"/>
      <protection locked="0"/>
    </xf>
    <xf numFmtId="0" fontId="10" fillId="26" borderId="0" xfId="0" applyFont="1" applyFill="1" applyAlignment="1">
      <alignment vertical="center"/>
    </xf>
    <xf numFmtId="0" fontId="1" fillId="24" borderId="77" xfId="0" applyFont="1" applyFill="1" applyBorder="1" applyAlignment="1">
      <alignment horizontal="center" vertical="center"/>
    </xf>
    <xf numFmtId="0" fontId="2" fillId="24" borderId="79" xfId="0" applyFont="1" applyFill="1" applyBorder="1" applyAlignment="1">
      <alignment horizontal="center" vertical="center"/>
    </xf>
    <xf numFmtId="0" fontId="2" fillId="25" borderId="14" xfId="0" applyFont="1" applyFill="1" applyBorder="1" applyAlignment="1">
      <alignment horizontal="center" vertical="center"/>
    </xf>
    <xf numFmtId="0" fontId="2" fillId="25" borderId="15" xfId="0" applyFont="1" applyFill="1" applyBorder="1" applyAlignment="1">
      <alignment vertical="center"/>
    </xf>
    <xf numFmtId="0" fontId="6" fillId="24" borderId="65" xfId="0" applyFont="1" applyFill="1" applyBorder="1" applyAlignment="1">
      <alignment vertical="center"/>
    </xf>
    <xf numFmtId="3" fontId="1" fillId="25" borderId="92" xfId="0" applyNumberFormat="1" applyFont="1" applyFill="1" applyBorder="1" applyAlignment="1" applyProtection="1">
      <alignment horizontal="center" vertical="center"/>
      <protection locked="0"/>
    </xf>
    <xf numFmtId="3" fontId="1" fillId="0" borderId="92" xfId="0" applyNumberFormat="1" applyFont="1" applyBorder="1" applyAlignment="1" applyProtection="1">
      <alignment horizontal="center" vertical="center"/>
      <protection locked="0"/>
    </xf>
    <xf numFmtId="0" fontId="10" fillId="25" borderId="0" xfId="0" applyFont="1" applyFill="1" applyAlignment="1">
      <alignment vertical="center"/>
    </xf>
    <xf numFmtId="0" fontId="10" fillId="0" borderId="15" xfId="0" applyFont="1" applyBorder="1" applyAlignment="1">
      <alignment vertical="center"/>
    </xf>
    <xf numFmtId="0" fontId="1" fillId="25" borderId="92" xfId="0" applyFont="1" applyFill="1" applyBorder="1" applyAlignment="1" applyProtection="1">
      <alignment horizontal="center" vertical="center"/>
      <protection locked="0"/>
    </xf>
    <xf numFmtId="0" fontId="1" fillId="0" borderId="92" xfId="0" applyFont="1" applyBorder="1" applyAlignment="1" applyProtection="1">
      <alignment horizontal="center" vertical="center"/>
      <protection locked="0"/>
    </xf>
    <xf numFmtId="0" fontId="21" fillId="26" borderId="0" xfId="0" applyFont="1" applyFill="1" applyAlignment="1">
      <alignment vertical="center" wrapText="1"/>
    </xf>
    <xf numFmtId="0" fontId="22" fillId="27" borderId="0" xfId="0" applyFont="1" applyFill="1" applyAlignment="1">
      <alignment vertical="center" wrapText="1"/>
    </xf>
    <xf numFmtId="0" fontId="0" fillId="25" borderId="28" xfId="0" applyFill="1" applyBorder="1" applyAlignment="1" applyProtection="1">
      <alignment vertical="center"/>
      <protection locked="0"/>
    </xf>
    <xf numFmtId="0" fontId="10" fillId="24" borderId="0" xfId="0" applyFont="1" applyFill="1" applyAlignment="1" applyProtection="1">
      <alignment horizontal="center" vertical="center"/>
      <protection locked="0"/>
    </xf>
    <xf numFmtId="0" fontId="0" fillId="24" borderId="0" xfId="0" applyFill="1" applyAlignment="1">
      <alignment horizontal="center" vertical="center"/>
    </xf>
    <xf numFmtId="0" fontId="10" fillId="24" borderId="90" xfId="0" applyFont="1" applyFill="1" applyBorder="1"/>
    <xf numFmtId="0" fontId="10" fillId="24" borderId="68" xfId="0" applyFont="1" applyFill="1" applyBorder="1"/>
    <xf numFmtId="0" fontId="50" fillId="24" borderId="89" xfId="0" applyFont="1" applyFill="1" applyBorder="1" applyAlignment="1">
      <alignment vertical="center"/>
    </xf>
    <xf numFmtId="0" fontId="15" fillId="24" borderId="66" xfId="0" applyFont="1" applyFill="1" applyBorder="1" applyAlignment="1">
      <alignment vertical="center"/>
    </xf>
    <xf numFmtId="0" fontId="0" fillId="25" borderId="16" xfId="0" applyFill="1" applyBorder="1" applyAlignment="1">
      <alignment vertical="center"/>
    </xf>
    <xf numFmtId="0" fontId="0" fillId="25" borderId="19" xfId="0" applyFill="1" applyBorder="1" applyAlignment="1">
      <alignment vertical="center"/>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lignment vertical="center"/>
    </xf>
    <xf numFmtId="0" fontId="10" fillId="24" borderId="35" xfId="0" applyFont="1" applyFill="1" applyBorder="1" applyAlignment="1">
      <alignment vertical="center"/>
    </xf>
    <xf numFmtId="0" fontId="0" fillId="25" borderId="28" xfId="0" applyFill="1" applyBorder="1" applyAlignment="1">
      <alignment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0" fillId="24" borderId="77" xfId="0" applyFont="1" applyFill="1" applyBorder="1" applyAlignment="1">
      <alignment vertical="center"/>
    </xf>
    <xf numFmtId="0" fontId="50" fillId="24" borderId="79" xfId="0" applyFont="1" applyFill="1" applyBorder="1" applyAlignment="1">
      <alignment vertical="center"/>
    </xf>
    <xf numFmtId="0" fontId="34" fillId="25" borderId="14" xfId="0" applyFont="1" applyFill="1" applyBorder="1" applyAlignment="1">
      <alignment vertical="center"/>
    </xf>
    <xf numFmtId="0" fontId="10" fillId="24" borderId="68" xfId="0" applyFont="1" applyFill="1" applyBorder="1" applyAlignment="1">
      <alignment horizontal="center" wrapText="1"/>
    </xf>
    <xf numFmtId="0" fontId="0" fillId="25" borderId="88" xfId="0" applyFill="1" applyBorder="1" applyAlignment="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xf numFmtId="0" fontId="10" fillId="24" borderId="66" xfId="0" applyFont="1" applyFill="1" applyBorder="1"/>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7" fillId="26" borderId="19" xfId="0" applyFont="1" applyFill="1" applyBorder="1" applyAlignment="1">
      <alignment vertical="center"/>
    </xf>
    <xf numFmtId="0" fontId="29" fillId="0" borderId="44" xfId="0" applyFont="1" applyBorder="1" applyAlignment="1">
      <alignment horizontal="center"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0" fontId="6" fillId="26" borderId="71" xfId="0" applyFont="1" applyFill="1" applyBorder="1" applyAlignment="1">
      <alignment vertical="center"/>
    </xf>
    <xf numFmtId="0" fontId="0" fillId="0" borderId="66" xfId="0" applyBorder="1" applyAlignment="1">
      <alignment vertical="center"/>
    </xf>
    <xf numFmtId="0" fontId="7" fillId="26" borderId="64" xfId="0" applyFont="1" applyFill="1" applyBorder="1" applyAlignment="1">
      <alignment vertical="center"/>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10" fillId="26" borderId="33" xfId="0" applyFont="1" applyFill="1" applyBorder="1" applyAlignment="1">
      <alignment horizontal="left" vertical="center" wrapText="1"/>
    </xf>
    <xf numFmtId="0" fontId="68" fillId="26" borderId="0" xfId="0" applyFont="1" applyFill="1" applyAlignment="1">
      <alignment horizontal="left"/>
    </xf>
    <xf numFmtId="0" fontId="53" fillId="26" borderId="0" xfId="0" applyFont="1" applyFill="1" applyAlignment="1">
      <alignment horizontal="left"/>
    </xf>
    <xf numFmtId="0" fontId="50" fillId="26" borderId="0" xfId="0" applyFont="1" applyFill="1" applyAlignment="1">
      <alignment horizontal="right"/>
    </xf>
    <xf numFmtId="0" fontId="15" fillId="26" borderId="0" xfId="0" applyFont="1" applyFill="1"/>
    <xf numFmtId="0" fontId="15" fillId="26" borderId="0" xfId="0" applyFont="1" applyFill="1" applyAlignment="1">
      <alignment horizontal="left"/>
    </xf>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0"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0" xfId="0" applyFont="1" applyFill="1" applyAlignment="1">
      <alignment horizontal="left" wrapText="1"/>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5" fillId="26" borderId="0" xfId="0" applyFont="1" applyFill="1" applyAlignment="1">
      <alignment horizontal="left" wrapText="1"/>
    </xf>
    <xf numFmtId="0" fontId="45" fillId="26" borderId="0" xfId="0" applyFont="1" applyFill="1"/>
    <xf numFmtId="0" fontId="70" fillId="0" borderId="0" xfId="0" applyFont="1"/>
    <xf numFmtId="0" fontId="57" fillId="26" borderId="0" xfId="0" applyFont="1" applyFill="1" applyAlignment="1">
      <alignment horizontal="right" vertical="center" wrapText="1"/>
    </xf>
    <xf numFmtId="0" fontId="22" fillId="0" borderId="0" xfId="0" applyFont="1"/>
    <xf numFmtId="0" fontId="45" fillId="26" borderId="0" xfId="0" applyFont="1" applyFill="1" applyAlignment="1">
      <alignment horizontal="right" vertical="center" wrapText="1"/>
    </xf>
    <xf numFmtId="0" fontId="10" fillId="26" borderId="0" xfId="0" applyFont="1" applyFill="1" applyAlignment="1">
      <alignment horizontal="left"/>
    </xf>
    <xf numFmtId="0" fontId="15" fillId="32" borderId="33" xfId="0" applyFont="1" applyFill="1" applyBorder="1" applyAlignment="1">
      <alignment vertical="center" wrapText="1"/>
    </xf>
    <xf numFmtId="0" fontId="0" fillId="32" borderId="33" xfId="0" applyFill="1" applyBorder="1" applyAlignment="1">
      <alignment vertical="center" wrapText="1"/>
    </xf>
    <xf numFmtId="0" fontId="34" fillId="32" borderId="0" xfId="0" applyFont="1" applyFill="1" applyAlignment="1">
      <alignment horizontal="center" vertical="center"/>
    </xf>
    <xf numFmtId="0" fontId="54"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1" fillId="32" borderId="0" xfId="0" applyFont="1" applyFill="1" applyAlignment="1">
      <alignment horizontal="center" vertical="center"/>
    </xf>
    <xf numFmtId="0" fontId="55" fillId="0" borderId="0" xfId="0" applyFont="1" applyAlignment="1">
      <alignment horizontal="right" vertical="center"/>
    </xf>
    <xf numFmtId="0" fontId="55" fillId="0" borderId="69" xfId="0" applyFont="1" applyBorder="1" applyAlignment="1">
      <alignment horizontal="right" vertical="center"/>
    </xf>
    <xf numFmtId="0" fontId="68" fillId="32" borderId="0" xfId="0" applyFont="1" applyFill="1" applyAlignment="1">
      <alignment horizontal="left" vertical="center"/>
    </xf>
    <xf numFmtId="0" fontId="49" fillId="32" borderId="0" xfId="0" applyFont="1" applyFill="1" applyAlignment="1">
      <alignment horizontal="left" vertical="center"/>
    </xf>
    <xf numFmtId="0" fontId="10" fillId="32" borderId="0" xfId="0" applyFont="1" applyFill="1" applyAlignment="1">
      <alignment horizontal="left" vertical="center" wrapText="1"/>
    </xf>
    <xf numFmtId="0" fontId="15" fillId="32" borderId="0" xfId="0" applyFont="1" applyFill="1" applyAlignment="1">
      <alignment horizontal="left" vertical="center"/>
    </xf>
    <xf numFmtId="0" fontId="15" fillId="32" borderId="38" xfId="0" applyFont="1" applyFill="1" applyBorder="1" applyAlignment="1">
      <alignment vertical="center" wrapText="1"/>
    </xf>
    <xf numFmtId="0" fontId="10" fillId="32" borderId="0" xfId="0" applyFont="1" applyFill="1" applyAlignment="1">
      <alignment horizontal="left" vertical="center"/>
    </xf>
    <xf numFmtId="0" fontId="34" fillId="32" borderId="0" xfId="0" applyFont="1" applyFill="1" applyAlignment="1">
      <alignment horizontal="left" vertical="center"/>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10" fillId="32" borderId="33" xfId="0" applyFont="1" applyFill="1" applyBorder="1" applyAlignment="1">
      <alignment vertical="center" wrapText="1"/>
    </xf>
    <xf numFmtId="0" fontId="29" fillId="32" borderId="0" xfId="0" applyFont="1" applyFill="1" applyAlignment="1">
      <alignment horizontal="left" vertical="center"/>
    </xf>
    <xf numFmtId="0" fontId="29" fillId="0" borderId="0" xfId="0" applyFont="1" applyAlignment="1">
      <alignment horizontal="left" vertical="center"/>
    </xf>
    <xf numFmtId="0" fontId="45" fillId="32" borderId="0" xfId="0" applyFont="1" applyFill="1" applyAlignment="1">
      <alignment vertical="center"/>
    </xf>
    <xf numFmtId="0" fontId="10" fillId="32" borderId="0" xfId="0" applyFont="1" applyFill="1" applyAlignment="1">
      <alignment vertical="center"/>
    </xf>
    <xf numFmtId="0" fontId="45"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Alignment="1">
      <alignment vertical="center"/>
    </xf>
    <xf numFmtId="0" fontId="0" fillId="32" borderId="0" xfId="0" applyFill="1" applyAlignment="1">
      <alignment vertical="center"/>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0" fillId="32" borderId="0" xfId="0" applyFill="1" applyAlignment="1">
      <alignment horizontal="center" vertical="center"/>
    </xf>
    <xf numFmtId="0" fontId="10" fillId="32" borderId="11" xfId="0" applyFont="1" applyFill="1" applyBorder="1" applyAlignment="1">
      <alignment vertical="center" wrapText="1"/>
    </xf>
    <xf numFmtId="0" fontId="15" fillId="32" borderId="36" xfId="0" applyFont="1" applyFill="1" applyBorder="1" applyAlignment="1">
      <alignment vertical="center" wrapText="1"/>
    </xf>
    <xf numFmtId="0" fontId="10" fillId="32" borderId="61" xfId="0" applyFont="1" applyFill="1" applyBorder="1" applyAlignment="1">
      <alignment vertical="center" wrapText="1"/>
    </xf>
    <xf numFmtId="0" fontId="15" fillId="32" borderId="40" xfId="0" applyFont="1" applyFill="1" applyBorder="1" applyAlignment="1">
      <alignment vertical="center" wrapText="1"/>
    </xf>
    <xf numFmtId="0" fontId="29" fillId="32" borderId="0" xfId="0" applyFont="1" applyFill="1" applyAlignment="1">
      <alignment vertical="center" wrapText="1"/>
    </xf>
    <xf numFmtId="0" fontId="10" fillId="32" borderId="0" xfId="0" applyFont="1" applyFill="1" applyAlignment="1">
      <alignment wrapText="1"/>
    </xf>
    <xf numFmtId="0" fontId="15" fillId="32" borderId="0" xfId="0" applyFont="1" applyFill="1" applyAlignment="1">
      <alignment wrapText="1"/>
    </xf>
    <xf numFmtId="0" fontId="0" fillId="0" borderId="33" xfId="0" applyBorder="1" applyAlignment="1">
      <alignment vertical="center"/>
    </xf>
    <xf numFmtId="0" fontId="10"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11" xfId="0" applyFont="1" applyFill="1" applyBorder="1" applyAlignment="1">
      <alignment vertical="center" wrapText="1"/>
    </xf>
    <xf numFmtId="0" fontId="0" fillId="32" borderId="36" xfId="0" applyFill="1" applyBorder="1" applyAlignment="1">
      <alignment vertical="center" wrapText="1"/>
    </xf>
    <xf numFmtId="0" fontId="15" fillId="32" borderId="33" xfId="0" applyFont="1" applyFill="1" applyBorder="1" applyAlignment="1">
      <alignment vertical="center"/>
    </xf>
    <xf numFmtId="0" fontId="15" fillId="32" borderId="38" xfId="0" applyFont="1" applyFill="1" applyBorder="1" applyAlignment="1">
      <alignment vertical="center"/>
    </xf>
    <xf numFmtId="0" fontId="34" fillId="32" borderId="0" xfId="0" applyFont="1" applyFill="1" applyAlignment="1">
      <alignment vertical="center"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4" borderId="38" xfId="0" applyNumberFormat="1" applyFill="1" applyBorder="1" applyAlignment="1">
      <alignment horizontal="right" vertical="center" indent="2"/>
    </xf>
    <xf numFmtId="3" fontId="0" fillId="0" borderId="23" xfId="0" applyNumberFormat="1" applyBorder="1" applyAlignment="1">
      <alignment horizontal="right" vertical="center" indent="2"/>
    </xf>
    <xf numFmtId="0" fontId="45" fillId="32" borderId="0" xfId="0" applyFont="1" applyFill="1" applyAlignment="1">
      <alignment vertical="center" wrapText="1"/>
    </xf>
    <xf numFmtId="0" fontId="10" fillId="32" borderId="39" xfId="0" applyFont="1" applyFill="1" applyBorder="1" applyAlignment="1">
      <alignment vertical="center" wrapText="1"/>
    </xf>
    <xf numFmtId="0" fontId="10"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0" fontId="0" fillId="0" borderId="23" xfId="0" applyBorder="1" applyAlignment="1">
      <alignment horizontal="right" vertical="center" indent="2"/>
    </xf>
    <xf numFmtId="3" fontId="0" fillId="24" borderId="33" xfId="0" applyNumberFormat="1" applyFill="1" applyBorder="1" applyAlignment="1">
      <alignment horizontal="right" vertical="center" indent="2"/>
    </xf>
    <xf numFmtId="3" fontId="0" fillId="0" borderId="22" xfId="0" applyNumberFormat="1" applyBorder="1" applyAlignment="1">
      <alignment horizontal="right" vertical="center" indent="2"/>
    </xf>
    <xf numFmtId="0" fontId="0" fillId="0" borderId="0" xfId="0" applyAlignment="1">
      <alignment horizontal="right" vertical="center" wrapText="1"/>
    </xf>
    <xf numFmtId="0" fontId="15" fillId="32" borderId="39" xfId="0" applyFont="1" applyFill="1" applyBorder="1" applyAlignment="1">
      <alignment vertical="center" wrapText="1"/>
    </xf>
    <xf numFmtId="0" fontId="15" fillId="32" borderId="39" xfId="0" applyFont="1" applyFill="1" applyBorder="1" applyAlignment="1">
      <alignment vertical="center"/>
    </xf>
    <xf numFmtId="0" fontId="70" fillId="0" borderId="0" xfId="0" applyFont="1" applyAlignment="1">
      <alignment vertical="center"/>
    </xf>
    <xf numFmtId="0" fontId="15" fillId="32" borderId="0" xfId="0" applyFont="1" applyFill="1" applyAlignment="1">
      <alignment vertical="center" wrapText="1"/>
    </xf>
    <xf numFmtId="0" fontId="53" fillId="0" borderId="0" xfId="0" applyFont="1" applyAlignment="1">
      <alignment vertical="center"/>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34" fillId="26" borderId="0" xfId="0" applyFont="1" applyFill="1" applyAlignment="1">
      <alignment horizontal="center"/>
    </xf>
    <xf numFmtId="0" fontId="34" fillId="0" borderId="0" xfId="0" applyFont="1" applyAlignment="1">
      <alignment horizontal="center"/>
    </xf>
    <xf numFmtId="0" fontId="4" fillId="26" borderId="0" xfId="0" applyFont="1" applyFill="1" applyAlignment="1">
      <alignment horizontal="center" wrapText="1"/>
    </xf>
    <xf numFmtId="0" fontId="4" fillId="26" borderId="0" xfId="0" applyFont="1" applyFill="1" applyAlignment="1">
      <alignment horizontal="center"/>
    </xf>
    <xf numFmtId="0" fontId="29" fillId="26" borderId="0" xfId="0" applyFont="1" applyFill="1" applyAlignment="1">
      <alignment horizontal="left" wrapText="1"/>
    </xf>
    <xf numFmtId="0" fontId="29" fillId="26" borderId="0" xfId="0" applyFont="1" applyFill="1" applyAlignment="1">
      <alignment horizontal="left"/>
    </xf>
    <xf numFmtId="0" fontId="36" fillId="36" borderId="96" xfId="26" applyFill="1" applyBorder="1" applyAlignment="1" applyProtection="1">
      <alignment horizontal="left" vertical="center"/>
      <protection locked="0"/>
    </xf>
    <xf numFmtId="0" fontId="2" fillId="36" borderId="98" xfId="0" applyFont="1" applyFill="1" applyBorder="1" applyAlignment="1" applyProtection="1">
      <alignment horizontal="left" vertical="center"/>
      <protection locked="0"/>
    </xf>
    <xf numFmtId="0" fontId="2" fillId="36" borderId="99" xfId="0" applyFont="1" applyFill="1" applyBorder="1" applyAlignment="1" applyProtection="1">
      <alignment horizontal="left" vertical="center"/>
      <protection locked="0"/>
    </xf>
    <xf numFmtId="0" fontId="45" fillId="26" borderId="0" xfId="0" applyFont="1" applyFill="1" applyAlignment="1">
      <alignment horizontal="left"/>
    </xf>
    <xf numFmtId="0" fontId="45" fillId="26" borderId="0" xfId="0" applyFont="1" applyFill="1" applyAlignment="1">
      <alignment horizontal="left" wrapText="1"/>
    </xf>
    <xf numFmtId="0" fontId="45" fillId="0" borderId="0" xfId="0" applyFont="1" applyAlignment="1">
      <alignment horizontal="left"/>
    </xf>
    <xf numFmtId="0" fontId="49" fillId="26" borderId="0" xfId="0" applyFont="1" applyFill="1" applyAlignment="1">
      <alignment horizontal="right"/>
    </xf>
    <xf numFmtId="0" fontId="49" fillId="0" borderId="0" xfId="0" applyFont="1" applyAlignment="1">
      <alignment horizontal="right"/>
    </xf>
    <xf numFmtId="0" fontId="1" fillId="36" borderId="110" xfId="0" applyFont="1" applyFill="1" applyBorder="1" applyAlignment="1">
      <alignment horizontal="left" vertical="center"/>
    </xf>
    <xf numFmtId="0" fontId="1" fillId="36" borderId="111" xfId="0" applyFont="1" applyFill="1" applyBorder="1" applyAlignment="1">
      <alignment horizontal="left" vertical="center"/>
    </xf>
    <xf numFmtId="0" fontId="29" fillId="26" borderId="68" xfId="0" applyFont="1" applyFill="1" applyBorder="1" applyAlignment="1">
      <alignment horizontal="left"/>
    </xf>
    <xf numFmtId="0" fontId="0" fillId="0" borderId="68" xfId="0" applyBorder="1" applyAlignment="1">
      <alignment horizontal="left"/>
    </xf>
    <xf numFmtId="0" fontId="52" fillId="26" borderId="18" xfId="0" applyFont="1" applyFill="1" applyBorder="1" applyAlignment="1">
      <alignment horizontal="left"/>
    </xf>
    <xf numFmtId="0" fontId="0" fillId="0" borderId="0" xfId="0" applyAlignment="1">
      <alignment horizontal="left"/>
    </xf>
    <xf numFmtId="0" fontId="29" fillId="26" borderId="0" xfId="0" applyFont="1" applyFill="1" applyAlignment="1">
      <alignment horizontal="left" vertical="center" wrapText="1"/>
    </xf>
    <xf numFmtId="0" fontId="53" fillId="26" borderId="0" xfId="0" applyFont="1" applyFill="1" applyAlignment="1">
      <alignment horizontal="left" vertical="center"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10" fillId="26" borderId="38" xfId="0" applyFont="1" applyFill="1" applyBorder="1" applyAlignment="1">
      <alignment horizontal="left" vertical="center" wrapText="1"/>
    </xf>
    <xf numFmtId="0" fontId="45" fillId="26" borderId="0" xfId="0" applyFont="1" applyFill="1" applyAlignment="1">
      <alignment horizontal="left" vertical="center" wrapText="1"/>
    </xf>
    <xf numFmtId="0" fontId="0" fillId="0" borderId="0" xfId="0" applyAlignment="1">
      <alignment horizontal="left" wrapText="1"/>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53" fillId="24" borderId="63" xfId="0" applyFont="1" applyFill="1" applyBorder="1" applyAlignment="1" applyProtection="1">
      <alignment horizontal="left" vertical="center"/>
      <protection locked="0"/>
    </xf>
    <xf numFmtId="0" fontId="53" fillId="24" borderId="57" xfId="0" applyFont="1" applyFill="1" applyBorder="1" applyAlignment="1" applyProtection="1">
      <alignment horizontal="left" vertical="center"/>
      <protection locked="0"/>
    </xf>
    <xf numFmtId="0" fontId="53" fillId="26" borderId="65" xfId="0" applyFont="1" applyFill="1" applyBorder="1" applyAlignment="1">
      <alignment horizontal="left"/>
    </xf>
    <xf numFmtId="0" fontId="53" fillId="26" borderId="65" xfId="0" applyFont="1" applyFill="1" applyBorder="1" applyAlignment="1">
      <alignment horizontal="left" vertical="center"/>
    </xf>
    <xf numFmtId="0" fontId="53" fillId="26" borderId="0" xfId="0" applyFont="1" applyFill="1" applyAlignment="1">
      <alignment horizontal="left" vertical="center"/>
    </xf>
    <xf numFmtId="0" fontId="2" fillId="25" borderId="0" xfId="0" applyFont="1" applyFill="1" applyAlignment="1" applyProtection="1">
      <alignment vertical="center" wrapText="1"/>
      <protection locked="0"/>
    </xf>
    <xf numFmtId="0" fontId="53" fillId="25" borderId="0" xfId="0" applyFont="1" applyFill="1" applyAlignment="1">
      <alignment vertical="center"/>
    </xf>
    <xf numFmtId="0" fontId="51" fillId="25" borderId="0" xfId="0" applyFont="1" applyFill="1" applyAlignment="1">
      <alignment vertical="center"/>
    </xf>
    <xf numFmtId="0" fontId="52" fillId="25" borderId="0" xfId="0" applyFont="1" applyFill="1" applyAlignment="1">
      <alignment vertical="center"/>
    </xf>
    <xf numFmtId="0" fontId="53" fillId="25" borderId="0" xfId="0" applyFont="1" applyFill="1" applyAlignment="1" applyProtection="1">
      <alignment vertical="center" wrapText="1"/>
      <protection locked="0"/>
    </xf>
    <xf numFmtId="0" fontId="45" fillId="25" borderId="0" xfId="0" applyFont="1" applyFill="1" applyAlignment="1">
      <alignment horizontal="center"/>
    </xf>
    <xf numFmtId="0" fontId="34" fillId="25" borderId="0" xfId="0" applyFont="1" applyFill="1" applyAlignment="1">
      <alignment horizontal="right"/>
    </xf>
    <xf numFmtId="0" fontId="34" fillId="0" borderId="0" xfId="0" applyFont="1" applyAlignment="1">
      <alignment horizontal="right"/>
    </xf>
    <xf numFmtId="0" fontId="53" fillId="25" borderId="0" xfId="0" applyFont="1" applyFill="1"/>
    <xf numFmtId="14" fontId="54" fillId="25" borderId="0" xfId="0" applyNumberFormat="1" applyFont="1" applyFill="1" applyAlignment="1">
      <alignment horizontal="left" vertical="center"/>
    </xf>
    <xf numFmtId="0" fontId="54" fillId="25" borderId="0" xfId="0" applyFont="1" applyFill="1" applyAlignment="1">
      <alignment horizontal="left" vertical="center"/>
    </xf>
    <xf numFmtId="0" fontId="54" fillId="25" borderId="0" xfId="0" applyFont="1" applyFill="1" applyAlignment="1">
      <alignment vertical="center"/>
    </xf>
    <xf numFmtId="0" fontId="41" fillId="25" borderId="0" xfId="0" applyFont="1" applyFill="1"/>
    <xf numFmtId="0" fontId="54" fillId="25" borderId="0" xfId="0" applyFont="1" applyFill="1"/>
    <xf numFmtId="0" fontId="55" fillId="25" borderId="0" xfId="0" applyFont="1" applyFill="1"/>
    <xf numFmtId="0" fontId="51" fillId="25" borderId="0" xfId="0" applyFont="1" applyFill="1"/>
    <xf numFmtId="0" fontId="52" fillId="25" borderId="0" xfId="0" applyFont="1" applyFill="1"/>
    <xf numFmtId="165" fontId="115" fillId="26" borderId="0" xfId="0" applyNumberFormat="1" applyFont="1" applyFill="1" applyAlignment="1">
      <alignment horizontal="left" vertical="top" wrapText="1"/>
    </xf>
    <xf numFmtId="0" fontId="45" fillId="0" borderId="0" xfId="0" applyFont="1" applyAlignment="1">
      <alignment horizontal="left" vertical="top" wrapText="1"/>
    </xf>
    <xf numFmtId="0" fontId="13" fillId="27" borderId="0" xfId="0" applyFont="1" applyFill="1" applyAlignment="1">
      <alignment horizontal="center" wrapText="1"/>
    </xf>
    <xf numFmtId="0" fontId="0" fillId="0" borderId="0" xfId="0" applyAlignment="1">
      <alignment horizontal="center" wrapText="1"/>
    </xf>
    <xf numFmtId="0" fontId="17" fillId="26" borderId="0" xfId="0" applyFont="1" applyFill="1" applyAlignment="1">
      <alignment horizontal="center" vertical="center"/>
    </xf>
    <xf numFmtId="0" fontId="13" fillId="26" borderId="79" xfId="0" applyFont="1" applyFill="1" applyBorder="1" applyAlignment="1">
      <alignment vertical="top" wrapText="1"/>
    </xf>
    <xf numFmtId="0" fontId="13" fillId="26" borderId="0" xfId="0" applyFont="1" applyFill="1" applyAlignment="1">
      <alignment vertical="top" wrapText="1"/>
    </xf>
    <xf numFmtId="0" fontId="52" fillId="26" borderId="0" xfId="0" applyFont="1" applyFill="1"/>
    <xf numFmtId="0" fontId="52" fillId="26" borderId="0" xfId="0" applyFont="1" applyFill="1" applyAlignment="1">
      <alignment wrapText="1"/>
    </xf>
    <xf numFmtId="0" fontId="67" fillId="26" borderId="0" xfId="0" applyFont="1" applyFill="1" applyAlignment="1">
      <alignment horizontal="center" wrapText="1"/>
    </xf>
    <xf numFmtId="0" fontId="66" fillId="26" borderId="0" xfId="0" applyFont="1" applyFill="1" applyAlignment="1">
      <alignment wrapText="1"/>
    </xf>
    <xf numFmtId="0" fontId="0" fillId="26" borderId="0" xfId="0" applyFill="1" applyAlignment="1">
      <alignment wrapText="1"/>
    </xf>
    <xf numFmtId="0" fontId="51" fillId="0" borderId="0" xfId="0" applyFont="1"/>
    <xf numFmtId="0" fontId="52" fillId="0" borderId="0" xfId="0" applyFont="1" applyProtection="1">
      <protection locked="0"/>
    </xf>
    <xf numFmtId="0" fontId="52" fillId="0" borderId="0" xfId="0" applyFont="1"/>
    <xf numFmtId="0" fontId="52" fillId="0" borderId="91" xfId="0" applyFont="1" applyBorder="1" applyAlignment="1" applyProtection="1">
      <alignment horizontal="center"/>
      <protection locked="0"/>
    </xf>
    <xf numFmtId="0" fontId="45" fillId="26" borderId="0" xfId="0" applyFont="1" applyFill="1" applyAlignment="1">
      <alignment horizontal="center" wrapText="1"/>
    </xf>
    <xf numFmtId="0" fontId="4" fillId="24"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92" xfId="0" applyBorder="1" applyAlignment="1" applyProtection="1">
      <alignment horizontal="center" vertical="center" wrapText="1"/>
      <protection locked="0"/>
    </xf>
    <xf numFmtId="0" fontId="51" fillId="26" borderId="0" xfId="0" applyFont="1" applyFill="1"/>
    <xf numFmtId="0" fontId="0" fillId="26" borderId="0" xfId="0" applyFill="1"/>
    <xf numFmtId="0" fontId="51" fillId="0" borderId="0" xfId="0" applyFont="1" applyAlignment="1" applyProtection="1">
      <alignment horizontal="left"/>
      <protection locked="0"/>
    </xf>
    <xf numFmtId="0" fontId="51" fillId="0" borderId="0" xfId="0" applyFont="1" applyProtection="1">
      <protection locked="0"/>
    </xf>
  </cellXfs>
  <cellStyles count="104">
    <cellStyle name="_PERSONAL" xfId="55" xr:uid="{00000000-0005-0000-0000-000000000000}"/>
    <cellStyle name="_PERSONAL_1" xfId="56" xr:uid="{00000000-0005-0000-0000-000001000000}"/>
    <cellStyle name="20 % – Zvýraznění1" xfId="1" xr:uid="{00000000-0005-0000-0000-000002000000}"/>
    <cellStyle name="20 % – Zvýraznění2" xfId="2" xr:uid="{00000000-0005-0000-0000-000003000000}"/>
    <cellStyle name="20 % – Zvýraznění3" xfId="3" xr:uid="{00000000-0005-0000-0000-000004000000}"/>
    <cellStyle name="20 % – Zvýraznění4" xfId="4" xr:uid="{00000000-0005-0000-0000-000005000000}"/>
    <cellStyle name="20 % – Zvýraznění5" xfId="5" xr:uid="{00000000-0005-0000-0000-000006000000}"/>
    <cellStyle name="20 % – Zvýraznění6" xfId="6" xr:uid="{00000000-0005-0000-0000-000007000000}"/>
    <cellStyle name="40 % – Zvýraznění1" xfId="7" xr:uid="{00000000-0005-0000-0000-000008000000}"/>
    <cellStyle name="40 % – Zvýraznění2" xfId="8" xr:uid="{00000000-0005-0000-0000-000009000000}"/>
    <cellStyle name="40 % – Zvýraznění3" xfId="9" xr:uid="{00000000-0005-0000-0000-00000A000000}"/>
    <cellStyle name="40 % – Zvýraznění4" xfId="10" xr:uid="{00000000-0005-0000-0000-00000B000000}"/>
    <cellStyle name="40 % – Zvýraznění5" xfId="11" xr:uid="{00000000-0005-0000-0000-00000C000000}"/>
    <cellStyle name="40 % – Zvýraznění6" xfId="12" xr:uid="{00000000-0005-0000-0000-00000D000000}"/>
    <cellStyle name="60 % – Zvýraznění1" xfId="13" xr:uid="{00000000-0005-0000-0000-00000E000000}"/>
    <cellStyle name="60 % – Zvýraznění2" xfId="14" xr:uid="{00000000-0005-0000-0000-00000F000000}"/>
    <cellStyle name="60 % – Zvýraznění3" xfId="15" xr:uid="{00000000-0005-0000-0000-000010000000}"/>
    <cellStyle name="60 % – Zvýraznění4" xfId="16" xr:uid="{00000000-0005-0000-0000-000011000000}"/>
    <cellStyle name="60 % – Zvýraznění5" xfId="17" xr:uid="{00000000-0005-0000-0000-000012000000}"/>
    <cellStyle name="60 % – Zvýraznění6" xfId="18" xr:uid="{00000000-0005-0000-0000-000013000000}"/>
    <cellStyle name="Calc Currency (0)" xfId="57" xr:uid="{00000000-0005-0000-0000-000014000000}"/>
    <cellStyle name="Calc Currency (2)" xfId="58" xr:uid="{00000000-0005-0000-0000-000015000000}"/>
    <cellStyle name="Calc Percent (0)" xfId="59" xr:uid="{00000000-0005-0000-0000-000016000000}"/>
    <cellStyle name="Calc Percent (1)" xfId="60" xr:uid="{00000000-0005-0000-0000-000017000000}"/>
    <cellStyle name="Calc Percent (2)" xfId="61" xr:uid="{00000000-0005-0000-0000-000018000000}"/>
    <cellStyle name="Calc Units (0)" xfId="62" xr:uid="{00000000-0005-0000-0000-000019000000}"/>
    <cellStyle name="Calc Units (1)" xfId="63" xr:uid="{00000000-0005-0000-0000-00001A000000}"/>
    <cellStyle name="Calc Units (2)" xfId="64" xr:uid="{00000000-0005-0000-0000-00001B000000}"/>
    <cellStyle name="Celkem" xfId="19" xr:uid="{00000000-0005-0000-0000-00001C000000}"/>
    <cellStyle name="Celkem 2" xfId="65" xr:uid="{00000000-0005-0000-0000-00001D000000}"/>
    <cellStyle name="Comma [00]" xfId="66" xr:uid="{00000000-0005-0000-0000-00001E000000}"/>
    <cellStyle name="Comma0" xfId="20" xr:uid="{00000000-0005-0000-0000-00001F000000}"/>
    <cellStyle name="Currency [00]" xfId="67" xr:uid="{00000000-0005-0000-0000-000020000000}"/>
    <cellStyle name="Currency0" xfId="21" xr:uid="{00000000-0005-0000-0000-000021000000}"/>
    <cellStyle name="Currency0 2" xfId="68" xr:uid="{00000000-0005-0000-0000-000022000000}"/>
    <cellStyle name="Date" xfId="22" xr:uid="{00000000-0005-0000-0000-000023000000}"/>
    <cellStyle name="Date Short" xfId="69" xr:uid="{00000000-0005-0000-0000-000024000000}"/>
    <cellStyle name="DELTA" xfId="70" xr:uid="{00000000-0005-0000-0000-000025000000}"/>
    <cellStyle name="Dziesiętny [0]_laroux" xfId="71" xr:uid="{00000000-0005-0000-0000-000026000000}"/>
    <cellStyle name="Dziesiętny_laroux" xfId="72" xr:uid="{00000000-0005-0000-0000-000027000000}"/>
    <cellStyle name="Enter Currency (0)" xfId="73" xr:uid="{00000000-0005-0000-0000-000028000000}"/>
    <cellStyle name="Enter Currency (2)" xfId="74" xr:uid="{00000000-0005-0000-0000-000029000000}"/>
    <cellStyle name="Enter Units (0)" xfId="75" xr:uid="{00000000-0005-0000-0000-00002A000000}"/>
    <cellStyle name="Enter Units (1)" xfId="76" xr:uid="{00000000-0005-0000-0000-00002B000000}"/>
    <cellStyle name="Enter Units (2)" xfId="77" xr:uid="{00000000-0005-0000-0000-00002C000000}"/>
    <cellStyle name="Fixed" xfId="23" xr:uid="{00000000-0005-0000-0000-00002D000000}"/>
    <cellStyle name="Header1" xfId="78" xr:uid="{00000000-0005-0000-0000-00002E000000}"/>
    <cellStyle name="Header2" xfId="79" xr:uid="{00000000-0005-0000-0000-00002F000000}"/>
    <cellStyle name="Heading 1" xfId="24" xr:uid="{00000000-0005-0000-0000-000030000000}"/>
    <cellStyle name="Heading 2" xfId="25" xr:uid="{00000000-0005-0000-0000-000031000000}"/>
    <cellStyle name="Hypertextový odkaz" xfId="26" builtinId="8"/>
    <cellStyle name="Hypertextový odkaz 2" xfId="52" xr:uid="{00000000-0005-0000-0000-000033000000}"/>
    <cellStyle name="Hypertextový odkaz 3" xfId="80" xr:uid="{00000000-0005-0000-0000-000034000000}"/>
    <cellStyle name="Chybně" xfId="27" xr:uid="{00000000-0005-0000-0000-000035000000}"/>
    <cellStyle name="Kontrolní buňka" xfId="28" xr:uid="{00000000-0005-0000-0000-000036000000}"/>
    <cellStyle name="Link Currency (0)" xfId="81" xr:uid="{00000000-0005-0000-0000-000037000000}"/>
    <cellStyle name="Link Currency (2)" xfId="82" xr:uid="{00000000-0005-0000-0000-000038000000}"/>
    <cellStyle name="Link Units (0)" xfId="83" xr:uid="{00000000-0005-0000-0000-000039000000}"/>
    <cellStyle name="Link Units (1)" xfId="84" xr:uid="{00000000-0005-0000-0000-00003A000000}"/>
    <cellStyle name="Link Units (2)" xfId="85" xr:uid="{00000000-0005-0000-0000-00003B000000}"/>
    <cellStyle name="Nadpis 1" xfId="29" xr:uid="{00000000-0005-0000-0000-00003C000000}"/>
    <cellStyle name="Nadpis 1 2" xfId="86" xr:uid="{00000000-0005-0000-0000-00003D000000}"/>
    <cellStyle name="Nadpis 2" xfId="30" xr:uid="{00000000-0005-0000-0000-00003E000000}"/>
    <cellStyle name="Nadpis 2 2" xfId="87" xr:uid="{00000000-0005-0000-0000-00003F000000}"/>
    <cellStyle name="Nadpis 3" xfId="31" xr:uid="{00000000-0005-0000-0000-000040000000}"/>
    <cellStyle name="Nadpis 4" xfId="32" xr:uid="{00000000-0005-0000-0000-000041000000}"/>
    <cellStyle name="Název" xfId="33" xr:uid="{00000000-0005-0000-0000-000042000000}"/>
    <cellStyle name="Neutrální" xfId="34" xr:uid="{00000000-0005-0000-0000-000043000000}"/>
    <cellStyle name="Normální" xfId="0" builtinId="0"/>
    <cellStyle name="normální 2" xfId="51" xr:uid="{00000000-0005-0000-0000-000045000000}"/>
    <cellStyle name="Normální 2 2" xfId="88" xr:uid="{00000000-0005-0000-0000-000046000000}"/>
    <cellStyle name="Normální 3" xfId="50" xr:uid="{00000000-0005-0000-0000-000047000000}"/>
    <cellStyle name="Normální 4" xfId="53" xr:uid="{00000000-0005-0000-0000-000048000000}"/>
    <cellStyle name="Normální 5" xfId="54" xr:uid="{00000000-0005-0000-0000-000049000000}"/>
    <cellStyle name="Normální 6" xfId="103" xr:uid="{00000000-0005-0000-0000-00004A000000}"/>
    <cellStyle name="Normalny_laroux" xfId="89" xr:uid="{00000000-0005-0000-0000-00004B000000}"/>
    <cellStyle name="Percent [0]" xfId="90" xr:uid="{00000000-0005-0000-0000-00004C000000}"/>
    <cellStyle name="Percent [00]" xfId="91" xr:uid="{00000000-0005-0000-0000-00004D000000}"/>
    <cellStyle name="Poznámka" xfId="35" xr:uid="{00000000-0005-0000-0000-00004E000000}"/>
    <cellStyle name="PrePop Currency (0)" xfId="92" xr:uid="{00000000-0005-0000-0000-00004F000000}"/>
    <cellStyle name="PrePop Currency (2)" xfId="93" xr:uid="{00000000-0005-0000-0000-000050000000}"/>
    <cellStyle name="PrePop Units (0)" xfId="94" xr:uid="{00000000-0005-0000-0000-000051000000}"/>
    <cellStyle name="PrePop Units (1)" xfId="95" xr:uid="{00000000-0005-0000-0000-000052000000}"/>
    <cellStyle name="PrePop Units (2)" xfId="96" xr:uid="{00000000-0005-0000-0000-000053000000}"/>
    <cellStyle name="Propojená buňka" xfId="36" xr:uid="{00000000-0005-0000-0000-000054000000}"/>
    <cellStyle name="Správně" xfId="37" xr:uid="{00000000-0005-0000-0000-000055000000}"/>
    <cellStyle name="Style 1" xfId="97" xr:uid="{00000000-0005-0000-0000-000056000000}"/>
    <cellStyle name="Text Indent A" xfId="98" xr:uid="{00000000-0005-0000-0000-000057000000}"/>
    <cellStyle name="Text Indent B" xfId="99" xr:uid="{00000000-0005-0000-0000-000058000000}"/>
    <cellStyle name="Text Indent C" xfId="100" xr:uid="{00000000-0005-0000-0000-000059000000}"/>
    <cellStyle name="Text upozornění" xfId="38" xr:uid="{00000000-0005-0000-0000-00005A000000}"/>
    <cellStyle name="Total" xfId="39" xr:uid="{00000000-0005-0000-0000-00005B000000}"/>
    <cellStyle name="Vstup" xfId="40" xr:uid="{00000000-0005-0000-0000-00005C000000}"/>
    <cellStyle name="Výpočet" xfId="41" xr:uid="{00000000-0005-0000-0000-00005D000000}"/>
    <cellStyle name="Výstup" xfId="42" xr:uid="{00000000-0005-0000-0000-00005E000000}"/>
    <cellStyle name="Vysvětlující text" xfId="43" xr:uid="{00000000-0005-0000-0000-00005F000000}"/>
    <cellStyle name="Walutowy [0]_laroux" xfId="101" xr:uid="{00000000-0005-0000-0000-000060000000}"/>
    <cellStyle name="Walutowy_laroux" xfId="102" xr:uid="{00000000-0005-0000-0000-000061000000}"/>
    <cellStyle name="Zvýraznění 1" xfId="44" xr:uid="{00000000-0005-0000-0000-000062000000}"/>
    <cellStyle name="Zvýraznění 2" xfId="45" xr:uid="{00000000-0005-0000-0000-000063000000}"/>
    <cellStyle name="Zvýraznění 3" xfId="46" xr:uid="{00000000-0005-0000-0000-000064000000}"/>
    <cellStyle name="Zvýraznění 4" xfId="47" xr:uid="{00000000-0005-0000-0000-000065000000}"/>
    <cellStyle name="Zvýraznění 5" xfId="48" xr:uid="{00000000-0005-0000-0000-000066000000}"/>
    <cellStyle name="Zvýraznění 6" xfId="49" xr:uid="{00000000-0005-0000-0000-000067000000}"/>
  </cellStyles>
  <dxfs count="139">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30.12.2023, u ostatních typů musí být v rozmezí 1.1.2021 až 31.12.2023.</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od roku 2024 musí být vyplněna.</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2024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2023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2023, lze jako položku odčitatelnou od základu v pěti následujících zdaňovacích obdobích daně naposledy uplatnit zbývající část daňové ztráty pravomocně stanovené za zdaňovací období nebo období, za které se podává daňové přiznání, započaté v roce 2018. Za zdaňovací období nebo období, za které se podává daňové přiznání, započaté v roce 2023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2025.</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2023,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404/2021 Sb., o Programu statistických zjišťování na rok 2022,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období, za které se podává daňové přiznání, kteří na tomto řádku uvedou roční úhrn čistého obratu vypočtený podle § 1d odst. 2 věty druhé zákona o účetnictví. Veřejně prospěšní poplatníci (§ 17a zákona), uvedou roční úhrn čistého obratu z celkové činnosti, tj. z hlavní i hospodářské činnosti. &lt;br/&gt;Poplatníci, kteří vedou jednoduché účetnictví, uvedou součet všech příjmů dosažených za zdaňovací období, nebo za období, za které se podává daňové přiznání. Pokud je měnou účetnictví poplatníka funkční měna, uvádí se výše ročního úhrnu čistého obratu v této funkční měně, tj. v EUR, USD nebo GBP. K označení měrné jednotky „Kč“ uvedené na ř. 1 se v takovém případě nepřihlíží.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ZVKAP|PP_OPISPUV|PP_UZMUS|PP_PTOK){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9" Name="Pisemnost_Map"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6AD391B9-E813-452C-A34B-9EC5B0372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5456908B-6D1D-462A-9AA6-44B30E6F54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99783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22</xdr:row>
      <xdr:rowOff>190500</xdr:rowOff>
    </xdr:from>
    <xdr:to>
      <xdr:col>6</xdr:col>
      <xdr:colOff>581025</xdr:colOff>
      <xdr:row>23</xdr:row>
      <xdr:rowOff>266700</xdr:rowOff>
    </xdr:to>
    <xdr:cxnSp macro="">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53225"/>
          <a:ext cx="523875" cy="4572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macro="">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24925"/>
          <a:ext cx="619125" cy="2952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macro="">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77350"/>
          <a:ext cx="657225" cy="2762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TODO\NAHRANI\DzPPO17_ol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0000000}" name="Tabulka61" displayName="Tabulka61" ref="A52:C64" tableType="xml" totalsRowShown="0">
  <autoFilter ref="A52:C64" xr:uid="{00000000-0009-0000-0100-00003D000000}"/>
  <tableColumns count="3">
    <tableColumn id="1" xr3:uid="{00000000-0010-0000-0000-000001000000}" uniqueName="c_listu" name="Sloupec1" dataDxfId="138"/>
    <tableColumn id="2" xr3:uid="{00000000-0010-0000-0000-000002000000}" uniqueName="naz_uc_skup" name="naz_uc_skup" dataDxfId="137">
      <calculatedColumnFormula>IF('3'!B10:C10&lt;&gt;"",'3'!B10:C10,"")</calculatedColumnFormula>
      <xmlColumnPr mapId="9" xpath="/Pisemnost/DPPDP9/VetaU/@naz_uc_skup" xmlDataType="string"/>
    </tableColumn>
    <tableColumn id="3" xr3:uid="{00000000-0010-0000-0000-000003000000}" uniqueName="kc_1a" name="kc_1a" dataDxfId="136">
      <calculatedColumnFormula>IF(ISNUMBER('3'!D10),'3'!D10,"")</calculatedColumnFormula>
      <xmlColumnPr mapId="9"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ulka65" displayName="Tabulka65" ref="A293:D349" tableType="xml" totalsRowShown="0" headerRowDxfId="46" dataDxfId="45">
  <autoFilter ref="A293:D349" xr:uid="{00000000-0009-0000-0100-000041000000}"/>
  <tableColumns count="4">
    <tableColumn id="1" xr3:uid="{00000000-0010-0000-0900-000001000000}" uniqueName="c_listu" name="c_listu" dataDxfId="44">
      <calculatedColumnFormula>$B$291</calculatedColumnFormula>
    </tableColumn>
    <tableColumn id="2" xr3:uid="{00000000-0010-0000-0900-000002000000}" uniqueName="c_radku" name="c_radku" dataDxfId="43">
      <calculatedColumnFormula>IF($B$42="P",Účetní_závěrka!C96,IF(G294&lt;&gt;"",G294,""))</calculatedColumnFormula>
      <xmlColumnPr mapId="9" xpath="/Pisemnost/DPPDP9/VetaUB/@c_radku" xmlDataType="decimal"/>
    </tableColumn>
    <tableColumn id="3" xr3:uid="{00000000-0010-0000-0900-000003000000}" uniqueName="kc_min" name="kc_min" dataDxfId="42">
      <calculatedColumnFormula>IF(Účetní_závěrka!E96&lt;&gt;"",Účetní_závěrka!E96,"")</calculatedColumnFormula>
      <xmlColumnPr mapId="9" xpath="/Pisemnost/DPPDP9/VetaUB/@kc_min" xmlDataType="decimal"/>
    </tableColumn>
    <tableColumn id="4" xr3:uid="{00000000-0010-0000-0900-000004000000}" uniqueName="kc_sled" name="kc_sled" dataDxfId="41">
      <calculatedColumnFormula>IF(Účetní_závěrka!D96&lt;&gt;"",Účetní_závěrka!D96,"")</calculatedColumnFormula>
      <xmlColumnPr mapId="9"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A000000}" name="Tabulka252" displayName="Tabulka252" ref="C140:AL141" tableType="xml" totalsRowShown="0" headerRowDxfId="40" dataDxfId="39">
  <autoFilter ref="C140:AL141" xr:uid="{00000000-0009-0000-0100-0000FC000000}"/>
  <tableColumns count="36">
    <tableColumn id="1" xr3:uid="{00000000-0010-0000-0A00-000001000000}" uniqueName="pr1hr1_iiar1" name="pr1hr1_iiar1" dataDxfId="38">
      <calculatedColumnFormula>IF(Př_H1!D20&lt;&gt;0,Př_H1!D20,"")</calculatedColumnFormula>
      <xmlColumnPr mapId="9" xpath="/Pisemnost/DPPDP9/VetaW/@pr1hr1_iiar1" xmlDataType="decimal"/>
    </tableColumn>
    <tableColumn id="2" xr3:uid="{00000000-0010-0000-0A00-000002000000}" uniqueName="pr1hr1_iiar2" name="pr1hr1_iiar2" dataDxfId="37">
      <calculatedColumnFormula>IF(Př_H2!D18&lt;&gt;0,Př_H2!D18,"")</calculatedColumnFormula>
      <xmlColumnPr mapId="9" xpath="/Pisemnost/DPPDP9/VetaW/@pr1hr1_iiar2" xmlDataType="decimal"/>
    </tableColumn>
    <tableColumn id="3" xr3:uid="{00000000-0010-0000-0A00-000003000000}" uniqueName="pr1hr1_iiar5" name="pr1hr1_iiar5" dataDxfId="36">
      <calculatedColumnFormula>IF(Př_H2!D19&lt;&gt;0,Př_H2!D19,"")</calculatedColumnFormula>
      <xmlColumnPr mapId="9" xpath="/Pisemnost/DPPDP9/VetaW/@pr1hr1_iiar5" xmlDataType="decimal"/>
    </tableColumn>
    <tableColumn id="4" xr3:uid="{00000000-0010-0000-0A00-000004000000}" uniqueName="pr1hr1_iiar6" name="pr1hr1_iiar6" dataDxfId="35">
      <calculatedColumnFormula>IF(Př_H2!D20&lt;&gt;0,Př_H2!D20*100,"")</calculatedColumnFormula>
      <xmlColumnPr mapId="9" xpath="/Pisemnost/DPPDP9/VetaW/@pr1hr1_iiar6" xmlDataType="decimal"/>
    </tableColumn>
    <tableColumn id="5" xr3:uid="{00000000-0010-0000-0A00-000005000000}" uniqueName="pr1hr1_iiar7" name="pr1hr1_iiar7" dataDxfId="34">
      <calculatedColumnFormula>IF(Př_H2!D21&lt;&gt;0,Př_H2!D21,"")</calculatedColumnFormula>
      <xmlColumnPr mapId="9" xpath="/Pisemnost/DPPDP9/VetaW/@pr1hr1_iiar7" xmlDataType="decimal"/>
    </tableColumn>
    <tableColumn id="6" xr3:uid="{00000000-0010-0000-0A00-000006000000}" uniqueName="pr1hr1_iibr1" name="pr1hr1_iibr1" dataDxfId="33">
      <calculatedColumnFormula>IF(Př_H2!D26&lt;&gt;0,Př_H2!D26,"")</calculatedColumnFormula>
      <xmlColumnPr mapId="9" xpath="/Pisemnost/DPPDP9/VetaW/@pr1hr1_iibr1" xmlDataType="decimal"/>
    </tableColumn>
    <tableColumn id="7" xr3:uid="{00000000-0010-0000-0A00-000007000000}" uniqueName="pr1hr1_iibr2" name="pr1hr1_iibr2" dataDxfId="32">
      <calculatedColumnFormula>IF(Př_H2!D27&lt;&gt;0,Př_H2!D27,"")</calculatedColumnFormula>
      <xmlColumnPr mapId="9" xpath="/Pisemnost/DPPDP9/VetaW/@pr1hr1_iibr2" xmlDataType="decimal"/>
    </tableColumn>
    <tableColumn id="8" xr3:uid="{00000000-0010-0000-0A00-000008000000}" uniqueName="pr1hr1_iibr3" name="pr1hr1_iibr3" dataDxfId="31">
      <calculatedColumnFormula>IF(Př_H2!D28&lt;&gt;0,Př_H2!D28,"")</calculatedColumnFormula>
      <xmlColumnPr mapId="9" xpath="/Pisemnost/DPPDP9/VetaW/@pr1hr1_iibr3" xmlDataType="decimal"/>
    </tableColumn>
    <tableColumn id="9" xr3:uid="{00000000-0010-0000-0A00-000009000000}" uniqueName="pr1hr1_iir1" name="pr1hr1_iir1" dataDxfId="30">
      <calculatedColumnFormula>IF(Př_H2!D21&lt;&gt;0,Př_H2!D21,"")</calculatedColumnFormula>
      <xmlColumnPr mapId="9" xpath="/Pisemnost/DPPDP9/VetaW/@pr1hr1_iir1" xmlDataType="decimal"/>
    </tableColumn>
    <tableColumn id="10" xr3:uid="{00000000-0010-0000-0A00-00000A000000}" uniqueName="pr1hr1_iir2" name="pr1hr1_iir2" dataDxfId="29">
      <calculatedColumnFormula>IF(Př_H2!D28&lt;&gt;0,Př_H2!D28,"")</calculatedColumnFormula>
      <xmlColumnPr mapId="9" xpath="/Pisemnost/DPPDP9/VetaW/@pr1hr1_iir2" xmlDataType="decimal"/>
    </tableColumn>
    <tableColumn id="11" xr3:uid="{00000000-0010-0000-0A00-00000B000000}" uniqueName="pr1hr1_iir3" name="pr1hr1_iir3" dataDxfId="28">
      <calculatedColumnFormula>IF(Př_H2!D6&lt;&gt;0,Př_H2!D6,"")</calculatedColumnFormula>
      <xmlColumnPr mapId="9" xpath="/Pisemnost/DPPDP9/VetaW/@pr1hr1_iir3" xmlDataType="decimal"/>
    </tableColumn>
    <tableColumn id="12" xr3:uid="{00000000-0010-0000-0A00-00000C000000}" uniqueName="pr1hr1_iit1_sl0" name="pr1hr1_iit1_sl0" dataDxfId="27">
      <calculatedColumnFormula>IF(Př_H2!A34&lt;&gt;0,Př_H2!A34,"")</calculatedColumnFormula>
      <xmlColumnPr mapId="9" xpath="/Pisemnost/DPPDP9/VetaW/@pr1hr1_iit1_sl0" xmlDataType="string"/>
    </tableColumn>
    <tableColumn id="13" xr3:uid="{00000000-0010-0000-0A00-00000D000000}" uniqueName="pr1hr1_iit1_sl1" name="pr1hr1_iit1_sl1" dataDxfId="26">
      <calculatedColumnFormula>IF(Př_H2!B34&lt;&gt;0,Př_H2!B34,"")</calculatedColumnFormula>
      <xmlColumnPr mapId="9" xpath="/Pisemnost/DPPDP9/VetaW/@pr1hr1_iit1_sl1" xmlDataType="decimal"/>
    </tableColumn>
    <tableColumn id="14" xr3:uid="{00000000-0010-0000-0A00-00000E000000}" uniqueName="pr1hr1_iit1_sl2" name="pr1hr1_iit1_sl2" dataDxfId="25">
      <calculatedColumnFormula>IF(Př_H2!C34&lt;&gt;0,Př_H2!C34,"")</calculatedColumnFormula>
      <xmlColumnPr mapId="9" xpath="/Pisemnost/DPPDP9/VetaW/@pr1hr1_iit1_sl2" xmlDataType="decimal"/>
    </tableColumn>
    <tableColumn id="15" xr3:uid="{00000000-0010-0000-0A00-00000F000000}" uniqueName="pr1hr1_iit1_sl3" name="pr1hr1_iit1_sl3" dataDxfId="24">
      <calculatedColumnFormula>IF(Př_H2!C34&lt;&gt;0,Př_H2!C34,"")</calculatedColumnFormula>
      <xmlColumnPr mapId="9" xpath="/Pisemnost/DPPDP9/VetaW/@pr1hr1_iit1_sl3" xmlDataType="decimal"/>
    </tableColumn>
    <tableColumn id="16" xr3:uid="{00000000-0010-0000-0A00-000010000000}" uniqueName="pr1hr1_iit1_sl4" name="pr1hr1_iit1_sl4" dataDxfId="23">
      <calculatedColumnFormula>IF(Př_H2!E34&lt;&gt;0,Př_H2!E34,"")</calculatedColumnFormula>
      <xmlColumnPr mapId="9" xpath="/Pisemnost/DPPDP9/VetaW/@pr1hr1_iit1_sl4" xmlDataType="decimal"/>
    </tableColumn>
    <tableColumn id="17" xr3:uid="{00000000-0010-0000-0A00-000011000000}" uniqueName="pr1hr1_ir1" name="pr1hr1_ir1" dataDxfId="22">
      <calculatedColumnFormula>IF(Př_H1!F20&lt;&gt;0,Př_H1!F20,"")</calculatedColumnFormula>
      <xmlColumnPr mapId="9" xpath="/Pisemnost/DPPDP9/VetaW/@pr1hr1_ir1" xmlDataType="decimal"/>
    </tableColumn>
    <tableColumn id="18" xr3:uid="{00000000-0010-0000-0A00-000012000000}" uniqueName="pr1hr1_ir2" name="pr1hr1_ir2" dataDxfId="21">
      <calculatedColumnFormula>IF(Př_H1!F21&lt;&gt;0,Př_H1!F21,"")</calculatedColumnFormula>
      <xmlColumnPr mapId="9" xpath="/Pisemnost/DPPDP9/VetaW/@pr1hr1_ir2" xmlDataType="decimal"/>
    </tableColumn>
    <tableColumn id="19" xr3:uid="{00000000-0010-0000-0A00-000013000000}" uniqueName="pr1hr1_ir5" name="pr1hr1_ir5" dataDxfId="20">
      <calculatedColumnFormula>IF(Př_H1!F22&lt;&gt;0,Př_H1!F22,"")</calculatedColumnFormula>
      <xmlColumnPr mapId="9" xpath="/Pisemnost/DPPDP9/VetaW/@pr1hr1_ir5" xmlDataType="decimal"/>
    </tableColumn>
    <tableColumn id="20" xr3:uid="{00000000-0010-0000-0A00-000014000000}" uniqueName="pr1hr1_ir6" name="pr1hr1_ir6" dataDxfId="19">
      <calculatedColumnFormula>IF(Př_H1!F23&lt;&gt;0,Př_H1!F23*100,"")</calculatedColumnFormula>
      <xmlColumnPr mapId="9" xpath="/Pisemnost/DPPDP9/VetaW/@pr1hr1_ir6" xmlDataType="decimal"/>
    </tableColumn>
    <tableColumn id="21" xr3:uid="{00000000-0010-0000-0A00-000015000000}" uniqueName="pr1hr1_ir7" name="pr1hr1_ir7" dataDxfId="18">
      <calculatedColumnFormula>IF(Př_H1!F24&lt;&gt;0,Př_H1!F24,"")</calculatedColumnFormula>
      <xmlColumnPr mapId="9" xpath="/Pisemnost/DPPDP9/VetaW/@pr1hr1_ir7" xmlDataType="decimal"/>
    </tableColumn>
    <tableColumn id="22" xr3:uid="{00000000-0010-0000-0A00-000016000000}" uniqueName="pr1hr1_it1_sl0" name="pr1hr1_it1_sl0" dataDxfId="17">
      <calculatedColumnFormula>IF(Př_H1!A35&lt;&gt;0,Př_H1!A35,"")</calculatedColumnFormula>
      <xmlColumnPr mapId="9" xpath="/Pisemnost/DPPDP9/VetaW/@pr1hr1_it1_sl0" xmlDataType="string"/>
    </tableColumn>
    <tableColumn id="23" xr3:uid="{00000000-0010-0000-0A00-000017000000}" uniqueName="pr1hr1_it1_sl1" name="pr1hr1_it1_sl1" dataDxfId="16">
      <calculatedColumnFormula>IF(Př_H1!B35&lt;&gt;0,Př_H1!B35,"")</calculatedColumnFormula>
      <xmlColumnPr mapId="9" xpath="/Pisemnost/DPPDP9/VetaW/@pr1hr1_it1_sl1" xmlDataType="decimal"/>
    </tableColumn>
    <tableColumn id="24" xr3:uid="{00000000-0010-0000-0A00-000018000000}" uniqueName="pr1hr1_it1_sl2" name="pr1hr1_it1_sl2" dataDxfId="15">
      <calculatedColumnFormula>IF(Př_H1!D35&lt;&gt;0,Př_H1!D35,"")</calculatedColumnFormula>
      <xmlColumnPr mapId="9" xpath="/Pisemnost/DPPDP9/VetaW/@pr1hr1_it1_sl2" xmlDataType="decimal"/>
    </tableColumn>
    <tableColumn id="25" xr3:uid="{00000000-0010-0000-0A00-000019000000}" uniqueName="pr1hr1_it1_sl3" name="pr1hr1_it1_sl3" dataDxfId="14">
      <calculatedColumnFormula>IF(Př_H1!F35&lt;&gt;0,Př_H1!F35,"")</calculatedColumnFormula>
      <xmlColumnPr mapId="9" xpath="/Pisemnost/DPPDP9/VetaW/@pr1hr1_it1_sl3" xmlDataType="decimal"/>
    </tableColumn>
    <tableColumn id="26" xr3:uid="{00000000-0010-0000-0A00-00001A000000}" uniqueName="pr1hr1_it1_sl4" name="pr1hr1_it1_sl4" dataDxfId="13">
      <calculatedColumnFormula>IF(Př_H1!G35&lt;&gt;0,Př_H1!G35,"")</calculatedColumnFormula>
      <xmlColumnPr mapId="9" xpath="/Pisemnost/DPPDP9/VetaW/@pr1hr1_it1_sl4" xmlDataType="decimal"/>
    </tableColumn>
    <tableColumn id="27" xr3:uid="{00000000-0010-0000-0A00-00001B000000}" uniqueName="pr1hr1_roz_c" name="pr1hr1_roz_c" dataDxfId="12">
      <xmlColumnPr mapId="9" xpath="/Pisemnost/DPPDP9/VetaW/@pr1hr1_roz_c" xmlDataType="decimal"/>
    </tableColumn>
    <tableColumn id="28" xr3:uid="{00000000-0010-0000-0A00-00001C000000}" uniqueName="pr1hr1_roz_c_p" name="pr1hr1_roz_c_p" dataDxfId="11">
      <xmlColumnPr mapId="9" xpath="/Pisemnost/DPPDP9/VetaW/@pr1hr1_roz_c_p" xmlDataType="decimal"/>
    </tableColumn>
    <tableColumn id="29" xr3:uid="{00000000-0010-0000-0A00-00001D000000}" uniqueName="pr1hr1_roz_dat" name="pr1hr1_roz_dat" dataDxfId="10">
      <xmlColumnPr mapId="9" xpath="/Pisemnost/DPPDP9/VetaW/@pr1hr1_roz_dat" xmlDataType="string"/>
    </tableColumn>
    <tableColumn id="30" xr3:uid="{00000000-0010-0000-0A00-00001E000000}" uniqueName="pr_vyp35a_porus" name="pr_vyp35a_porus" dataDxfId="9">
      <calculatedColumnFormula>IF(Př_H1!F25&lt;&gt;0,Př_H1!F25,"")</calculatedColumnFormula>
      <xmlColumnPr mapId="9" xpath="/Pisemnost/DPPDP9/VetaW/@pr_vyp35a_porus" xmlDataType="decimal"/>
    </tableColumn>
    <tableColumn id="31" xr3:uid="{00000000-0010-0000-0A00-00001F000000}" uniqueName="pr_vyp35a_sniznar" name="pr_vyp35a_sniznar" dataDxfId="8">
      <calculatedColumnFormula>IF(Př_H1!F26&lt;&gt;0,Př_H1!F26,"")</calculatedColumnFormula>
      <xmlColumnPr mapId="9" xpath="/Pisemnost/DPPDP9/VetaW/@pr_vyp35a_sniznar" xmlDataType="decimal"/>
    </tableColumn>
    <tableColumn id="32" xr3:uid="{00000000-0010-0000-0A00-000020000000}" uniqueName="pr_vyp35a_vyslslv" name="pr_vyp35a_vyslslv" dataDxfId="7">
      <calculatedColumnFormula>IF(Př_H1!F27&lt;&gt;0,Př_H1!F27,"")</calculatedColumnFormula>
      <xmlColumnPr mapId="9" xpath="/Pisemnost/DPPDP9/VetaW/@pr_vyp35a_vyslslv" xmlDataType="decimal"/>
    </tableColumn>
    <tableColumn id="33" xr3:uid="{00000000-0010-0000-0A00-000021000000}" uniqueName="pr_vyp35b_porus" name="pr_vyp35b_porus" dataDxfId="6">
      <calculatedColumnFormula>IF(Př_H2!D7&lt;&gt;0,Př_H2!D7,"")</calculatedColumnFormula>
      <xmlColumnPr mapId="9" xpath="/Pisemnost/DPPDP9/VetaW/@pr_vyp35b_porus" xmlDataType="decimal"/>
    </tableColumn>
    <tableColumn id="34" xr3:uid="{00000000-0010-0000-0A00-000022000000}" uniqueName="pr_vyp35b_sniznar" name="pr_vyp35b_sniznar" dataDxfId="5">
      <calculatedColumnFormula>IF(Př_H2!D8&lt;&gt;0,Př_H2!D8,"")</calculatedColumnFormula>
      <xmlColumnPr mapId="9" xpath="/Pisemnost/DPPDP9/VetaW/@pr_vyp35b_sniznar" xmlDataType="decimal"/>
    </tableColumn>
    <tableColumn id="35" xr3:uid="{00000000-0010-0000-0A00-000023000000}" uniqueName="pr_vyp35b_vyslslv" name="pr_vyp35b_vyslslv" dataDxfId="4">
      <calculatedColumnFormula>IF(Př_H2!D9&lt;&gt;0,Př_H2!D9,"")</calculatedColumnFormula>
      <xmlColumnPr mapId="9" xpath="/Pisemnost/DPPDP9/VetaW/@pr_vyp35b_vyslslv" xmlDataType="decimal"/>
    </tableColumn>
    <tableColumn id="36" xr3:uid="{00000000-0010-0000-0A00-000024000000}" uniqueName="pr1hr1_skut35a" name="pr1hr1_skut35a" dataDxfId="3">
      <xmlColumnPr mapId="9"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ulka353" displayName="Tabulka353" ref="G599:J664" tableType="xml" totalsRowShown="0">
  <autoFilter ref="G599:J664" xr:uid="{00000000-0009-0000-0100-000002000000}"/>
  <tableColumns count="4">
    <tableColumn id="1" xr3:uid="{00000000-0010-0000-0B00-000001000000}" uniqueName="c_radku" name="c_radku" dataDxfId="2">
      <calculatedColumnFormula>IFERROR(VLOOKUP(ROWS($G$600:G600),$C$600:$E$664,2,0),"")</calculatedColumnFormula>
      <xmlColumnPr mapId="9" xpath="/Pisemnost/DPPDP9/VetaR/@c_radku" xmlDataType="string"/>
    </tableColumn>
    <tableColumn id="2" xr3:uid="{00000000-0010-0000-0B00-000002000000}" uniqueName="t_prilohy" name="t_prilohy" dataDxfId="1">
      <calculatedColumnFormula>IFERROR(VLOOKUP(ROWS($H$600:H600),$C$600:$E$664,3,0),"")</calculatedColumnFormula>
      <xmlColumnPr mapId="9" xpath="/Pisemnost/DPPDP9/VetaR/@t_prilohy" xmlDataType="string"/>
    </tableColumn>
    <tableColumn id="3" xr3:uid="{00000000-0010-0000-0B00-000003000000}" uniqueName="kod_sekce" name="kod_sekce">
      <calculatedColumnFormula>IF(H600&lt;&gt;"",2,"")</calculatedColumnFormula>
      <xmlColumnPr mapId="9" xpath="/Pisemnost/DPPDP9/VetaR/@kod_sekce" xmlDataType="string"/>
    </tableColumn>
    <tableColumn id="4" xr3:uid="{00000000-0010-0000-0B00-000004000000}" uniqueName="poradi" name="poradi" dataDxfId="0">
      <calculatedColumnFormula>CONCATENATE(IFERROR(VLOOKUP(ROWS($H$600:H600),$C$600:$F$664,4,0),""))</calculatedColumnFormula>
      <xmlColumnPr mapId="9"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1000000}" name="Tabulka70" displayName="Tabulka70" ref="A80:G88" tableType="xml" totalsRowShown="0" headerRowDxfId="135">
  <autoFilter ref="A80:G88" xr:uid="{00000000-0009-0000-0100-000046000000}"/>
  <tableColumns count="7">
    <tableColumn id="2" xr3:uid="{00000000-0010-0000-0100-000002000000}" uniqueName="pr1e_sl_1_do" name="pr1e_sl_1_do" dataDxfId="134">
      <calculatedColumnFormula>IF('5'!C16&gt;0,TEXT('5'!C16,"DD.MM.RRRR"),"")</calculatedColumnFormula>
      <xmlColumnPr mapId="9" xpath="/Pisemnost/DPPDP9/VetaV/@pr1e_sl_1_do" xmlDataType="string"/>
    </tableColumn>
    <tableColumn id="3" xr3:uid="{00000000-0010-0000-0100-000003000000}" uniqueName="pr1e_sl_1_od" name="pr1e_sl_1_od" dataDxfId="133">
      <calculatedColumnFormula>IF('5'!B16&gt;0,TEXT('5'!B16,"DD.MM.RRRR"),"")</calculatedColumnFormula>
      <xmlColumnPr mapId="9" xpath="/Pisemnost/DPPDP9/VetaV/@pr1e_sl_1_od" xmlDataType="string"/>
    </tableColumn>
    <tableColumn id="4" xr3:uid="{00000000-0010-0000-0100-000004000000}" uniqueName="pr1e_sl_2" name="pr1e_sl_2" dataDxfId="132">
      <calculatedColumnFormula>IF('5'!D16&lt;&gt;"",'5'!D16,"")</calculatedColumnFormula>
      <xmlColumnPr mapId="9" xpath="/Pisemnost/DPPDP9/VetaV/@pr1e_sl_2" xmlDataType="decimal"/>
    </tableColumn>
    <tableColumn id="5" xr3:uid="{00000000-0010-0000-0100-000005000000}" uniqueName="pr1e_sl_3" name="pr1e_sl_3" dataDxfId="131">
      <calculatedColumnFormula>IF('5'!E16&lt;&gt;"",'5'!E16,"")</calculatedColumnFormula>
      <xmlColumnPr mapId="9" xpath="/Pisemnost/DPPDP9/VetaV/@pr1e_sl_3" xmlDataType="decimal"/>
    </tableColumn>
    <tableColumn id="6" xr3:uid="{00000000-0010-0000-0100-000006000000}" uniqueName="pr1e_sl_4" name="pr1e_sl_4" dataDxfId="130">
      <calculatedColumnFormula>IF('5'!F16&lt;&gt;"",'5'!F16,"")</calculatedColumnFormula>
      <xmlColumnPr mapId="9" xpath="/Pisemnost/DPPDP9/VetaV/@pr1e_sl_4" xmlDataType="decimal"/>
    </tableColumn>
    <tableColumn id="7" xr3:uid="{00000000-0010-0000-0100-000007000000}" uniqueName="pr1e_sl_5" name="pr1e_sl_5" dataDxfId="129">
      <calculatedColumnFormula>IF(AND('5'!G16&lt;&gt;"",'5'!B16&gt;0),'5'!G16,"")</calculatedColumnFormula>
      <xmlColumnPr mapId="9" xpath="/Pisemnost/DPPDP9/VetaV/@pr1e_sl_5" xmlDataType="decimal"/>
    </tableColumn>
    <tableColumn id="1" xr3:uid="{72CC4579-7CA6-49F2-B01B-EAA91154B04F}" uniqueName="pr1e_sl_6" name="pr1e_sl_6" dataDxfId="128">
      <calculatedColumnFormula>IF(AND('5'!H16&lt;&gt;"",'5'!B16&gt;0),'5'!H16,"")</calculatedColumnFormula>
      <xmlColumnPr mapId="9"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2000000}" name="Tabulka81" displayName="Tabulka81" ref="A123:Y124" totalsRowShown="0" headerRowDxfId="127">
  <autoFilter ref="A123:Y124" xr:uid="{00000000-0009-0000-0100-000051000000}"/>
  <tableColumns count="25">
    <tableColumn id="1" xr3:uid="{00000000-0010-0000-0200-000001000000}" name="c_listu">
      <calculatedColumnFormula>'XML Export'!$H$60:$H$60</calculatedColumnFormula>
    </tableColumn>
    <tableColumn id="2" xr3:uid="{00000000-0010-0000-0200-000002000000}" name="pr1j_sl_2_r1" dataDxfId="126">
      <calculatedColumnFormula>IF('6'!C27&lt;&gt;0,'6'!C27,"")</calculatedColumnFormula>
    </tableColumn>
    <tableColumn id="3" xr3:uid="{00000000-0010-0000-0200-000003000000}" name="pr1j_sl_2_r2" dataDxfId="125">
      <calculatedColumnFormula>IF('6'!C28&lt;&gt;0,'6'!C28,"")</calculatedColumnFormula>
    </tableColumn>
    <tableColumn id="4" xr3:uid="{00000000-0010-0000-0200-000004000000}" name="pr1j_sl_2_r3" dataDxfId="124">
      <calculatedColumnFormula>IF('6'!C29&lt;&gt;0,'6'!C29,"")</calculatedColumnFormula>
    </tableColumn>
    <tableColumn id="5" xr3:uid="{00000000-0010-0000-0200-000005000000}" name="pr1j_sl_2_r4" dataDxfId="123">
      <calculatedColumnFormula>IF('6'!C30&lt;&gt;0,'6'!C30,"")</calculatedColumnFormula>
    </tableColumn>
    <tableColumn id="6" xr3:uid="{00000000-0010-0000-0200-000006000000}" name="pr1j_sl_2_r5" dataDxfId="122">
      <calculatedColumnFormula>IF('6'!C31&lt;&gt;0,'6'!C31,"")</calculatedColumnFormula>
    </tableColumn>
    <tableColumn id="7" xr3:uid="{00000000-0010-0000-0200-000007000000}" name="pr1j_sl_2_r6" dataDxfId="121">
      <calculatedColumnFormula>IF('6'!C32&lt;&gt;0,'6'!C32,"")</calculatedColumnFormula>
    </tableColumn>
    <tableColumn id="8" xr3:uid="{00000000-0010-0000-0200-000008000000}" name="pr1j_sl_2_r7" dataDxfId="120">
      <calculatedColumnFormula>IF('6'!C33&lt;&gt;0,'6'!C33,"")</calculatedColumnFormula>
    </tableColumn>
    <tableColumn id="9" xr3:uid="{00000000-0010-0000-0200-000009000000}" name="pr1j_sl_2_r9" dataDxfId="119">
      <calculatedColumnFormula>IF('6'!C35&lt;&gt;0,'6'!C35,"")</calculatedColumnFormula>
    </tableColumn>
    <tableColumn id="10" xr3:uid="{00000000-0010-0000-0200-00000A000000}" name="pr1j_sl_3_r1" dataDxfId="118">
      <calculatedColumnFormula>IF('6'!D27&lt;&gt;0,'6'!D27,"")</calculatedColumnFormula>
    </tableColumn>
    <tableColumn id="11" xr3:uid="{00000000-0010-0000-0200-00000B000000}" name="pr1j_sl_3_r2" dataDxfId="117">
      <calculatedColumnFormula>IF('6'!D28&lt;&gt;0,'6'!D28,"")</calculatedColumnFormula>
    </tableColumn>
    <tableColumn id="12" xr3:uid="{00000000-0010-0000-0200-00000C000000}" name="pr1j_sl_3_r3" dataDxfId="116">
      <calculatedColumnFormula>IF('6'!D29&lt;&gt;0,'6'!D29,"")</calculatedColumnFormula>
    </tableColumn>
    <tableColumn id="13" xr3:uid="{00000000-0010-0000-0200-00000D000000}" name="pr1j_sl_3_r4" dataDxfId="115">
      <calculatedColumnFormula>IF('6'!D30&lt;&gt;0,'6'!D30,"")</calculatedColumnFormula>
    </tableColumn>
    <tableColumn id="14" xr3:uid="{00000000-0010-0000-0200-00000E000000}" name="pr1j_sl_3_r5" dataDxfId="114">
      <calculatedColumnFormula>IF('6'!D31&lt;&gt;0,'6'!D31,"")</calculatedColumnFormula>
    </tableColumn>
    <tableColumn id="15" xr3:uid="{00000000-0010-0000-0200-00000F000000}" name="pr1j_sl_3_r6" dataDxfId="113">
      <calculatedColumnFormula>IF('6'!D32&lt;&gt;0,'6'!D32,"")</calculatedColumnFormula>
    </tableColumn>
    <tableColumn id="16" xr3:uid="{00000000-0010-0000-0200-000010000000}" name="pr1j_sl_3_r7" dataDxfId="112">
      <calculatedColumnFormula>IF('6'!D33&lt;&gt;0,'6'!D33,"")</calculatedColumnFormula>
    </tableColumn>
    <tableColumn id="17" xr3:uid="{00000000-0010-0000-0200-000011000000}" name="pr1j_sl_3_r9" dataDxfId="111">
      <calculatedColumnFormula>IF('6'!D35&lt;&gt;0,'6'!D35,"")</calculatedColumnFormula>
    </tableColumn>
    <tableColumn id="18" xr3:uid="{00000000-0010-0000-0200-000012000000}" name="pr1j_sl_4_r1" dataDxfId="110">
      <calculatedColumnFormula>IF('6'!E27&lt;&gt;0,'6'!E27,"")</calculatedColumnFormula>
    </tableColumn>
    <tableColumn id="19" xr3:uid="{00000000-0010-0000-0200-000013000000}" name="pr1j_sl_4_r2" dataDxfId="109">
      <calculatedColumnFormula>IF('6'!E28&lt;&gt;0,'6'!E28,"")</calculatedColumnFormula>
    </tableColumn>
    <tableColumn id="20" xr3:uid="{00000000-0010-0000-0200-000014000000}" name="pr1j_sl_4_r3" dataDxfId="108">
      <calculatedColumnFormula>IF('6'!E29&lt;&gt;0,'6'!E29,"")</calculatedColumnFormula>
    </tableColumn>
    <tableColumn id="21" xr3:uid="{00000000-0010-0000-0200-000015000000}" name="pr1j_sl_4_r4" dataDxfId="107">
      <calculatedColumnFormula>IF('6'!E30&lt;&gt;0,'6'!E30,"")</calculatedColumnFormula>
    </tableColumn>
    <tableColumn id="22" xr3:uid="{00000000-0010-0000-0200-000016000000}" name="pr1j_sl_4_r5" dataDxfId="106">
      <calculatedColumnFormula>IF('6'!E31&lt;&gt;0,'6'!E31,"")</calculatedColumnFormula>
    </tableColumn>
    <tableColumn id="23" xr3:uid="{00000000-0010-0000-0200-000017000000}" name="pr1j_sl_4_r6" dataDxfId="105">
      <calculatedColumnFormula>IF('6'!E32&lt;&gt;0,'6'!E32,"")</calculatedColumnFormula>
    </tableColumn>
    <tableColumn id="24" xr3:uid="{00000000-0010-0000-0200-000018000000}" name="pr1j_sl_4_r7" dataDxfId="104">
      <calculatedColumnFormula>IF('6'!E33&lt;&gt;0,'6'!E33,"")</calculatedColumnFormula>
    </tableColumn>
    <tableColumn id="25" xr3:uid="{00000000-0010-0000-0200-000019000000}"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3000000}" name="Tabulka83" displayName="Tabulka83" ref="A135:F136" totalsRowShown="0" headerRowDxfId="102">
  <autoFilter ref="A135:F136" xr:uid="{00000000-0009-0000-0100-000053000000}"/>
  <tableColumns count="6">
    <tableColumn id="1" xr3:uid="{00000000-0010-0000-0300-000001000000}" name="c_listu" dataDxfId="101">
      <calculatedColumnFormula>'XML Export'!$H$60:$H$60</calculatedColumnFormula>
    </tableColumn>
    <tableColumn id="2" xr3:uid="{00000000-0010-0000-0300-000002000000}" name="c_radku"/>
    <tableColumn id="3" xr3:uid="{00000000-0010-0000-0300-000003000000}" name="kod_sekce"/>
    <tableColumn id="4" xr3:uid="{00000000-0010-0000-0300-000004000000}" name="poradi"/>
    <tableColumn id="5" xr3:uid="{00000000-0010-0000-0300-000005000000}" name="radek"/>
    <tableColumn id="6" xr3:uid="{00000000-0010-0000-0300-000006000000}" name="t_priloh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ulka63" displayName="Tabulka63" ref="A201:A202" insertRow="1" totalsRowShown="0" headerRowDxfId="100">
  <autoFilter ref="A201:A202" xr:uid="{00000000-0009-0000-0100-00003F000000}"/>
  <tableColumns count="1">
    <tableColumn id="1" xr3:uid="{00000000-0010-0000-0400-000001000000}" name="c_listu"/>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ulka64" displayName="Tabulka64" ref="A590:A591" insertRow="1" totalsRowShown="0" headerRowDxfId="99">
  <autoFilter ref="A590:A591" xr:uid="{00000000-0009-0000-0100-000040000000}"/>
  <tableColumns count="1">
    <tableColumn id="1" xr3:uid="{00000000-0010-0000-0500-000001000000}" name="cislo"/>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ulka57" displayName="Tabulka57" ref="A584:AJ585" totalsRowShown="0" headerRowDxfId="98" dataDxfId="97">
  <autoFilter ref="A584:AJ585" xr:uid="{00000000-0009-0000-0100-000039000000}"/>
  <tableColumns count="36">
    <tableColumn id="1" xr3:uid="{00000000-0010-0000-0600-000001000000}" name="bezupl_pos" dataDxfId="96">
      <calculatedColumnFormula>IF(Př_12I!E36="ANO",IF(Př_12I!F36="NE","","A"),"N")</calculatedColumnFormula>
    </tableColumn>
    <tableColumn id="2" xr3:uid="{00000000-0010-0000-0600-000002000000}" name="bezupl_prij" dataDxfId="95">
      <calculatedColumnFormula>IF(Př_12I!E37="ANO",IF(Př_12I!F37="NE","","A"),"N")</calculatedColumnFormula>
    </tableColumn>
    <tableColumn id="3" xr3:uid="{00000000-0010-0000-0600-000003000000}" name="cashpool" dataDxfId="94">
      <calculatedColumnFormula>IF(Př_12I!E40="ANO",IF(Př_12I!F40="NE","","A"),"N")</calculatedColumnFormula>
    </tableColumn>
    <tableColumn id="4" xr3:uid="{00000000-0010-0000-0600-000004000000}" name="dlpohl_sl1" dataDxfId="93">
      <calculatedColumnFormula>IF(Př_12I!#REF!&lt;&gt;0,Př_12I!#REF!,"")</calculatedColumnFormula>
    </tableColumn>
    <tableColumn id="5" xr3:uid="{00000000-0010-0000-0600-000005000000}" name="dlpohl_sl2" dataDxfId="92">
      <calculatedColumnFormula>IF(Př_12I!#REF!&lt;&gt;0,Př_12I!#REF!,"")</calculatedColumnFormula>
    </tableColumn>
    <tableColumn id="6" xr3:uid="{00000000-0010-0000-0600-000006000000}" name="dlzav_sl1" dataDxfId="91">
      <calculatedColumnFormula>IF(Př_12I!#REF!&lt;&gt;0,Př_12I!#REF!,"")</calculatedColumnFormula>
    </tableColumn>
    <tableColumn id="7" xr3:uid="{00000000-0010-0000-0600-000007000000}" name="dlzav_sl2" dataDxfId="90">
      <calculatedColumnFormula>IF(Př_12I!#REF!&lt;&gt;0,Př_12I!#REF!,"")</calculatedColumnFormula>
    </tableColumn>
    <tableColumn id="8" xr3:uid="{00000000-0010-0000-0600-000008000000}" name="fin_sl1" dataDxfId="89">
      <calculatedColumnFormula>IF(Př_12I!E18&lt;&gt;0,Př_12I!E18,"")</calculatedColumnFormula>
    </tableColumn>
    <tableColumn id="9" xr3:uid="{00000000-0010-0000-0600-000009000000}" name="fin_sl2" dataDxfId="88">
      <calculatedColumnFormula>IF(Př_12I!F18&lt;&gt;0,Př_12I!F18,"")</calculatedColumnFormula>
    </tableColumn>
    <tableColumn id="10" xr3:uid="{00000000-0010-0000-0600-00000A000000}" name="hmot_sl1" dataDxfId="87">
      <calculatedColumnFormula>IF(Př_12I!E17&lt;&gt;0,Př_12I!E17,"")</calculatedColumnFormula>
    </tableColumn>
    <tableColumn id="11" xr3:uid="{00000000-0010-0000-0600-00000B000000}" name="hmot_sl2" dataDxfId="86">
      <calculatedColumnFormula>IF(Př_12I!F17&lt;&gt;0,Př_12I!F17,"")</calculatedColumnFormula>
    </tableColumn>
    <tableColumn id="12" xr3:uid="{00000000-0010-0000-0600-00000C000000}" name="ic_spojos" dataDxfId="85">
      <calculatedColumnFormula>IF(Př_12I!A10&lt;&gt;"",Př_12I!A10,"")</calculatedColumnFormula>
    </tableColumn>
    <tableColumn id="13" xr3:uid="{00000000-0010-0000-0600-00000D000000}" name="krpohl_sl1" dataDxfId="84">
      <calculatedColumnFormula>IF(Př_12I!#REF!&lt;&gt;0,Př_12I!#REF!,"")</calculatedColumnFormula>
    </tableColumn>
    <tableColumn id="14" xr3:uid="{00000000-0010-0000-0600-00000E000000}" name="krpohl_sl2" dataDxfId="83">
      <calculatedColumnFormula>IF(Př_12I!#REF!&lt;&gt;0,Př_12I!#REF!,"")</calculatedColumnFormula>
    </tableColumn>
    <tableColumn id="15" xr3:uid="{00000000-0010-0000-0600-00000F000000}" name="krzav_sl1" dataDxfId="82">
      <calculatedColumnFormula>IF(Př_12I!#REF!&lt;&gt;0,Př_12I!#REF!,"")</calculatedColumnFormula>
    </tableColumn>
    <tableColumn id="16" xr3:uid="{00000000-0010-0000-0600-000010000000}" name="krzav_sl2" dataDxfId="81">
      <calculatedColumnFormula>IF(Př_12I!#REF!&lt;&gt;0,Př_12I!#REF!,"")</calculatedColumnFormula>
    </tableColumn>
    <tableColumn id="17" xr3:uid="{00000000-0010-0000-0600-000011000000}" name="licence_sl1" dataDxfId="80">
      <calculatedColumnFormula>IF(Př_12I!E24&lt;&gt;0,Př_12I!E24,"")</calculatedColumnFormula>
    </tableColumn>
    <tableColumn id="18" xr3:uid="{00000000-0010-0000-0600-000012000000}" name="licence_sl2" dataDxfId="79">
      <calculatedColumnFormula>IF(Př_12I!F24&lt;&gt;0,Př_12I!F24,"")</calculatedColumnFormula>
    </tableColumn>
    <tableColumn id="19" xr3:uid="{00000000-0010-0000-0600-000013000000}" name="naz_spojos" dataDxfId="78">
      <calculatedColumnFormula>IF(Př_12I!A6&lt;&gt;"",Př_12I!A6,"")</calculatedColumnFormula>
    </tableColumn>
    <tableColumn id="20" xr3:uid="{00000000-0010-0000-0600-000014000000}" name="nehm_sl1" dataDxfId="77">
      <calculatedColumnFormula>IF(Př_12I!E16&lt;&gt;0,Př_12I!E16,"")</calculatedColumnFormula>
    </tableColumn>
    <tableColumn id="21" xr3:uid="{00000000-0010-0000-0600-000015000000}" name="nehm_sl2" dataDxfId="76">
      <calculatedColumnFormula>IF(Př_12I!F16&lt;&gt;0,Př_12I!F16,"")</calculatedColumnFormula>
    </tableColumn>
    <tableColumn id="22" xr3:uid="{00000000-0010-0000-0600-000016000000}" name="ost_trans_sl1" dataDxfId="75">
      <calculatedColumnFormula>IF(Př_12I!E34&lt;&gt;0,Př_12I!E34,"")</calculatedColumnFormula>
    </tableColumn>
    <tableColumn id="23" xr3:uid="{00000000-0010-0000-0600-000017000000}" name="ost_trans_sl2" dataDxfId="74">
      <calculatedColumnFormula>IF(Př_12I!F34&lt;&gt;0,Př_12I!F34,"")</calculatedColumnFormula>
    </tableColumn>
    <tableColumn id="24" xr3:uid="{00000000-0010-0000-0600-000018000000}" name="ost_vlkap_sl1" dataDxfId="73">
      <calculatedColumnFormula>IF(Př_12I!E27&lt;&gt;0,Př_12I!E27,"")</calculatedColumnFormula>
    </tableColumn>
    <tableColumn id="25" xr3:uid="{00000000-0010-0000-0600-000019000000}" name="ost_vlkap_sl2" dataDxfId="72">
      <calculatedColumnFormula>IF(Př_12I!F27&lt;&gt;0,Př_12I!F27,"")</calculatedColumnFormula>
    </tableColumn>
    <tableColumn id="26" xr3:uid="{00000000-0010-0000-0600-00001A000000}" name="podil_sl1" dataDxfId="71">
      <calculatedColumnFormula>IF(Př_12I!E32&lt;&gt;0,Př_12I!E32,"")</calculatedColumnFormula>
    </tableColumn>
    <tableColumn id="27" xr3:uid="{00000000-0010-0000-0600-00001B000000}" name="podil_sl2" dataDxfId="70">
      <calculatedColumnFormula>IF(Př_12I!F32&lt;&gt;0,Př_12I!F32,"")</calculatedColumnFormula>
    </tableColumn>
    <tableColumn id="28" xr3:uid="{00000000-0010-0000-0600-00001C000000}" name="sluzby_sl1" dataDxfId="69">
      <calculatedColumnFormula>IF(Př_12I!E23&lt;&gt;0,Př_12I!E23,"")</calculatedColumnFormula>
    </tableColumn>
    <tableColumn id="29" xr3:uid="{00000000-0010-0000-0600-00001D000000}" name="sluzby_sl2" dataDxfId="68">
      <calculatedColumnFormula>IF(Př_12I!F23&lt;&gt;0,Př_12I!F23,"")</calculatedColumnFormula>
    </tableColumn>
    <tableColumn id="30" xr3:uid="{00000000-0010-0000-0600-00001E000000}" name="stat_spojos" dataDxfId="67">
      <calculatedColumnFormula>IF(Př_12I!D12&lt;&gt;"",Př_12I!D12,"")</calculatedColumnFormula>
    </tableColumn>
    <tableColumn id="31" xr3:uid="{00000000-0010-0000-0600-00001F000000}" name="urok_sl1" dataDxfId="66">
      <calculatedColumnFormula>IF(Př_12I!E25&lt;&gt;0,Př_12I!E25,"")</calculatedColumnFormula>
    </tableColumn>
    <tableColumn id="32" xr3:uid="{00000000-0010-0000-0600-000020000000}" name="urok_sl2" dataDxfId="65">
      <calculatedColumnFormula>IF(Př_12I!F25&lt;&gt;0,Př_12I!F25,"")</calculatedColumnFormula>
    </tableColumn>
    <tableColumn id="33" xr3:uid="{00000000-0010-0000-0600-000021000000}" name="uver_sl1" dataDxfId="64">
      <calculatedColumnFormula>IF(Př_12I!E31&lt;&gt;0,Př_12I!E31,"")</calculatedColumnFormula>
    </tableColumn>
    <tableColumn id="34" xr3:uid="{00000000-0010-0000-0600-000022000000}" name="uver_sl2" dataDxfId="63">
      <calculatedColumnFormula>IF(Př_12I!F31&lt;&gt;0,Př_12I!F31,"")</calculatedColumnFormula>
    </tableColumn>
    <tableColumn id="35" xr3:uid="{00000000-0010-0000-0600-000023000000}" name="zasoby_sl1" dataDxfId="62">
      <calculatedColumnFormula>IF(Př_12I!E19&lt;&gt;0,Př_12I!E19,"")</calculatedColumnFormula>
    </tableColumn>
    <tableColumn id="36" xr3:uid="{00000000-0010-0000-0600-000024000000}"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ulka58" displayName="Tabulka58" ref="A207:F288" tableType="xml" totalsRowShown="0" headerRowDxfId="60" dataDxfId="59">
  <autoFilter ref="A207:F288" xr:uid="{00000000-0009-0000-0100-00003A000000}"/>
  <tableColumns count="6">
    <tableColumn id="1" xr3:uid="{00000000-0010-0000-0700-000001000000}" uniqueName="c_listu" name="c_listu" dataDxfId="58">
      <calculatedColumnFormula>$B$205</calculatedColumnFormula>
    </tableColumn>
    <tableColumn id="2" xr3:uid="{00000000-0010-0000-0700-000002000000}" uniqueName="c_radku" name="c_radku" dataDxfId="57">
      <calculatedColumnFormula>IF($B$43="P",H208,IF($B$43="Z",IF(I208&lt;&gt;"",I208,""),IF($B$43="M",IF(J208&lt;&gt;"",J208,""),H208)))</calculatedColumnFormula>
      <xmlColumnPr mapId="9" xpath="/Pisemnost/DPPDP9/VetaUA/@c_radku" xmlDataType="decimal"/>
    </tableColumn>
    <tableColumn id="3" xr3:uid="{00000000-0010-0000-0700-000003000000}" uniqueName="kc_brutto" name="kc_brutto" dataDxfId="56">
      <calculatedColumnFormula>IF(Účetní_závěrka!D12&lt;&gt;"",Účetní_závěrka!D12,"")</calculatedColumnFormula>
      <xmlColumnPr mapId="9" xpath="/Pisemnost/DPPDP9/VetaUA/@kc_brutto" xmlDataType="decimal"/>
    </tableColumn>
    <tableColumn id="4" xr3:uid="{00000000-0010-0000-0700-000004000000}" uniqueName="kc_korekce" name="kc_korekce" dataDxfId="55">
      <calculatedColumnFormula>IF(Účetní_závěrka!E12&lt;&gt;"",ABS(Účetní_závěrka!E12),"")</calculatedColumnFormula>
      <xmlColumnPr mapId="9" xpath="/Pisemnost/DPPDP9/VetaUA/@kc_korekce" xmlDataType="decimal"/>
    </tableColumn>
    <tableColumn id="5" xr3:uid="{00000000-0010-0000-0700-000005000000}" uniqueName="kc_netto" name="kc_netto" dataDxfId="54">
      <calculatedColumnFormula>IF(Účetní_závěrka!F12&lt;&gt;"",Účetní_závěrka!F12,"")</calculatedColumnFormula>
      <xmlColumnPr mapId="9" xpath="/Pisemnost/DPPDP9/VetaUA/@kc_netto" xmlDataType="decimal"/>
    </tableColumn>
    <tableColumn id="6" xr3:uid="{00000000-0010-0000-0700-000006000000}" uniqueName="kc_netto_min" name="kc_netto_min" dataDxfId="53">
      <calculatedColumnFormula>IF(Účetní_závěrka!G12&lt;&gt;"",Účetní_závěrka!G12,"")</calculatedColumnFormula>
      <xmlColumnPr mapId="9"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ulka60" displayName="Tabulka60" ref="A364:D432" tableType="xml" totalsRowShown="0" headerRowDxfId="52" dataDxfId="51">
  <autoFilter ref="A364:D432" xr:uid="{00000000-0009-0000-0100-00003C000000}"/>
  <tableColumns count="4">
    <tableColumn id="1" xr3:uid="{00000000-0010-0000-0800-000001000000}" uniqueName="c_listu" name="c_listu" dataDxfId="50">
      <calculatedColumnFormula>$B$362</calculatedColumnFormula>
    </tableColumn>
    <tableColumn id="2" xr3:uid="{00000000-0010-0000-0800-000002000000}" uniqueName="c_radku" name="c_radku" dataDxfId="49">
      <calculatedColumnFormula>IF($B$43="P",F365,IF($B$43="Z",IF(G365&lt;&gt;"",G365,""),IF($B$43="M",IF(H365&lt;&gt;"",H365,""),F365)))</calculatedColumnFormula>
      <xmlColumnPr mapId="9" xpath="/Pisemnost/DPPDP9/VetaUD/@c_radku" xmlDataType="decimal"/>
    </tableColumn>
    <tableColumn id="3" xr3:uid="{00000000-0010-0000-0800-000003000000}" uniqueName="kc_min" name="kc_min" dataDxfId="48">
      <calculatedColumnFormula>IF(Účetní_závěrka!L12&lt;&gt;"",Účetní_závěrka!L12,"")</calculatedColumnFormula>
      <xmlColumnPr mapId="9" xpath="/Pisemnost/DPPDP9/VetaUD/@kc_min" xmlDataType="decimal"/>
    </tableColumn>
    <tableColumn id="4" xr3:uid="{00000000-0010-0000-0800-000004000000}" uniqueName="kc_sled" name="kc_sled" dataDxfId="47">
      <calculatedColumnFormula>IF(Účetní_závěrka!K12&lt;&gt;"",Účetní_závěrka!K12,"")</calculatedColumnFormula>
      <xmlColumnPr mapId="9"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918EC92A-D2D7-4F72-BD21-0CD50B30EFBC}" r="B32" connectionId="0">
    <xmlCellPr id="1" xr6:uid="{4DE60D12-448C-4C58-9668-1AA68D2137DC}" uniqueName="c_nace">
      <xmlPr mapId="9" xpath="/Pisemnost/DPPDP9/VetaD/@c_nace" xmlDataType="decimal"/>
    </xmlCellPr>
  </singleXmlCell>
  <singleXmlCell id="3" xr6:uid="{DDF406DB-DEF5-4BC4-9B55-AABF533CA718}" r="B19" connectionId="0">
    <xmlCellPr id="1" xr6:uid="{3E2884C3-7B64-4407-A5F0-D6D9A20F01F2}" uniqueName="kc_v_2">
      <xmlPr mapId="9" xpath="/Pisemnost/DPPDP9/VetaD/@kc_v_2" xmlDataType="decimal"/>
    </xmlCellPr>
  </singleXmlCell>
  <singleXmlCell id="4" xr6:uid="{7EE49893-518A-46F5-8459-7D18ED3F8F27}" r="B41" connectionId="0">
    <xmlCellPr id="1" xr6:uid="{F9A61FF0-09DA-4EDF-B699-489B7388C50A}" uniqueName="typ_dapdpp">
      <xmlPr mapId="9" xpath="/Pisemnost/DPPDP9/VetaD/@typ_dapdpp" xmlDataType="string"/>
    </xmlCellPr>
  </singleXmlCell>
  <singleXmlCell id="5" xr6:uid="{D5B4B9C0-C5A3-4068-B555-0E0BFDF32E99}" r="B38" connectionId="0">
    <xmlCellPr id="1" xr6:uid="{042AAE1B-B62E-4B0C-8CC4-E79F8116B4FD}" uniqueName="uv_rozsah">
      <xmlPr mapId="9" xpath="/Pisemnost/DPPDP9/VetaD/@uv_rozsah" xmlDataType="string"/>
    </xmlCellPr>
  </singleXmlCell>
  <singleXmlCell id="6" xr6:uid="{05D1ABD8-C7D6-4CFA-ACF6-000D29F4D6AE}" r="B14" connectionId="0">
    <xmlCellPr id="1" xr6:uid="{9C51B260-FCCB-4DE1-A87E-2F551AADF5B6}" uniqueName="kc_dppiv3">
      <xmlPr mapId="9" xpath="/Pisemnost/DPPDP9/VetaD/@kc_dppiv3" xmlDataType="decimal"/>
    </xmlCellPr>
  </singleXmlCell>
  <singleXmlCell id="7" xr6:uid="{2E5D8907-4319-4BEC-AF3B-CA823AB76129}" r="B13" connectionId="0">
    <xmlCellPr id="1" xr6:uid="{9B8B3336-F198-4FF0-AD11-E60510DC0D75}" uniqueName="kc_dppiv2">
      <xmlPr mapId="9" xpath="/Pisemnost/DPPDP9/VetaD/@kc_dppiv2" xmlDataType="decimal"/>
    </xmlCellPr>
  </singleXmlCell>
  <singleXmlCell id="8" xr6:uid="{626028FF-3DB5-43F0-9C5C-3648DF8E83BB}" r="B39" connectionId="0">
    <xmlCellPr id="1" xr6:uid="{7BAE547F-3D77-4403-9972-6BBF11636CA6}" uniqueName="d_zjist">
      <xmlPr mapId="9" xpath="/Pisemnost/DPPDP9/VetaD/@d_zjist" xmlDataType="string"/>
    </xmlCellPr>
  </singleXmlCell>
  <singleXmlCell id="9" xr6:uid="{ACACF013-3629-4781-87DF-829025FA71F1}" r="B36" connectionId="0">
    <xmlCellPr id="1" xr6:uid="{C80C2BD6-C4FF-471A-9BF4-9919D748776B}" uniqueName="uc_zav">
      <xmlPr mapId="9" xpath="/Pisemnost/DPPDP9/VetaD/@uc_zav" xmlDataType="string"/>
    </xmlCellPr>
  </singleXmlCell>
  <singleXmlCell id="10" xr6:uid="{98EA499E-FAE3-4F51-BD39-51E38247F209}" r="B23" connectionId="0">
    <xmlCellPr id="1" xr6:uid="{98CC68F9-0B7E-49AB-B09E-CCD9C564714C}" uniqueName="sam_pr">
      <xmlPr mapId="9" xpath="/Pisemnost/DPPDP9/VetaD/@sam_pr" xmlDataType="decimal"/>
    </xmlCellPr>
  </singleXmlCell>
  <singleXmlCell id="11" xr6:uid="{605A6D85-6809-4381-90B6-262EF6F71D37}" r="B17" connectionId="0">
    <xmlCellPr id="1" xr6:uid="{3FBDDA9B-9C8D-44F0-A338-41A680ED5D97}" uniqueName="kc_dppiv6">
      <xmlPr mapId="9" xpath="/Pisemnost/DPPDP9/VetaD/@kc_dppiv6" xmlDataType="decimal"/>
    </xmlCellPr>
  </singleXmlCell>
  <singleXmlCell id="12" xr6:uid="{CB1CE890-FCEE-413E-95A9-AC9AC7ADDD64}" r="B20" connectionId="0">
    <xmlCellPr id="1" xr6:uid="{57CA3E67-7AD9-4C40-BA63-B8D81BF3D97E}" uniqueName="kc_v_3">
      <xmlPr mapId="9" xpath="/Pisemnost/DPPDP9/VetaD/@kc_v_3" xmlDataType="decimal"/>
    </xmlCellPr>
  </singleXmlCell>
  <singleXmlCell id="13" xr6:uid="{F9B8F646-0CF6-40D0-AC67-716BF94D39D4}" r="B18" connectionId="0">
    <xmlCellPr id="1" xr6:uid="{0BF1FCAF-2C35-48B0-B2DB-42052D18CB97}" uniqueName="kc_v_1">
      <xmlPr mapId="9" xpath="/Pisemnost/DPPDP9/VetaD/@kc_v_1" xmlDataType="decimal"/>
    </xmlCellPr>
  </singleXmlCell>
  <singleXmlCell id="14" xr6:uid="{1662C3C8-DC8C-428D-BD5A-9798E78E7FEA}" r="B30" connectionId="0">
    <xmlCellPr id="1" xr6:uid="{00F379F4-6BB2-4991-8EF8-A02852159A18}" uniqueName="zvl_pr">
      <xmlPr mapId="9" xpath="/Pisemnost/DPPDP9/VetaD/@zvl_pr" xmlDataType="decimal"/>
    </xmlCellPr>
  </singleXmlCell>
  <singleXmlCell id="15" xr6:uid="{E886066D-C718-4C99-A559-3BB7987B36F7}" r="B40" connectionId="0">
    <xmlCellPr id="1" xr6:uid="{8E375B76-2118-4634-84DD-EDFBDC88AF88}" uniqueName="zakl_if">
      <xmlPr mapId="9" xpath="/Pisemnost/DPPDP9/VetaD/@zakl_if" xmlDataType="string"/>
    </xmlCellPr>
  </singleXmlCell>
  <singleXmlCell id="16" xr6:uid="{798E65CD-3F49-4278-B5C6-A58B4C9E550C}" r="B27" connectionId="0">
    <xmlCellPr id="1" xr6:uid="{61A216D7-50C7-4E04-861B-9F2F8DC2C0C8}" uniqueName="typ_zo">
      <xmlPr mapId="9" xpath="/Pisemnost/DPPDP9/VetaD/@typ_zo" xmlDataType="string"/>
    </xmlCellPr>
  </singleXmlCell>
  <singleXmlCell id="17" xr6:uid="{7189063C-F260-4918-907B-F7D46CFB9699}" r="B16" connectionId="0">
    <xmlCellPr id="1" xr6:uid="{1C544894-699C-4831-95F5-9E44E23CC769}" uniqueName="kc_dppiv5">
      <xmlPr mapId="9" xpath="/Pisemnost/DPPDP9/VetaD/@kc_dppiv5" xmlDataType="decimal"/>
    </xmlCellPr>
  </singleXmlCell>
  <singleXmlCell id="18" xr6:uid="{2A57C9A1-C7AD-42E9-968A-AB4CC9F65959}" r="B11" connectionId="0">
    <xmlCellPr id="1" xr6:uid="{B5C77D56-621E-44E0-A57F-05CDB20C04B5}" uniqueName="kc_dppiv1">
      <xmlPr mapId="9" xpath="/Pisemnost/DPPDP9/VetaD/@kc_dppiv1" xmlDataType="decimal"/>
    </xmlCellPr>
  </singleXmlCell>
  <singleXmlCell id="19" xr6:uid="{E1492AB9-6CB1-4358-870E-7B58E88AB24E}" r="B26" connectionId="0">
    <xmlCellPr id="1" xr6:uid="{50CACD3B-167A-453C-BC66-3D36052EDC9A}" uniqueName="typ_popldpp">
      <xmlPr mapId="9" xpath="/Pisemnost/DPPDP9/VetaD/@typ_popldpp" xmlDataType="string"/>
    </xmlCellPr>
  </singleXmlCell>
  <singleXmlCell id="20" xr6:uid="{7DDDD62A-472E-4C83-993C-C99FF706D02F}" r="B34" connectionId="0">
    <xmlCellPr id="1" xr6:uid="{C7123307-2C56-4C8B-9934-AD60EADC9CFD}" uniqueName="uv_vyhl">
      <xmlPr mapId="9" xpath="/Pisemnost/DPPDP9/VetaD/@uv_vyhl" xmlDataType="decimal"/>
    </xmlCellPr>
  </singleXmlCell>
  <singleXmlCell id="21" xr6:uid="{60754E52-0CF1-41A5-AD91-5AEB361B42BC}" r="B22" connectionId="0">
    <xmlCellPr id="1" xr6:uid="{AEE560EE-7B26-4E3E-BA83-E31209A67DAC}" uniqueName="p_pr_2od">
      <xmlPr mapId="9" xpath="/Pisemnost/DPPDP9/VetaD/@p_pr_2od" xmlDataType="decimal"/>
    </xmlCellPr>
  </singleXmlCell>
  <singleXmlCell id="22" xr6:uid="{D4930435-0A6C-4EE6-AF4D-0B0A074974B2}" r="B2" connectionId="0">
    <xmlCellPr id="1" xr6:uid="{6E83E673-F57C-4266-AC0C-8298D79D9EE9}" uniqueName="c_ufo_cil">
      <xmlPr mapId="9" xpath="/Pisemnost/DPPDP9/VetaD/@c_ufo_cil" xmlDataType="decimal"/>
    </xmlCellPr>
  </singleXmlCell>
  <singleXmlCell id="24" xr6:uid="{DA799404-0033-4CF2-99ED-81980C43B21F}" r="B8" connectionId="0">
    <xmlCellPr id="1" xr6:uid="{0F23D489-863B-432D-9E50-C2D4FF2CDA2E}" uniqueName="dokument">
      <xmlPr mapId="9" xpath="/Pisemnost/DPPDP9/VetaD/@dokument" xmlDataType="anyType"/>
    </xmlCellPr>
  </singleXmlCell>
  <singleXmlCell id="25" xr6:uid="{A5D6C8B3-FE4E-4EA4-9063-89D1621837BB}" r="B24" connectionId="0">
    <xmlCellPr id="1" xr6:uid="{BE7894AA-3D1E-4258-AF99-FFFB4A623271}" uniqueName="spoj_zahr">
      <xmlPr mapId="9" xpath="/Pisemnost/DPPDP9/VetaD/@spoj_zahr" xmlDataType="string"/>
    </xmlCellPr>
  </singleXmlCell>
  <singleXmlCell id="26" xr6:uid="{E30E4920-3B1C-4679-BB46-2E6B0F3EA534}" r="B21" connectionId="0">
    <xmlCellPr id="1" xr6:uid="{25578502-657A-4169-96CF-C15F6C671158}" uniqueName="kc_v_4">
      <xmlPr mapId="9" xpath="/Pisemnost/DPPDP9/VetaD/@kc_v_4" xmlDataType="decimal"/>
    </xmlCellPr>
  </singleXmlCell>
  <singleXmlCell id="27" xr6:uid="{59B79131-D5F4-4AF9-9C36-B1051259D16D}" r="B7" connectionId="0">
    <xmlCellPr id="1" xr6:uid="{23E9AC2A-9050-43A0-8086-4B73FF66F2C5}" uniqueName="dapdpp_forma">
      <xmlPr mapId="9" xpath="/Pisemnost/DPPDP9/VetaD/@dapdpp_forma" xmlDataType="string"/>
    </xmlCellPr>
  </singleXmlCell>
  <singleXmlCell id="28" xr6:uid="{8C6EAF6A-87D6-46AA-B6EE-DB69B38230EE}" r="B9" connectionId="0">
    <xmlCellPr id="1" xr6:uid="{BF627EFB-D398-4400-B969-8496815D6B52}" uniqueName="k_uladis">
      <xmlPr mapId="9" xpath="/Pisemnost/DPPDP9/VetaD/@k_uladis" xmlDataType="anyType"/>
    </xmlCellPr>
  </singleXmlCell>
  <singleXmlCell id="29" xr6:uid="{BF2DBB55-5543-47EA-81BD-915E4A0E98A0}" r="B31" connectionId="0">
    <xmlCellPr id="1" xr6:uid="{75CA4B33-7DEB-4C1F-9C87-A1F472759BC4}" uniqueName="dan_por">
      <xmlPr mapId="9" xpath="/Pisemnost/DPPDP9/VetaD/@dan_por" xmlDataType="string"/>
    </xmlCellPr>
  </singleXmlCell>
  <singleXmlCell id="30" xr6:uid="{3231A3F0-944A-4CD5-832A-C3A6155A80C0}" r="B15" connectionId="0">
    <xmlCellPr id="1" xr6:uid="{ED2ADC62-BEF6-4ACC-84C2-992D4A8402C0}" uniqueName="kc_dppiv4">
      <xmlPr mapId="9" xpath="/Pisemnost/DPPDP9/VetaD/@kc_dppiv4" xmlDataType="decimal"/>
    </xmlCellPr>
  </singleXmlCell>
  <singleXmlCell id="32" xr6:uid="{48E53118-BE31-46BE-9600-9F3E667F13F1}" r="B6" connectionId="0">
    <xmlCellPr id="1" xr6:uid="{80304CC8-F197-4680-A0E6-0CF80DB0F6CC}" uniqueName="d_uv">
      <xmlPr mapId="9" xpath="/Pisemnost/DPPDP9/VetaD/@d_uv" xmlDataType="string"/>
    </xmlCellPr>
  </singleXmlCell>
  <singleXmlCell id="33" xr6:uid="{C971E266-B596-4AC0-85A7-34EAA93C4419}" r="B37" connectionId="0">
    <xmlCellPr id="1" xr6:uid="{1811E308-2158-433E-B4AE-3E0EA9758A7A}" uniqueName="audit">
      <xmlPr mapId="9" xpath="/Pisemnost/DPPDP9/VetaD/@audit" xmlDataType="string"/>
    </xmlCellPr>
  </singleXmlCell>
  <singleXmlCell id="34" xr6:uid="{15AEA844-EDB0-4DEF-863F-82A7255CB314}" r="B43" connectionId="0">
    <xmlCellPr id="1" xr6:uid="{E73AE8A1-7E9C-441D-A54C-3477ED90831A}" uniqueName="uv_rozsah_rozv">
      <xmlPr mapId="9" xpath="/Pisemnost/DPPDP9/VetaD/@uv_rozsah_rozv" xmlDataType="string"/>
    </xmlCellPr>
  </singleXmlCell>
  <singleXmlCell id="35" xr6:uid="{4770852D-4B9C-47E4-AAF1-8C7FA0ADFBFF}" r="B42" connectionId="0">
    <xmlCellPr id="1" xr6:uid="{2E93C97D-9D48-4A05-9979-F8307B1FBE13}" uniqueName="uv_rozsah_vzz">
      <xmlPr mapId="9" xpath="/Pisemnost/DPPDP9/VetaD/@uv_rozsah_vzz" xmlDataType="string"/>
    </xmlCellPr>
  </singleXmlCell>
  <singleXmlCell id="36" xr6:uid="{2ECF02BC-4CF8-4788-8953-DED8019FC5E9}" r="B44" connectionId="0">
    <xmlCellPr id="1" xr6:uid="{5F35CE54-4F07-47F8-9553-32E04F5C3371}" uniqueName="kat_uj">
      <xmlPr mapId="9" xpath="/Pisemnost/DPPDP9/VetaD/@kat_uj" xmlDataType="string"/>
    </xmlCellPr>
  </singleXmlCell>
  <singleXmlCell id="37" xr6:uid="{395BB75E-903B-4832-88A7-3F67F8818A08}" r="B45" connectionId="0">
    <xmlCellPr id="1" xr6:uid="{DB8872BE-E03E-485C-9A98-199C0FBBECB6}" uniqueName="uz_dle_mus">
      <xmlPr mapId="9" xpath="/Pisemnost/DPPDP9/VetaD/@uz_dle_mus" xmlDataType="string"/>
    </xmlCellPr>
  </singleXmlCell>
  <singleXmlCell id="38" xr6:uid="{49B01B1B-AFC6-4AB1-8760-2493133685AE}" r="B46" connectionId="0">
    <xmlCellPr id="1" xr6:uid="{9BBA8379-BCCA-4A94-B673-2FE1267720A8}" uniqueName="neschval_uz">
      <xmlPr mapId="9" xpath="/Pisemnost/DPPDP9/VetaD/@neschval_uz" xmlDataType="string"/>
    </xmlCellPr>
  </singleXmlCell>
  <singleXmlCell id="39" xr6:uid="{8D8E24C1-BED4-45F2-B596-5C4A98657909}" r="B47" connectionId="0">
    <xmlCellPr id="1" xr6:uid="{486AA820-0FB9-4F4E-80A4-58DF925C1ECE}" uniqueName="neaudit_uz">
      <xmlPr mapId="9" xpath="/Pisemnost/DPPDP9/VetaD/@neaudit_uz" xmlDataType="string"/>
    </xmlCellPr>
  </singleXmlCell>
  <singleXmlCell id="40" xr6:uid="{150FF602-C286-450C-943C-D7F75A1347D5}" r="B48" connectionId="0">
    <xmlCellPr id="1" xr6:uid="{DE5AD941-07AD-4800-9D04-96B565E1E0FF}" uniqueName="pril_uz">
      <xmlPr mapId="9" xpath="/Pisemnost/DPPDP9/VetaD/@pril_uz" xmlDataType="decimal"/>
    </xmlCellPr>
  </singleXmlCell>
  <singleXmlCell id="41" xr6:uid="{AFFB3FA9-51E1-4574-9F09-F9AE0FB3CEF3}" r="E47" connectionId="0">
    <xmlCellPr id="1" xr6:uid="{8C308B4F-2004-41AD-B6E8-4280035343AD}" uniqueName="uz_rad">
      <xmlPr mapId="9" xpath="/Pisemnost/DPPDP9/VetaD/@uz_rad" xmlDataType="string"/>
    </xmlCellPr>
  </singleXmlCell>
  <singleXmlCell id="42" xr6:uid="{0A72B37E-7FC4-48A6-96BC-40FA85BB7A51}" r="E17" connectionId="0">
    <xmlCellPr id="1" xr6:uid="{5957E509-EEA4-4972-AA30-2C97F29C5EBC}" uniqueName="psc">
      <xmlPr mapId="9" xpath="/Pisemnost/DPPDP9/VetaP/@psc" xmlDataType="string"/>
    </xmlCellPr>
  </singleXmlCell>
  <singleXmlCell id="43" xr6:uid="{34239749-3EB8-42A5-8224-6D1317BA58D0}" r="E29" connectionId="0">
    <xmlCellPr id="1" xr6:uid="{92A9C0DD-B60C-424D-9F73-4C026590F8E5}" uniqueName="zkrobchjm">
      <xmlPr mapId="9" xpath="/Pisemnost/DPPDP9/VetaP/@zkrobchjm" xmlDataType="string"/>
    </xmlCellPr>
  </singleXmlCell>
  <singleXmlCell id="44" xr6:uid="{0969DD98-DE3E-4734-8F9D-9086BE458CF9}" r="E25" connectionId="0">
    <xmlCellPr id="1" xr6:uid="{4DB40EFD-05A1-49A8-B67E-79170449D12E}" uniqueName="zast_kod">
      <xmlPr mapId="9" xpath="/Pisemnost/DPPDP9/VetaP/@zast_kod" xmlDataType="string"/>
    </xmlCellPr>
  </singleXmlCell>
  <singleXmlCell id="45" xr6:uid="{EA6F00E2-8CD7-49B8-9D18-2AE314294620}" r="E9" connectionId="0">
    <xmlCellPr id="1" xr6:uid="{07335C88-49A8-437F-9B6E-1F351FACD2C0}" uniqueName="dic">
      <xmlPr mapId="9" xpath="/Pisemnost/DPPDP9/VetaP/@dic" xmlDataType="string"/>
    </xmlCellPr>
  </singleXmlCell>
  <singleXmlCell id="46" xr6:uid="{CC6EFBC4-CC80-4C65-B7EB-B66AC19A1CD0}" r="E5" connectionId="0">
    <xmlCellPr id="1" xr6:uid="{A2EF13FF-4B5D-42FD-8286-33DFC62DA170}" uniqueName="c_orient">
      <xmlPr mapId="9" xpath="/Pisemnost/DPPDP9/VetaP/@c_orient" xmlDataType="string"/>
    </xmlCellPr>
  </singleXmlCell>
  <singleXmlCell id="47" xr6:uid="{48A89CFE-C018-42D2-9AE5-EE3965A3F16C}" r="E12" connectionId="0">
    <xmlCellPr id="1" xr6:uid="{C9709F02-4FD4-4BFF-B651-A1F8EF8F1186}" uniqueName="naz_obce">
      <xmlPr mapId="9" xpath="/Pisemnost/DPPDP9/VetaP/@naz_obce" xmlDataType="string"/>
    </xmlCellPr>
  </singleXmlCell>
  <singleXmlCell id="48" xr6:uid="{81EE46E4-D2C9-4C9F-83B1-825E5BF4EDAB}" r="E28" connectionId="0">
    <xmlCellPr id="1" xr6:uid="{2CA7842E-3E22-42DF-A499-96BC0B159B26}" uniqueName="zast_typ">
      <xmlPr mapId="9" xpath="/Pisemnost/DPPDP9/VetaP/@zast_typ" xmlDataType="string"/>
    </xmlCellPr>
  </singleXmlCell>
  <singleXmlCell id="49" xr6:uid="{266F6149-B017-4A4B-8FFC-5EA99F477D64}" r="E23" connectionId="0">
    <xmlCellPr id="1" xr6:uid="{65D61EBC-16EB-4883-AE21-AFDF9350582F}" uniqueName="zast_ic">
      <xmlPr mapId="9" xpath="/Pisemnost/DPPDP9/VetaP/@zast_ic" xmlDataType="string"/>
    </xmlCellPr>
  </singleXmlCell>
  <singleXmlCell id="50" xr6:uid="{08E51AF9-BDD3-4C86-A7B4-047BB98359CB}" r="E8" connectionId="0">
    <xmlCellPr id="1" xr6:uid="{7DEF908A-18AE-4EE6-8CE4-726C98D5C412}" uniqueName="c_telef">
      <xmlPr mapId="9" xpath="/Pisemnost/DPPDP9/VetaP/@c_telef" xmlDataType="string"/>
    </xmlCellPr>
  </singleXmlCell>
  <singleXmlCell id="51" xr6:uid="{31923D3A-4F39-4285-AB2F-B97672873050}" r="E26" connectionId="0">
    <xmlCellPr id="1" xr6:uid="{E6B26F49-C9EE-45CD-9AAE-1E3D14D8EB2C}" uniqueName="zast_nazev">
      <xmlPr mapId="9" xpath="/Pisemnost/DPPDP9/VetaP/@zast_nazev" xmlDataType="string"/>
    </xmlCellPr>
  </singleXmlCell>
  <singleXmlCell id="52" xr6:uid="{F4F14286-0F85-4492-AAB0-A8020103CC10}" r="E6" connectionId="0">
    <xmlCellPr id="1" xr6:uid="{4E857480-705A-4012-97B5-727593661220}" uniqueName="c_pop">
      <xmlPr mapId="9" xpath="/Pisemnost/DPPDP9/VetaP/@c_pop" xmlDataType="decimal"/>
    </xmlCellPr>
  </singleXmlCell>
  <singleXmlCell id="53" xr6:uid="{6B5B379E-16D6-4AC2-8BF4-38E58D083307}" r="E20" connectionId="0">
    <xmlCellPr id="1" xr6:uid="{2D1CF182-33F8-4852-9840-4F4977C1777A}" uniqueName="ulice">
      <xmlPr mapId="9" xpath="/Pisemnost/DPPDP9/VetaP/@ulice" xmlDataType="string"/>
    </xmlCellPr>
  </singleXmlCell>
  <singleXmlCell id="54" xr6:uid="{4D93731B-5940-4E79-9C19-034D6A4986E8}" r="E11" connectionId="0">
    <xmlCellPr id="1" xr6:uid="{AF4A616D-6A75-414B-A650-409429D7C653}" uniqueName="k_stat">
      <xmlPr mapId="9" xpath="/Pisemnost/DPPDP9/VetaP/@k_stat" xmlDataType="string"/>
    </xmlCellPr>
  </singleXmlCell>
  <singleXmlCell id="55" xr6:uid="{E87048EB-4399-49FB-B385-FB82407C22FC}" r="E24" connectionId="0">
    <xmlCellPr id="1" xr6:uid="{A9CCC101-592A-409B-B8C3-0F83EA25CBDB}" uniqueName="zast_jmeno">
      <xmlPr mapId="9" xpath="/Pisemnost/DPPDP9/VetaP/@zast_jmeno" xmlDataType="string"/>
    </xmlCellPr>
  </singleXmlCell>
  <singleXmlCell id="56" xr6:uid="{8CDA5586-79F8-417A-9DCA-42D710D666F3}" r="E13" connectionId="0">
    <xmlCellPr id="1" xr6:uid="{63808135-D2F5-4C6B-8DA8-08A032FAAA62}" uniqueName="opr_jmeno">
      <xmlPr mapId="9" xpath="/Pisemnost/DPPDP9/VetaP/@opr_jmeno" xmlDataType="string"/>
    </xmlCellPr>
  </singleXmlCell>
  <singleXmlCell id="59" xr6:uid="{F2CF3439-E5E6-4F1A-8AF8-66B351C4FC2E}" r="B3" connectionId="0">
    <xmlCellPr id="1" xr6:uid="{BED9AB7B-D12B-4768-AB27-C5B4402E7EDE}" uniqueName="c_pracufo">
      <xmlPr mapId="9" xpath="/Pisemnost/DPPDP9/VetaP/@c_pracufo" xmlDataType="decimal"/>
    </xmlCellPr>
  </singleXmlCell>
  <singleXmlCell id="62" xr6:uid="{895A3778-3F8A-42D5-8B75-108CC217F5C4}" r="E21" connectionId="0">
    <xmlCellPr id="1" xr6:uid="{E137EE2D-2B3C-48EC-9BA6-2F44D24D4487}" uniqueName="zast_dat_nar">
      <xmlPr mapId="9" xpath="/Pisemnost/DPPDP9/VetaP/@zast_dat_nar" xmlDataType="string"/>
    </xmlCellPr>
  </singleXmlCell>
  <singleXmlCell id="66" xr6:uid="{E6654B66-2050-4C4B-AE43-2E7C5F79D2E6}" r="E14" connectionId="0">
    <xmlCellPr id="1" xr6:uid="{256695DB-6B62-4224-A823-16C460586F0F}" uniqueName="opr_postaveni">
      <xmlPr mapId="9" xpath="/Pisemnost/DPPDP9/VetaP/@opr_postaveni" xmlDataType="string"/>
    </xmlCellPr>
  </singleXmlCell>
  <singleXmlCell id="67" xr6:uid="{192C28E6-C2F0-46E1-8412-0D47C07545E9}" r="E15" connectionId="0">
    <xmlCellPr id="1" xr6:uid="{520B2B75-6EDB-4CA6-AA22-C0DF99958AC1}" uniqueName="opr_prijmeni">
      <xmlPr mapId="9" xpath="/Pisemnost/DPPDP9/VetaP/@opr_prijmeni" xmlDataType="string"/>
    </xmlCellPr>
  </singleXmlCell>
  <singleXmlCell id="68" xr6:uid="{160CB06A-DB1F-4C29-8434-9ADB4712906E}" r="E18" connectionId="0">
    <xmlCellPr id="1" xr6:uid="{3DE07032-5EB3-4C50-A91C-EF0EB9771E83}" uniqueName="rod_c">
      <xmlPr mapId="9" xpath="/Pisemnost/DPPDP9/VetaP/@rod_c" xmlDataType="string"/>
    </xmlCellPr>
  </singleXmlCell>
  <singleXmlCell id="69" xr6:uid="{7D3B64C2-0D10-4829-9120-AFC50A1177CA}" r="E19" connectionId="0">
    <xmlCellPr id="1" xr6:uid="{55A02B9A-5028-4050-BB7A-02C4E51B29F2}" uniqueName="stat">
      <xmlPr mapId="9" xpath="/Pisemnost/DPPDP9/VetaP/@stat" xmlDataType="string"/>
    </xmlCellPr>
  </singleXmlCell>
  <singleXmlCell id="71" xr6:uid="{76E5DA80-7565-4561-8C7B-32B0BDA86E92}" r="E22" connectionId="0">
    <xmlCellPr id="1" xr6:uid="{2E9ECFD0-57E3-4903-84ED-8936D1C7DDF7}" uniqueName="zast_ev_cislo">
      <xmlPr mapId="9" xpath="/Pisemnost/DPPDP9/VetaP/@zast_ev_cislo" xmlDataType="string"/>
    </xmlCellPr>
  </singleXmlCell>
  <singleXmlCell id="72" xr6:uid="{272B4AEA-14F0-4A75-97AF-C054037B2EF5}" r="E27" connectionId="0">
    <xmlCellPr id="1" xr6:uid="{9EDC2C85-7E9C-486D-B2D3-C96016D1300D}" uniqueName="zast_prijmeni">
      <xmlPr mapId="9" xpath="/Pisemnost/DPPDP9/VetaP/@zast_prijmeni" xmlDataType="string"/>
    </xmlCellPr>
  </singleXmlCell>
  <singleXmlCell id="73" xr6:uid="{A19E51A8-302C-4937-B0B1-E67494F7AADB}" r="E4" connectionId="0">
    <xmlCellPr id="1" xr6:uid="{6EC33FFB-6456-4EBA-93F9-41017CC4A336}" uniqueName="c_obce">
      <xmlPr mapId="9" xpath="/Pisemnost/DPPDP9/VetaP/@c_obce" xmlDataType="decimal"/>
    </xmlCellPr>
  </singleXmlCell>
  <singleXmlCell id="74" xr6:uid="{9B64DC36-F301-4632-AF96-22222DB8FEFF}" r="H40" connectionId="0">
    <xmlCellPr id="1" xr6:uid="{DEE39DA3-FA0A-4A7F-9B25-9ED2BD7D57C5}" uniqueName="kc_ii_111">
      <xmlPr mapId="9" xpath="/Pisemnost/DPPDP9/VetaO/@kc_ii_111" xmlDataType="decimal"/>
    </xmlCellPr>
  </singleXmlCell>
  <singleXmlCell id="75" xr6:uid="{B0CDB7C6-F718-4C7E-8E9D-757EFE505F3E}" r="H36" connectionId="0">
    <xmlCellPr id="1" xr6:uid="{1E2601FE-FE1C-45B4-BADA-B657852B65BB}" uniqueName="kc_ii71_61">
      <xmlPr mapId="9" xpath="/Pisemnost/DPPDP9/VetaO/@kc_ii71_61" xmlDataType="decimal"/>
    </xmlCellPr>
  </singleXmlCell>
  <singleXmlCell id="76" xr6:uid="{6A516423-F911-4B72-ABA0-6CA700174CD1}" r="H48" connectionId="0">
    <xmlCellPr id="1" xr6:uid="{78AC0E93-AA53-4F36-877E-949019EB14C4}" uniqueName="kc_ii_334">
      <xmlPr mapId="9" xpath="/Pisemnost/DPPDP9/VetaO/@kc_ii_334" xmlDataType="decimal"/>
    </xmlCellPr>
  </singleXmlCell>
  <singleXmlCell id="77" xr6:uid="{FAA239BD-1367-453D-9C3F-62A5F70941AE}" r="H55" connectionId="0">
    <xmlCellPr id="1" xr6:uid="{5A7C33B7-9A0D-4E45-A9EF-EF2F5F504C83}" uniqueName="text_ii291_301">
      <xmlPr mapId="9" xpath="/Pisemnost/DPPDP9/VetaO/@text_ii291_301" xmlDataType="string"/>
    </xmlCellPr>
  </singleXmlCell>
  <singleXmlCell id="78" xr6:uid="{73C3A16D-7251-43F1-B61D-6EEF6614C07F}" r="H43" connectionId="0">
    <xmlCellPr id="1" xr6:uid="{D917E467-9731-4B35-8B60-AD41C305C691}" uniqueName="kc_ii_242">
      <xmlPr mapId="9" xpath="/Pisemnost/DPPDP9/VetaO/@kc_ii_242" xmlDataType="decimal"/>
    </xmlCellPr>
  </singleXmlCell>
  <singleXmlCell id="79" xr6:uid="{1CB27DC3-D42C-4E41-A09A-A1C6299F4356}" r="H51" connectionId="0">
    <xmlCellPr id="1" xr6:uid="{FEC62979-BB06-4931-927A-4F7733A26670}" uniqueName="kc_ii_360">
      <xmlPr mapId="9" xpath="/Pisemnost/DPPDP9/VetaO/@kc_ii_360" xmlDataType="decimal"/>
    </xmlCellPr>
  </singleXmlCell>
  <singleXmlCell id="80" xr6:uid="{E269D56F-6D60-48E1-8381-F3E03DE18AC7}" r="H50" connectionId="0">
    <xmlCellPr id="1" xr6:uid="{1B075D23-D74F-4833-9A6A-62FE30C30386}" uniqueName="kc_ii_340">
      <xmlPr mapId="9" xpath="/Pisemnost/DPPDP9/VetaO/@kc_ii_340" xmlDataType="decimal"/>
    </xmlCellPr>
  </singleXmlCell>
  <singleXmlCell id="82" xr6:uid="{E4F9E337-DC75-450E-B98D-54DC6A448392}" r="H27" connectionId="0">
    <xmlCellPr id="1" xr6:uid="{56970C99-F8C1-4AC3-859F-6BA6C491AF39}" uniqueName="kc_ii290_300">
      <xmlPr mapId="9" xpath="/Pisemnost/DPPDP9/VetaO/@kc_ii290_300" xmlDataType="decimal"/>
    </xmlCellPr>
  </singleXmlCell>
  <singleXmlCell id="84" xr6:uid="{9856652E-9D0D-478B-82C7-8D2019FF3024}" r="H56" connectionId="0">
    <xmlCellPr id="1" xr6:uid="{3EA36B2D-9979-4D0C-85DC-8B0F0A63D126}" uniqueName="text_ii72_62">
      <xmlPr mapId="9" xpath="/Pisemnost/DPPDP9/VetaO/@text_ii72_62" xmlDataType="string"/>
    </xmlCellPr>
  </singleXmlCell>
  <singleXmlCell id="85" xr6:uid="{1EDF4F8B-E56F-4557-A404-307FF9D03F4B}" r="H44" connectionId="0">
    <xmlCellPr id="1" xr6:uid="{178862E0-CE90-4C0B-9F49-515A2C7E2C5A}" uniqueName="kc_ii_243">
      <xmlPr mapId="9" xpath="/Pisemnost/DPPDP9/VetaO/@kc_ii_243" xmlDataType="decimal"/>
    </xmlCellPr>
  </singleXmlCell>
  <singleXmlCell id="86" xr6:uid="{D2C0BA87-D5FD-4BCA-84B7-C9ECA8255BAE}" r="H53" connectionId="0">
    <xmlCellPr id="1" xr6:uid="{B7BD2F80-A760-408C-B8E7-022DEBE1BDBE}" uniqueName="text_ii182_162">
      <xmlPr mapId="9" xpath="/Pisemnost/DPPDP9/VetaO/@text_ii182_162" xmlDataType="string"/>
    </xmlCellPr>
  </singleXmlCell>
  <singleXmlCell id="87" xr6:uid="{1F1E8485-E223-418B-A39D-030204EBB683}" r="H21" connectionId="0">
    <xmlCellPr id="1" xr6:uid="{7A65F8CC-DF08-4488-AA10-5AE0460DD9DC}" uniqueName="kc_ii231_251">
      <xmlPr mapId="9" xpath="/Pisemnost/DPPDP9/VetaO/@kc_ii231_251" xmlDataType="decimal"/>
    </xmlCellPr>
  </singleXmlCell>
  <singleXmlCell id="88" xr6:uid="{5A7D6B74-BE88-4DB3-8422-673E41C0E867}" r="H20" connectionId="0">
    <xmlCellPr id="1" xr6:uid="{A5592B74-90B6-45BD-A051-613B48376A7E}" uniqueName="kc_ii230_250">
      <xmlPr mapId="9" xpath="/Pisemnost/DPPDP9/VetaO/@kc_ii230_250" xmlDataType="decimal"/>
    </xmlCellPr>
  </singleXmlCell>
  <singleXmlCell id="89" xr6:uid="{4D0F55E2-9751-4AA7-BDB1-F6B0EE2DDA39}" r="H25" connectionId="0">
    <xmlCellPr id="1" xr6:uid="{6A8DFD78-5CC0-4098-BA2A-88CC8FB92A42}" uniqueName="kc_ii270_280">
      <xmlPr mapId="9" xpath="/Pisemnost/DPPDP9/VetaO/@kc_ii270_280" xmlDataType="decimal"/>
    </xmlCellPr>
  </singleXmlCell>
  <singleXmlCell id="90" xr6:uid="{5A8AD7FD-A391-424E-AC1D-1873A5BA66E3}" r="H35" connectionId="0">
    <xmlCellPr id="1" xr6:uid="{9882BB96-65BF-41DF-8A5C-77CF0042DD23}" uniqueName="kc_ii60_50">
      <xmlPr mapId="9" xpath="/Pisemnost/DPPDP9/VetaO/@kc_ii60_50" xmlDataType="decimal"/>
    </xmlCellPr>
  </singleXmlCell>
  <singleXmlCell id="91" xr6:uid="{DFD47007-9350-462B-873E-DE7C431CBDE7}" r="H28" connectionId="0">
    <xmlCellPr id="1" xr6:uid="{C1D30595-DB6A-4BC6-87CA-5CEC11161A61}" uniqueName="kc_ii291_301">
      <xmlPr mapId="9" xpath="/Pisemnost/DPPDP9/VetaO/@kc_ii291_301" xmlDataType="decimal"/>
    </xmlCellPr>
  </singleXmlCell>
  <singleXmlCell id="92" xr6:uid="{0FCD4017-662B-4D7B-B7C7-136D2A6C5DFD}" r="H23" connectionId="0">
    <xmlCellPr id="1" xr6:uid="{78BCB4C8-08A2-4174-83C2-8A7EC57E718A}" uniqueName="kc_ii250_210">
      <xmlPr mapId="9" xpath="/Pisemnost/DPPDP9/VetaO/@kc_ii250_210" xmlDataType="decimal"/>
    </xmlCellPr>
  </singleXmlCell>
  <singleXmlCell id="93" xr6:uid="{0C265A61-D1E0-4845-877A-B695A5FBDB6A}" r="H24" connectionId="0">
    <xmlCellPr id="1" xr6:uid="{9E50ACA1-4D70-4FC2-AFFE-1453545CF504}" uniqueName="kc_ii260_270">
      <xmlPr mapId="9" xpath="/Pisemnost/DPPDP9/VetaO/@kc_ii260_270" xmlDataType="decimal"/>
    </xmlCellPr>
  </singleXmlCell>
  <singleXmlCell id="94" xr6:uid="{165E338E-F598-4041-8F27-55006581A7BC}" r="H8" connectionId="0">
    <xmlCellPr id="1" xr6:uid="{33A873AF-77EC-4B69-B858-4D7E85203D49}" uniqueName="kc_ii140_130">
      <xmlPr mapId="9" xpath="/Pisemnost/DPPDP9/VetaO/@kc_ii140_130" xmlDataType="decimal"/>
    </xmlCellPr>
  </singleXmlCell>
  <singleXmlCell id="95" xr6:uid="{D8CBFC2F-47A6-4141-809F-5D8904D4D41A}" r="H29" connectionId="0">
    <xmlCellPr id="1" xr6:uid="{020583C4-34F6-4C73-9A3F-9887AFBB99CD}" uniqueName="kc_ii300_310">
      <xmlPr mapId="9" xpath="/Pisemnost/DPPDP9/VetaO/@kc_ii300_310" xmlDataType="decimal"/>
    </xmlCellPr>
  </singleXmlCell>
  <singleXmlCell id="96" xr6:uid="{D2EC21F3-AF6B-481C-A7C9-C7205BCD878D}" r="H49" connectionId="0">
    <xmlCellPr id="1" xr6:uid="{B23E5F80-9021-4692-B433-ED0134135BCF}" uniqueName="kc_ii_335">
      <xmlPr mapId="9" xpath="/Pisemnost/DPPDP9/VetaO/@kc_ii_335" xmlDataType="decimal"/>
    </xmlCellPr>
  </singleXmlCell>
  <singleXmlCell id="97" xr6:uid="{BD75463A-58FA-413E-AB6A-7536EF4F75BE}" r="H5" connectionId="0">
    <xmlCellPr id="1" xr6:uid="{2A68D7A4-30FF-492D-ADE0-D532071B4352}" uniqueName="kc_ii111_101">
      <xmlPr mapId="9" xpath="/Pisemnost/DPPDP9/VetaO/@kc_ii111_101" xmlDataType="decimal"/>
    </xmlCellPr>
  </singleXmlCell>
  <singleXmlCell id="98" xr6:uid="{CC34B335-13AE-4035-9537-606D3E566136}" r="H12" connectionId="0">
    <xmlCellPr id="1" xr6:uid="{D97025B7-C681-4169-8D27-DD9CE03D00BC}" uniqueName="kc_ii181_161">
      <xmlPr mapId="9" xpath="/Pisemnost/DPPDP9/VetaO/@kc_ii181_161" xmlDataType="decimal"/>
    </xmlCellPr>
  </singleXmlCell>
  <singleXmlCell id="99" xr6:uid="{18E05BBC-AC77-4FEA-BD21-0FC2D1ECFAB5}" r="H31" connectionId="0">
    <xmlCellPr id="1" xr6:uid="{E8A60C1A-A041-4ECA-85E6-B369C7861487}" uniqueName="kc_ii310_320">
      <xmlPr mapId="9" xpath="/Pisemnost/DPPDP9/VetaO/@kc_ii310_320" xmlDataType="decimal"/>
    </xmlCellPr>
  </singleXmlCell>
  <singleXmlCell id="100" xr6:uid="{44B1E599-406C-44AE-BF9F-7DB76B56D3D0}" r="H47" connectionId="0">
    <xmlCellPr id="1" xr6:uid="{07D39D6D-DD00-482D-8AF3-36B676CE2D7D}" uniqueName="kc_ii_333">
      <xmlPr mapId="9" xpath="/Pisemnost/DPPDP9/VetaO/@kc_ii_333" xmlDataType="decimal"/>
    </xmlCellPr>
  </singleXmlCell>
  <singleXmlCell id="101" xr6:uid="{C9D432F9-D168-48B2-AA36-71DEC08FA421}" r="H16" connectionId="0">
    <xmlCellPr id="1" xr6:uid="{838C78BD-E5A8-435A-BB48-E058D3A1586C}" uniqueName="kc_ii201_201">
      <xmlPr mapId="9" xpath="/Pisemnost/DPPDP9/VetaO/@kc_ii201_201" xmlDataType="decimal"/>
    </xmlCellPr>
  </singleXmlCell>
  <singleXmlCell id="102" xr6:uid="{B0C4A7F0-71B2-4D23-A048-3DF41B5AEED4}" r="H34" connectionId="0">
    <xmlCellPr id="1" xr6:uid="{720E5905-692C-4AC9-A208-33AFAD6D3F58}" uniqueName="kc_ii50_40">
      <xmlPr mapId="9" xpath="/Pisemnost/DPPDP9/VetaO/@kc_ii50_40" xmlDataType="decimal"/>
    </xmlCellPr>
  </singleXmlCell>
  <singleXmlCell id="103" xr6:uid="{18D47A37-ABC1-400B-ABF8-236EF3F711CC}" r="H54" connectionId="0">
    <xmlCellPr id="1" xr6:uid="{4C9BCBAD-8F71-4020-8B96-FBE588CB6382}" uniqueName="text_ii221_241">
      <xmlPr mapId="9" xpath="/Pisemnost/DPPDP9/VetaO/@text_ii221_241" xmlDataType="string"/>
    </xmlCellPr>
  </singleXmlCell>
  <singleXmlCell id="104" xr6:uid="{DA8AFD03-ECE0-4238-9E0E-917D6788EE86}" r="H37" connectionId="0">
    <xmlCellPr id="1" xr6:uid="{C82A84E0-FE8B-45C8-B515-6A53D176E4AC}" uniqueName="kc_ii72_62">
      <xmlPr mapId="9" xpath="/Pisemnost/DPPDP9/VetaO/@kc_ii72_62" xmlDataType="decimal"/>
    </xmlCellPr>
  </singleXmlCell>
  <singleXmlCell id="105" xr6:uid="{758BC540-7986-4A1A-AC06-7D0F9672294D}" r="H13" connectionId="0">
    <xmlCellPr id="1" xr6:uid="{F7DB219A-FC0E-4E50-A6D8-49233B0E6F27}" uniqueName="kc_ii182_162">
      <xmlPr mapId="9" xpath="/Pisemnost/DPPDP9/VetaO/@kc_ii182_162" xmlDataType="decimal"/>
    </xmlCellPr>
  </singleXmlCell>
  <singleXmlCell id="106" xr6:uid="{567EE34D-A6A2-4F48-B37C-F765BA2A3A80}" r="H10" connectionId="0">
    <xmlCellPr id="1" xr6:uid="{E50A9541-B49D-4D66-883B-4FF32F5FAE22}" uniqueName="kc_ii170_150">
      <xmlPr mapId="9" xpath="/Pisemnost/DPPDP9/VetaO/@kc_ii170_150" xmlDataType="decimal"/>
    </xmlCellPr>
  </singleXmlCell>
  <singleXmlCell id="107" xr6:uid="{E183F229-5A60-4D95-9948-6381CCBD86FD}" r="H45" connectionId="0">
    <xmlCellPr id="1" xr6:uid="{93482B44-B34B-49DB-858D-E2B277B63F8F}" uniqueName="kc_ii_331">
      <xmlPr mapId="9" xpath="/Pisemnost/DPPDP9/VetaO/@kc_ii_331" xmlDataType="decimal"/>
    </xmlCellPr>
  </singleXmlCell>
  <singleXmlCell id="108" xr6:uid="{FDCE986F-BBE4-4C4F-8147-BD14034F784B}" r="H14" connectionId="0">
    <xmlCellPr id="1" xr6:uid="{F131DAD6-E6FC-432E-9EAA-6EC17AA6C755}" uniqueName="kc_ii190_170">
      <xmlPr mapId="9" xpath="/Pisemnost/DPPDP9/VetaO/@kc_ii190_170" xmlDataType="decimal"/>
    </xmlCellPr>
  </singleXmlCell>
  <singleXmlCell id="109" xr6:uid="{971B280A-DC19-46D7-91B0-D1BA4F87DE29}" r="H22" connectionId="0">
    <xmlCellPr id="1" xr6:uid="{6FDA5B16-B119-430D-AB0E-66FCE27F3B97}" uniqueName="kc_ii240_260">
      <xmlPr mapId="9" xpath="/Pisemnost/DPPDP9/VetaO/@kc_ii240_260" xmlDataType="decimal"/>
    </xmlCellPr>
  </singleXmlCell>
  <singleXmlCell id="110" xr6:uid="{01DF9D59-B33C-4380-AB37-53047B7A70DB}" r="H41" connectionId="0">
    <xmlCellPr id="1" xr6:uid="{1164C95D-BCF0-4BC9-8BFB-2087241FCDA4}" uniqueName="kc_ii_112">
      <xmlPr mapId="9" xpath="/Pisemnost/DPPDP9/VetaO/@kc_ii_112" xmlDataType="decimal"/>
    </xmlCellPr>
  </singleXmlCell>
  <singleXmlCell id="111" xr6:uid="{47B7550B-7162-4480-9756-C884EBB1472E}" r="H6" connectionId="0">
    <xmlCellPr id="1" xr6:uid="{8FDF71D7-4D04-481D-8C37-B4335F2365B4}" uniqueName="kc_ii120_110">
      <xmlPr mapId="9" xpath="/Pisemnost/DPPDP9/VetaO/@kc_ii120_110" xmlDataType="decimal"/>
    </xmlCellPr>
  </singleXmlCell>
  <singleXmlCell id="112" xr6:uid="{4F831754-E570-42BD-AA0E-12D865007621}" r="H15" connectionId="0">
    <xmlCellPr id="1" xr6:uid="{08B85025-0DE2-4F18-AAC0-8CE242582B82}" uniqueName="kc_ii200_200">
      <xmlPr mapId="9" xpath="/Pisemnost/DPPDP9/VetaO/@kc_ii200_200" xmlDataType="decimal"/>
    </xmlCellPr>
  </singleXmlCell>
  <singleXmlCell id="113" xr6:uid="{E649ACFB-0D21-4687-8DFD-FCF87CF86A30}" r="H32" connectionId="0">
    <xmlCellPr id="1" xr6:uid="{56E9A213-E91A-4FD1-A66F-ACD575F456EB}" uniqueName="kc_ii320_330">
      <xmlPr mapId="9" xpath="/Pisemnost/DPPDP9/VetaO/@kc_ii320_330" xmlDataType="decimal"/>
    </xmlCellPr>
  </singleXmlCell>
  <singleXmlCell id="114" xr6:uid="{F628B619-B5D0-4113-B2CB-AD8E45B3E800}" r="H30" connectionId="0">
    <xmlCellPr id="1" xr6:uid="{F2D96E84-4BB8-472C-9BD5-33C918247573}" uniqueName="kc_ii30_20">
      <xmlPr mapId="9" xpath="/Pisemnost/DPPDP9/VetaO/@kc_ii30_20" xmlDataType="decimal"/>
    </xmlCellPr>
  </singleXmlCell>
  <singleXmlCell id="115" xr6:uid="{EFF08F30-DC66-426D-AD9D-F1B92CB90DAC}" r="H46" connectionId="0">
    <xmlCellPr id="1" xr6:uid="{42440A4D-0D17-4E7F-A4E7-69EAFD899373}" uniqueName="kc_ii_332">
      <xmlPr mapId="9" xpath="/Pisemnost/DPPDP9/VetaO/@kc_ii_332" xmlDataType="decimal"/>
    </xmlCellPr>
  </singleXmlCell>
  <singleXmlCell id="116" xr6:uid="{77C3951E-215C-48C5-8EFD-97BF8811F9FA}" r="H26" connectionId="0">
    <xmlCellPr id="1" xr6:uid="{29B44940-19AC-4731-8216-6C01206B547F}" uniqueName="kc_ii280_290">
      <xmlPr mapId="9" xpath="/Pisemnost/DPPDP9/VetaO/@kc_ii280_290" xmlDataType="decimal"/>
    </xmlCellPr>
  </singleXmlCell>
  <singleXmlCell id="117" xr6:uid="{E847AE85-AB22-496A-B578-9EC209A9DD44}" r="H4" connectionId="0">
    <xmlCellPr id="1" xr6:uid="{2EADA78D-973A-46E6-BC30-909D49022665}" uniqueName="kc_ii110_100">
      <xmlPr mapId="9" xpath="/Pisemnost/DPPDP9/VetaO/@kc_ii110_100" xmlDataType="decimal"/>
    </xmlCellPr>
  </singleXmlCell>
  <singleXmlCell id="118" xr6:uid="{30348289-4125-4BC9-B244-CE3DD4ABA28C}" r="H17" connectionId="0">
    <xmlCellPr id="1" xr6:uid="{569D3C4F-8A40-4577-9973-C62C533388F7}" uniqueName="kc_ii210_230">
      <xmlPr mapId="9" xpath="/Pisemnost/DPPDP9/VetaO/@kc_ii210_230" xmlDataType="decimal"/>
    </xmlCellPr>
  </singleXmlCell>
  <singleXmlCell id="119" xr6:uid="{1E7556F0-9172-477D-A4A4-EA7DCA7BED34}" r="H3" connectionId="0">
    <xmlCellPr id="1" xr6:uid="{86C7E91C-A9E7-47F0-85ED-82CE183F3FA4}" uniqueName="kc_ii10_10">
      <xmlPr mapId="9" xpath="/Pisemnost/DPPDP9/VetaO/@kc_ii10_10" xmlDataType="decimal"/>
    </xmlCellPr>
  </singleXmlCell>
  <singleXmlCell id="120" xr6:uid="{2C331B04-42D0-40D2-BC35-4587D31AFF8F}" r="H38" connectionId="0">
    <xmlCellPr id="1" xr6:uid="{453D73A5-BE3B-4259-A7CD-88E9A2132EF2}" uniqueName="kc_ii80_70">
      <xmlPr mapId="9" xpath="/Pisemnost/DPPDP9/VetaO/@kc_ii80_70" xmlDataType="decimal"/>
    </xmlCellPr>
  </singleXmlCell>
  <singleXmlCell id="121" xr6:uid="{260EA174-B2F4-4B57-A3EA-8BB78DDB17A1}" r="H11" connectionId="0">
    <xmlCellPr id="1" xr6:uid="{717CF082-DD96-4F23-93BA-3C9AC962C4E1}" uniqueName="kc_ii180_160">
      <xmlPr mapId="9" xpath="/Pisemnost/DPPDP9/VetaO/@kc_ii180_160" xmlDataType="decimal"/>
    </xmlCellPr>
  </singleXmlCell>
  <singleXmlCell id="122" xr6:uid="{5215EA00-E7E8-4DD1-A125-9796942C123D}" r="H7" connectionId="0">
    <xmlCellPr id="1" xr6:uid="{28839B8C-EF90-4A92-8F5B-0D455A81FF33}" uniqueName="kc_ii130_120">
      <xmlPr mapId="9" xpath="/Pisemnost/DPPDP9/VetaO/@kc_ii130_120" xmlDataType="decimal"/>
    </xmlCellPr>
  </singleXmlCell>
  <singleXmlCell id="123" xr6:uid="{2954F05A-93F9-4600-B4B8-FCD085C6C84C}" r="H19" connectionId="0">
    <xmlCellPr id="1" xr6:uid="{D9C936CB-6D8F-4332-A0ED-FC8E4C29819A}" uniqueName="kc_ii221_241">
      <xmlPr mapId="9" xpath="/Pisemnost/DPPDP9/VetaO/@kc_ii221_241" xmlDataType="decimal"/>
    </xmlCellPr>
  </singleXmlCell>
  <singleXmlCell id="124" xr6:uid="{1C429B55-9A64-4E8B-B374-8A8A5C8ED9FB}" r="H9" connectionId="0">
    <xmlCellPr id="1" xr6:uid="{4443630E-D28E-40A2-8A4F-55F618507656}" uniqueName="kc_ii150_140">
      <xmlPr mapId="9" xpath="/Pisemnost/DPPDP9/VetaO/@kc_ii150_140" xmlDataType="decimal"/>
    </xmlCellPr>
  </singleXmlCell>
  <singleXmlCell id="125" xr6:uid="{A1E9D14D-FB34-4BC6-8973-22F3054A323A}" r="H42" connectionId="0">
    <xmlCellPr id="1" xr6:uid="{B2FF796F-C582-4473-94E8-4353F1C6C2EC}" uniqueName="kc_ii_220">
      <xmlPr mapId="9" xpath="/Pisemnost/DPPDP9/VetaO/@kc_ii_220" xmlDataType="decimal"/>
    </xmlCellPr>
  </singleXmlCell>
  <singleXmlCell id="126" xr6:uid="{992633BE-323B-42C2-A2A3-EEB4EF8C1BC6}" r="H18" connectionId="0">
    <xmlCellPr id="1" xr6:uid="{D7AF0DDD-13ED-43BC-9B47-8950F889B467}" uniqueName="kc_ii220_240">
      <xmlPr mapId="9" xpath="/Pisemnost/DPPDP9/VetaO/@kc_ii220_240" xmlDataType="decimal"/>
    </xmlCellPr>
  </singleXmlCell>
  <singleXmlCell id="127" xr6:uid="{4ADAAA9E-CE75-4C2B-968D-208DC309335A}" r="H33" connectionId="0">
    <xmlCellPr id="1" xr6:uid="{B2AA20E8-EC06-4BD3-AF39-6594B8D1CB21}" uniqueName="kc_ii40_30">
      <xmlPr mapId="9" xpath="/Pisemnost/DPPDP9/VetaO/@kc_ii40_30" xmlDataType="decimal"/>
    </xmlCellPr>
  </singleXmlCell>
  <singleXmlCell id="128" xr6:uid="{7FAD9688-4656-44D5-8755-C04AEB993100}" r="H2" connectionId="0">
    <xmlCellPr id="1" xr6:uid="{1BF74A1C-25CF-4D1F-B71E-847AEA966F4A}" uniqueName="d_hospvysl">
      <xmlPr mapId="9" xpath="/Pisemnost/DPPDP9/VetaO/@d_hospvysl" xmlDataType="string"/>
    </xmlCellPr>
  </singleXmlCell>
  <singleXmlCell id="129" xr6:uid="{6EC530FA-7C8B-4284-B3EC-B81A3DC0ADCD}" r="H39" connectionId="0">
    <xmlCellPr id="1" xr6:uid="{6EEC6513-F9EA-4D3C-8A66-46A6CBB30BBD}" uniqueName="kc_ii_109">
      <xmlPr mapId="9" xpath="/Pisemnost/DPPDP9/VetaO/@kc_ii_109" xmlDataType="decimal"/>
    </xmlCellPr>
  </singleXmlCell>
  <singleXmlCell id="130" xr6:uid="{C084C220-477E-47D2-B6D4-0AF38B5CC684}" r="H61" connectionId="0">
    <xmlCellPr id="1" xr6:uid="{BCEC7C45-5722-4689-A0DB-50CB1D318744}" uniqueName="text_ii220_240">
      <xmlPr mapId="9" xpath="/Pisemnost/DPPDP9/VetaO/@text_ii220_240" xmlDataType="string"/>
    </xmlCellPr>
  </singleXmlCell>
  <singleXmlCell id="131" xr6:uid="{2266FB14-53C1-49D0-9887-83232043FE47}" r="H62" connectionId="0">
    <xmlCellPr id="1" xr6:uid="{61ECA07C-1CA6-4E0D-AEB8-7597AC1FA12E}" uniqueName="kc_ii_63">
      <xmlPr mapId="9" xpath="/Pisemnost/DPPDP9/VetaO/@kc_ii_63" xmlDataType="decimal"/>
    </xmlCellPr>
  </singleXmlCell>
  <singleXmlCell id="132" xr6:uid="{431AC78D-8689-4BBF-924B-0C62EF9829B9}" r="H63" connectionId="0">
    <xmlCellPr id="1" xr6:uid="{C17BAD58-7B9F-459E-B601-A35E20FB5B9C}" uniqueName="kc_ii_163">
      <xmlPr mapId="9" xpath="/Pisemnost/DPPDP9/VetaO/@kc_ii_163" xmlDataType="decimal"/>
    </xmlCellPr>
  </singleXmlCell>
  <singleXmlCell id="133" xr6:uid="{4812D3D0-B819-4B66-A247-81931CF85798}" r="H64" connectionId="0">
    <xmlCellPr id="1" xr6:uid="{E529E666-2BD9-4DE7-A9E7-C2EEE0175600}" uniqueName="kc_ii_319">
      <xmlPr mapId="9" xpath="/Pisemnost/DPPDP9/VetaO/@kc_ii_319" xmlDataType="decimal"/>
    </xmlCellPr>
  </singleXmlCell>
  <singleXmlCell id="134" xr6:uid="{BBB7310F-3CCB-4A8B-93E3-649F15DDFBCA}" r="H65" connectionId="0">
    <xmlCellPr id="1" xr6:uid="{3C909B70-F74C-4D36-81DB-0600FB10A922}" uniqueName="kc_ii_319a">
      <xmlPr mapId="9" xpath="/Pisemnost/DPPDP9/VetaO/@kc_ii_319a" xmlDataType="decimal"/>
    </xmlCellPr>
  </singleXmlCell>
  <singleXmlCell id="135" xr6:uid="{96416763-386C-4971-B95E-4D7B630D1591}" r="B69" connectionId="0">
    <xmlCellPr id="1" xr6:uid="{67CB3B17-5664-4B2B-8318-269FCA3D58CF}" uniqueName="kc_dpp_a12">
      <xmlPr mapId="9" xpath="/Pisemnost/DPPDP9/VetaE/@kc_dpp_a12" xmlDataType="decimal"/>
    </xmlCellPr>
  </singleXmlCell>
  <singleXmlCell id="136" xr6:uid="{F992BE47-BD17-4A12-A364-DDB5039E930A}" r="H75" connectionId="0">
    <xmlCellPr id="1" xr6:uid="{D8CB0B3B-97F7-4C59-B130-DE22C0C9477F}" uniqueName="kc_dppb3">
      <xmlPr mapId="9" xpath="/Pisemnost/DPPDP9/VetaF/@kc_dppb3" xmlDataType="decimal"/>
    </xmlCellPr>
  </singleXmlCell>
  <singleXmlCell id="137" xr6:uid="{F637B485-CBAC-4189-B506-806493BD0B7B}" r="A75" connectionId="0">
    <xmlCellPr id="1" xr6:uid="{2B176479-B8AC-4681-9BA5-9D16BAB2E0B0}" uniqueName="kc_dpp_b10">
      <xmlPr mapId="9" xpath="/Pisemnost/DPPDP9/VetaF/@kc_dpp_b10" xmlDataType="decimal"/>
    </xmlCellPr>
  </singleXmlCell>
  <singleXmlCell id="138" xr6:uid="{0B7D8BB3-2B11-4017-9FCF-CAECB6845DDB}" r="J75" connectionId="0">
    <xmlCellPr id="1" xr6:uid="{3E6DF811-3ACC-4B97-8D82-BC70E95F97AC}" uniqueName="kc_dppb5">
      <xmlPr mapId="9" xpath="/Pisemnost/DPPDP9/VetaF/@kc_dppb5" xmlDataType="decimal"/>
    </xmlCellPr>
  </singleXmlCell>
  <singleXmlCell id="139" xr6:uid="{C3E5D25F-06BD-4BA1-BA0D-DC7F8ADE16B7}" r="C75" connectionId="0">
    <xmlCellPr id="1" xr6:uid="{178FB193-BF53-421E-924E-CC785957D5C2}" uniqueName="kc_dpp_b_6odsk">
      <xmlPr mapId="9" xpath="/Pisemnost/DPPDP9/VetaF/@kc_dpp_b_6odsk" xmlDataType="decimal"/>
    </xmlCellPr>
  </singleXmlCell>
  <singleXmlCell id="140" xr6:uid="{3A347104-6C71-4037-8F22-CD2DC765DA9E}" r="D75" connectionId="0">
    <xmlCellPr id="1" xr6:uid="{44A44589-63E7-4EC9-9197-E2971551B3D1}" uniqueName="kc_dpp_b_ohm_30_6">
      <xmlPr mapId="9" xpath="/Pisemnost/DPPDP9/VetaF/@kc_dpp_b_ohm_30_6" xmlDataType="decimal"/>
    </xmlCellPr>
  </singleXmlCell>
  <singleXmlCell id="141" xr6:uid="{FD23108F-B143-4729-8E16-A2EE0AEB1928}" r="B75" connectionId="0">
    <xmlCellPr id="1" xr6:uid="{F86BCA54-16B2-40D2-8018-02CC81C31B5B}" uniqueName="kc_dpp_b6">
      <xmlPr mapId="9" xpath="/Pisemnost/DPPDP9/VetaF/@kc_dpp_b6" xmlDataType="decimal"/>
    </xmlCellPr>
  </singleXmlCell>
  <singleXmlCell id="142" xr6:uid="{1D5D290A-1934-4FC7-9CB5-6FAC83D4DC9E}" r="E75" connectionId="0">
    <xmlCellPr id="1" xr6:uid="{C8A97F6F-E5A4-4F8E-A538-F1589F5FA785}" uniqueName="kc_dpp_b_onm">
      <xmlPr mapId="9" xpath="/Pisemnost/DPPDP9/VetaF/@kc_dpp_b_onm" xmlDataType="decimal"/>
    </xmlCellPr>
  </singleXmlCell>
  <singleXmlCell id="143" xr6:uid="{724E3C07-E2F8-4424-89F8-AABAB70BDB6E}" r="I75" connectionId="0">
    <xmlCellPr id="1" xr6:uid="{BCE943B2-3D35-4555-B8D2-51C97A08F7C5}" uniqueName="kc_dppb4">
      <xmlPr mapId="9" xpath="/Pisemnost/DPPDP9/VetaF/@kc_dppb4" xmlDataType="decimal"/>
    </xmlCellPr>
  </singleXmlCell>
  <singleXmlCell id="144" xr6:uid="{5A295B04-98B3-4449-A42E-A9E5F282D08D}" r="F75" connectionId="0">
    <xmlCellPr id="1" xr6:uid="{609486CB-668F-48D2-B868-5F61EF5E489A}" uniqueName="kc_dppb1">
      <xmlPr mapId="9" xpath="/Pisemnost/DPPDP9/VetaF/@kc_dppb1" xmlDataType="decimal"/>
    </xmlCellPr>
  </singleXmlCell>
  <singleXmlCell id="145" xr6:uid="{31103200-CA4D-4BC1-AF64-ABEF8942E232}" r="G75" connectionId="0">
    <xmlCellPr id="1" xr6:uid="{DC49A071-23EA-4896-BE0D-F7C3B244A173}" uniqueName="kc_dppb2">
      <xmlPr mapId="9" xpath="/Pisemnost/DPPDP9/VetaF/@kc_dppb2" xmlDataType="decimal"/>
    </xmlCellPr>
  </singleXmlCell>
  <singleXmlCell id="146" xr6:uid="{930F1098-A9E9-4DE6-9292-0279CA231357}" r="K75" connectionId="0">
    <xmlCellPr id="1" xr6:uid="{1C02E80A-8F8B-4B3B-9014-91A9F5B65693}" uniqueName="kc_dppb6_b8">
      <xmlPr mapId="9" xpath="/Pisemnost/DPPDP9/VetaF/@kc_dppb6_b8" xmlDataType="decimal"/>
    </xmlCellPr>
  </singleXmlCell>
  <singleXmlCell id="147" xr6:uid="{3A0F20E5-A44F-4571-8C7B-B27E8B3BC4EC}" r="K10" connectionId="0">
    <xmlCellPr id="1" xr6:uid="{C264022E-8E33-4E4F-9C9D-9F9B0141DA2B}" uniqueName="kc_dpp_c19">
      <xmlPr mapId="9" xpath="/Pisemnost/DPPDP9/VetaG/@kc_dpp_c19" xmlDataType="decimal"/>
    </xmlCellPr>
  </singleXmlCell>
  <singleXmlCell id="148" xr6:uid="{56954448-F30B-414A-8082-7B30FADC9364}" r="K16" connectionId="0">
    <xmlCellPr id="1" xr6:uid="{1E089079-2016-4D5B-80A5-5B5915DA7E46}" uniqueName="kc_dpp_c5">
      <xmlPr mapId="9" xpath="/Pisemnost/DPPDP9/VetaG/@kc_dpp_c5" xmlDataType="decimal"/>
    </xmlCellPr>
  </singleXmlCell>
  <singleXmlCell id="149" xr6:uid="{7796C01D-1227-461C-8EA7-681399BEA802}" r="K17" connectionId="0">
    <xmlCellPr id="1" xr6:uid="{F91EC5D8-E128-4C6A-846C-DD9BB931D60D}" uniqueName="kc_dpp_c6">
      <xmlPr mapId="9" xpath="/Pisemnost/DPPDP9/VetaG/@kc_dpp_c6" xmlDataType="decimal"/>
    </xmlCellPr>
  </singleXmlCell>
  <singleXmlCell id="150" xr6:uid="{0B1814F3-6E59-474C-8819-1F6D4D0ADCB4}" r="K25" connectionId="0">
    <xmlCellPr id="1" xr6:uid="{418F1933-9A0C-4567-B3EF-6F8393529E3F}" uniqueName="kc_op8b">
      <xmlPr mapId="9" xpath="/Pisemnost/DPPDP9/VetaG/@kc_op8b" xmlDataType="decimal"/>
    </xmlCellPr>
  </singleXmlCell>
  <singleXmlCell id="151" xr6:uid="{0D54B8B1-5D83-4903-8B7F-88B9436D5834}" r="K2" connectionId="0">
    <xmlCellPr id="1" xr6:uid="{29B6111C-1EB4-41AD-9E59-7D8C82FDDC0F}" uniqueName="kc_dpp_c10">
      <xmlPr mapId="9" xpath="/Pisemnost/DPPDP9/VetaG/@kc_dpp_c10" xmlDataType="decimal"/>
    </xmlCellPr>
  </singleXmlCell>
  <singleXmlCell id="152" xr6:uid="{E62A0C8D-7591-478F-A157-642500043161}" r="K19" connectionId="0">
    <xmlCellPr id="1" xr6:uid="{30A1D7AD-0070-43C4-91C3-C3D36F22B218}" uniqueName="kc_dpp_c8">
      <xmlPr mapId="9" xpath="/Pisemnost/DPPDP9/VetaG/@kc_dpp_c8" xmlDataType="decimal"/>
    </xmlCellPr>
  </singleXmlCell>
  <singleXmlCell id="153" xr6:uid="{16152020-7427-401B-9509-F06311A259E8}" r="K9" connectionId="0">
    <xmlCellPr id="1" xr6:uid="{AF900450-F67A-4556-9721-C38BAA100500}" uniqueName="kc_dpp_c18">
      <xmlPr mapId="9" xpath="/Pisemnost/DPPDP9/VetaG/@kc_dpp_c18" xmlDataType="decimal"/>
    </xmlCellPr>
  </singleXmlCell>
  <singleXmlCell id="154" xr6:uid="{9E7A5E5F-B50B-4B64-8B05-10C773FB9EBF}" r="K13" connectionId="0">
    <xmlCellPr id="1" xr6:uid="{67E0BB30-3EF1-407E-B6C2-607331E1C69C}" uniqueName="kc_dpp_c22">
      <xmlPr mapId="9" xpath="/Pisemnost/DPPDP9/VetaG/@kc_dpp_c22" xmlDataType="decimal"/>
    </xmlCellPr>
  </singleXmlCell>
  <singleXmlCell id="155" xr6:uid="{5DFEDA0F-2B4C-43A6-9BBD-A41DF90EDD2C}" r="K11" connectionId="0">
    <xmlCellPr id="1" xr6:uid="{4C4CC33B-48F8-427A-9EBA-B8DD08EF66DD}" uniqueName="kc_dpp_c20">
      <xmlPr mapId="9" xpath="/Pisemnost/DPPDP9/VetaG/@kc_dpp_c20" xmlDataType="decimal"/>
    </xmlCellPr>
  </singleXmlCell>
  <singleXmlCell id="156" xr6:uid="{7DECCC4E-64D5-48F7-973D-7D639D5FBDE7}" r="K6" connectionId="0">
    <xmlCellPr id="1" xr6:uid="{59643386-0B23-465E-950E-0C2A87646436}" uniqueName="kc_dpp_c14">
      <xmlPr mapId="9" xpath="/Pisemnost/DPPDP9/VetaG/@kc_dpp_c14" xmlDataType="decimal"/>
    </xmlCellPr>
  </singleXmlCell>
  <singleXmlCell id="157" xr6:uid="{8A5EA07E-4924-4333-8057-643C57036F3B}" r="K21" connectionId="0">
    <xmlCellPr id="1" xr6:uid="{556CDE69-715C-44D6-A46B-FC59E12BCCEA}" uniqueName="kc_dpp_c_5a1">
      <xmlPr mapId="9" xpath="/Pisemnost/DPPDP9/VetaG/@kc_dpp_c_5a1" xmlDataType="decimal"/>
    </xmlCellPr>
  </singleXmlCell>
  <singleXmlCell id="158" xr6:uid="{967B2D83-FA92-4581-9AC1-ECB66318F5FA}" r="K12" connectionId="0">
    <xmlCellPr id="1" xr6:uid="{75FCAF25-23C2-44BD-AD01-D3EA91D9DDC9}" uniqueName="kc_dpp_c21">
      <xmlPr mapId="9" xpath="/Pisemnost/DPPDP9/VetaG/@kc_dpp_c21" xmlDataType="decimal"/>
    </xmlCellPr>
  </singleXmlCell>
  <singleXmlCell id="159" xr6:uid="{456A5EDA-48A0-4AC2-A8A1-05524C16107D}" r="K27" connectionId="0">
    <xmlCellPr id="1" xr6:uid="{69594913-E42A-4AFD-98FD-EACF166C1BD7}" uniqueName="kc_sop8b">
      <xmlPr mapId="9" xpath="/Pisemnost/DPPDP9/VetaG/@kc_sop8b" xmlDataType="decimal"/>
    </xmlCellPr>
  </singleXmlCell>
  <singleXmlCell id="160" xr6:uid="{55B619CA-479C-4C0F-B964-C56A244CE7B3}" r="K18" connectionId="0">
    <xmlCellPr id="1" xr6:uid="{F888DEF0-7E96-4874-96BE-5737E6EB64C6}" uniqueName="kc_dpp_c7">
      <xmlPr mapId="9" xpath="/Pisemnost/DPPDP9/VetaG/@kc_dpp_c7" xmlDataType="decimal"/>
    </xmlCellPr>
  </singleXmlCell>
  <singleXmlCell id="161" xr6:uid="{CF323A17-3D14-499F-9885-4B35C77B006E}" r="K20" connectionId="0">
    <xmlCellPr id="1" xr6:uid="{25265E88-A7BB-463A-A897-26370397C808}" uniqueName="kc_dpp_c9">
      <xmlPr mapId="9" xpath="/Pisemnost/DPPDP9/VetaG/@kc_dpp_c9" xmlDataType="decimal"/>
    </xmlCellPr>
  </singleXmlCell>
  <singleXmlCell id="162" xr6:uid="{CFAEFA61-9FC5-490A-960D-397CA425030E}" r="K7" connectionId="0">
    <xmlCellPr id="1" xr6:uid="{3D89D906-F8AD-4B2F-9F04-F248DC90787C}" uniqueName="kc_dpp_c16">
      <xmlPr mapId="9" xpath="/Pisemnost/DPPDP9/VetaG/@kc_dpp_c16" xmlDataType="decimal"/>
    </xmlCellPr>
  </singleXmlCell>
  <singleXmlCell id="163" xr6:uid="{0D0DF54E-6926-4094-9DAE-E9C39AE5B61F}" r="K5" connectionId="0">
    <xmlCellPr id="1" xr6:uid="{CBF5AD6E-98B3-4A2E-881F-580D84DA117E}" uniqueName="kc_dpp_c13">
      <xmlPr mapId="9" xpath="/Pisemnost/DPPDP9/VetaG/@kc_dpp_c13" xmlDataType="decimal"/>
    </xmlCellPr>
  </singleXmlCell>
  <singleXmlCell id="164" xr6:uid="{701D0D41-6FA6-4E26-BCBF-3E189A8234A6}" r="K22" connectionId="0">
    <xmlCellPr id="1" xr6:uid="{CABE9FDA-2BF0-4239-87DA-7980A2C99DE5}" uniqueName="kc_dpp_c_5a2">
      <xmlPr mapId="9" xpath="/Pisemnost/DPPDP9/VetaG/@kc_dpp_c_5a2" xmlDataType="decimal"/>
    </xmlCellPr>
  </singleXmlCell>
  <singleXmlCell id="165" xr6:uid="{FE0A0103-83F5-49C4-95CA-668B0E73415C}" r="K15" connectionId="0">
    <xmlCellPr id="1" xr6:uid="{6BB9DF66-D628-4904-ACBB-4865FF90B376}" uniqueName="kc_dpp_c4">
      <xmlPr mapId="9" xpath="/Pisemnost/DPPDP9/VetaG/@kc_dpp_c4" xmlDataType="decimal"/>
    </xmlCellPr>
  </singleXmlCell>
  <singleXmlCell id="166" xr6:uid="{69B1452A-7A78-4F4B-B18F-C5103CDA5169}" r="K4" connectionId="0">
    <xmlCellPr id="1" xr6:uid="{F8F6D19B-5310-4DF4-8BF5-41095FE2FFEC}" uniqueName="kc_dpp_c12">
      <xmlPr mapId="9" xpath="/Pisemnost/DPPDP9/VetaG/@kc_dpp_c12" xmlDataType="decimal"/>
    </xmlCellPr>
  </singleXmlCell>
  <singleXmlCell id="167" xr6:uid="{43D0AADF-6366-46EA-8C62-24086C2867CE}" r="K23" connectionId="0">
    <xmlCellPr id="1" xr6:uid="{F0340ED7-84C8-408B-99A7-0CE5ED568A79}" uniqueName="kc_dpp_c_5a3">
      <xmlPr mapId="9" xpath="/Pisemnost/DPPDP9/VetaG/@kc_dpp_c_5a3" xmlDataType="decimal"/>
    </xmlCellPr>
  </singleXmlCell>
  <singleXmlCell id="168" xr6:uid="{1D642E79-2199-4615-9438-19F74CA883C9}" r="K26" connectionId="0">
    <xmlCellPr id="1" xr6:uid="{A4B968F7-7E29-40B2-8487-D6A2ACCFC035}" uniqueName="kc_op8c">
      <xmlPr mapId="9" xpath="/Pisemnost/DPPDP9/VetaG/@kc_op8c" xmlDataType="decimal"/>
    </xmlCellPr>
  </singleXmlCell>
  <singleXmlCell id="169" xr6:uid="{2DBEE2F2-C716-4EA4-A19C-0FFA5946936F}" r="K24" connectionId="0">
    <xmlCellPr id="1" xr6:uid="{925A9553-5B6F-406E-B7FC-D33075ACADB3}" uniqueName="kc_dpp_c_5a4">
      <xmlPr mapId="9" xpath="/Pisemnost/DPPDP9/VetaG/@kc_dpp_c_5a4" xmlDataType="decimal"/>
    </xmlCellPr>
  </singleXmlCell>
  <singleXmlCell id="170" xr6:uid="{F1269848-2563-4845-95CC-143943DA198B}" r="K8" connectionId="0">
    <xmlCellPr id="1" xr6:uid="{03174E73-5D0F-498A-AFF2-522DF9D93199}" uniqueName="kc_dpp_c17">
      <xmlPr mapId="9" xpath="/Pisemnost/DPPDP9/VetaG/@kc_dpp_c17" xmlDataType="decimal"/>
    </xmlCellPr>
  </singleXmlCell>
  <singleXmlCell id="171" xr6:uid="{41E73095-5E7E-4F2F-A7C8-C4094D4F7798}" r="K3" connectionId="0">
    <xmlCellPr id="1" xr6:uid="{C0F0F2E3-FED6-490B-9F0A-A9DB92ACF0C8}" uniqueName="kc_dpp_c11">
      <xmlPr mapId="9" xpath="/Pisemnost/DPPDP9/VetaG/@kc_dpp_c11" xmlDataType="decimal"/>
    </xmlCellPr>
  </singleXmlCell>
  <singleXmlCell id="172" xr6:uid="{46F10EBD-0F70-4D00-BE91-443DDE2DACF8}" r="K28" connectionId="0">
    <xmlCellPr id="1" xr6:uid="{BE4E5EFE-1F04-4820-BA4D-8C360C425036}" uniqueName="kc_sop8c">
      <xmlPr mapId="9" xpath="/Pisemnost/DPPDP9/VetaG/@kc_sop8c" xmlDataType="decimal"/>
    </xmlCellPr>
  </singleXmlCell>
  <singleXmlCell id="173" xr6:uid="{5719873A-CDA9-46C5-89EC-93279296D577}" r="K14" connectionId="0">
    <xmlCellPr id="1" xr6:uid="{42E762B7-CC98-4B95-A4FC-1EDF3B8AD566}" uniqueName="kc_dpp_c3">
      <xmlPr mapId="9" xpath="/Pisemnost/DPPDP9/VetaG/@kc_dpp_c3" xmlDataType="decimal"/>
    </xmlCellPr>
  </singleXmlCell>
  <singleXmlCell id="174" xr6:uid="{EB698FF9-1135-4E5A-BD5B-BF7B4D2D7E2F}" r="K30" connectionId="0">
    <xmlCellPr id="1" xr6:uid="{21DD8B16-273C-403C-9423-7EB3484C31FB}" uniqueName="kc_dpp_c30">
      <xmlPr mapId="9" xpath="/Pisemnost/DPPDP9/VetaG/@kc_dpp_c30" xmlDataType="decimal"/>
    </xmlCellPr>
  </singleXmlCell>
  <singleXmlCell id="175" xr6:uid="{80BDEFD3-8EC3-4D36-B37B-88EEB84DEECB}" r="K29" connectionId="0">
    <xmlCellPr id="1" xr6:uid="{02E91C10-16B9-422C-85A4-E2C08276A906}" uniqueName="kc_dpp_c31">
      <xmlPr mapId="9" xpath="/Pisemnost/DPPDP9/VetaG/@kc_dpp_c31" xmlDataType="decimal"/>
    </xmlCellPr>
  </singleXmlCell>
  <singleXmlCell id="176" xr6:uid="{8A2B8B18-80CD-4096-8D72-757F4322B0A2}" r="B94" connectionId="0">
    <xmlCellPr id="1" xr6:uid="{E011740C-E801-4C11-862D-47C600F406F3}" uniqueName="pr1e_sl_4_celk">
      <xmlPr mapId="9" xpath="/Pisemnost/DPPDP9/VetaI/@pr1e_sl_4_celk" xmlDataType="decimal"/>
    </xmlCellPr>
  </singleXmlCell>
  <singleXmlCell id="177" xr6:uid="{54D2BA11-0555-4218-8373-75809A603BA0}" r="B93" connectionId="0">
    <xmlCellPr id="1" xr6:uid="{5C4A0E8A-FCDE-47B6-8A4B-6DBB15D43D95}" uniqueName="kc_dppc65_d85">
      <xmlPr mapId="9" xpath="/Pisemnost/DPPDP9/VetaI/@kc_dppc65_d85" xmlDataType="decimal"/>
    </xmlCellPr>
  </singleXmlCell>
  <singleXmlCell id="178" xr6:uid="{CE233FF2-4838-4A25-8724-0B99C86D09CB}" r="N21" connectionId="0">
    <xmlCellPr id="1" xr6:uid="{8E9FCE2B-514B-4E6A-9786-02F6F3B0BAC1}" uniqueName="pr1f_sl_4_r3">
      <xmlPr mapId="9" xpath="/Pisemnost/DPPDP9/VetaJ/@pr1f_sl_4_r3" xmlDataType="decimal"/>
    </xmlCellPr>
  </singleXmlCell>
  <singleXmlCell id="180" xr6:uid="{932E9E27-E39C-4AC3-8E2D-769E926F794F}" r="N5" connectionId="0">
    <xmlCellPr id="1" xr6:uid="{5698E68B-7853-43B4-9654-5AAD2C82E4B0}" uniqueName="pr1f_sl_1_r2_do">
      <xmlPr mapId="9" xpath="/Pisemnost/DPPDP9/VetaJ/@pr1f_sl_1_r2_do" xmlDataType="string"/>
    </xmlCellPr>
  </singleXmlCell>
  <singleXmlCell id="181" xr6:uid="{DDC72D08-FBDC-4F84-93B1-08131F692886}" r="N7" connectionId="0">
    <xmlCellPr id="1" xr6:uid="{FEB6DE5F-6C7C-434F-AE1D-5269707D0298}" uniqueName="pr1f_sl_1_r3_do">
      <xmlPr mapId="9" xpath="/Pisemnost/DPPDP9/VetaJ/@pr1f_sl_1_r3_do" xmlDataType="string"/>
    </xmlCellPr>
  </singleXmlCell>
  <singleXmlCell id="186" xr6:uid="{710141B4-B622-4C39-A1A0-83F9A4495F56}" r="N19" connectionId="0">
    <xmlCellPr id="1" xr6:uid="{DDA5132A-44C9-4256-A852-A551021755A9}" uniqueName="pr1f_sl_4_r1">
      <xmlPr mapId="9" xpath="/Pisemnost/DPPDP9/VetaJ/@pr1f_sl_4_r1" xmlDataType="decimal"/>
    </xmlCellPr>
  </singleXmlCell>
  <singleXmlCell id="187" xr6:uid="{4B463A79-A333-4260-8F10-88438ED5B66A}" r="N30" connectionId="0">
    <xmlCellPr id="1" xr6:uid="{375FB33C-46A9-4953-9E95-9ABCE51CBDAB}" uniqueName="pr1fc_sl_1_r1_od">
      <xmlPr mapId="9" xpath="/Pisemnost/DPPDP9/VetaJ/@pr1fc_sl_1_r1_od" xmlDataType="string"/>
    </xmlCellPr>
  </singleXmlCell>
  <singleXmlCell id="188" xr6:uid="{09C1EAC5-9AD1-4D64-8875-01DBDD2F6470}" r="N32" connectionId="0">
    <xmlCellPr id="1" xr6:uid="{295E7502-821C-463A-B50A-7050B87F647F}" uniqueName="pr1fc_sl_1_r2_od">
      <xmlPr mapId="9" xpath="/Pisemnost/DPPDP9/VetaJ/@pr1fc_sl_1_r2_od" xmlDataType="string"/>
    </xmlCellPr>
  </singleXmlCell>
  <singleXmlCell id="189" xr6:uid="{9E4B91C2-F924-48CF-AD8C-6E59BFD55809}" r="N51" connectionId="0">
    <xmlCellPr id="1" xr6:uid="{0AB7E1DD-A0E4-455F-BC35-7A47ADB16A2C}" uniqueName="pr1fc_sl_5_r2">
      <xmlPr mapId="9" xpath="/Pisemnost/DPPDP9/VetaJ/@pr1fc_sl_5_r2" xmlDataType="decimal"/>
    </xmlCellPr>
  </singleXmlCell>
  <singleXmlCell id="190" xr6:uid="{8D48A7C8-CE4E-4A69-8E0F-C9D5DC15F4DE}" r="N49" connectionId="0">
    <xmlCellPr id="1" xr6:uid="{0E53F0CB-4386-4C95-A9A3-5D7E6DBFA5DA}" uniqueName="pr1fc_sl_4_r5">
      <xmlPr mapId="9" xpath="/Pisemnost/DPPDP9/VetaJ/@pr1fc_sl_4_r5" xmlDataType="decimal"/>
    </xmlCellPr>
  </singleXmlCell>
  <singleXmlCell id="191" xr6:uid="{D9F9297C-B676-4BE6-83FD-432736BC0C66}" r="N37" connectionId="0">
    <xmlCellPr id="1" xr6:uid="{5FE39107-3F14-4891-885B-6086EBE05848}" uniqueName="pr1fc_sl_2_r1">
      <xmlPr mapId="9" xpath="/Pisemnost/DPPDP9/VetaJ/@pr1fc_sl_2_r1" xmlDataType="decimal"/>
    </xmlCellPr>
  </singleXmlCell>
  <singleXmlCell id="192" xr6:uid="{17BCE90E-B6D8-4B7E-9311-24FC79600A32}" r="N33" connectionId="0">
    <xmlCellPr id="1" xr6:uid="{ABA0B03C-1126-4832-A359-5224872E5964}" uniqueName="pr1fc_sl_1_r3_do">
      <xmlPr mapId="9" xpath="/Pisemnost/DPPDP9/VetaJ/@pr1fc_sl_1_r3_do" xmlDataType="string"/>
    </xmlCellPr>
  </singleXmlCell>
  <singleXmlCell id="193" xr6:uid="{F47CF4AB-D4CC-4CAA-9F07-2AC9BAD5FBE2}" r="N35" connectionId="0">
    <xmlCellPr id="1" xr6:uid="{917E4582-6A62-4056-9255-08C1D0292277}" uniqueName="pr1fc_sl_1_r4_do">
      <xmlPr mapId="9" xpath="/Pisemnost/DPPDP9/VetaJ/@pr1fc_sl_1_r4_do" xmlDataType="string"/>
    </xmlCellPr>
  </singleXmlCell>
  <singleXmlCell id="194" xr6:uid="{BC4527F3-EF9B-43A1-83CB-263805BC0510}" r="N34" connectionId="0">
    <xmlCellPr id="1" xr6:uid="{0E3A171F-553B-434D-A734-F5F3ADF9C7E3}" uniqueName="pr1fc_sl_1_r3_od">
      <xmlPr mapId="9" xpath="/Pisemnost/DPPDP9/VetaJ/@pr1fc_sl_1_r3_od" xmlDataType="string"/>
    </xmlCellPr>
  </singleXmlCell>
  <singleXmlCell id="196" xr6:uid="{58C2BCDE-35EA-4B12-8197-E0AAB34C9334}" r="N9" connectionId="0">
    <xmlCellPr id="1" xr6:uid="{00F86584-22C6-43C1-B6D1-1A1601861CA2}" uniqueName="pr1f_sl_1_r4_do">
      <xmlPr mapId="9" xpath="/Pisemnost/DPPDP9/VetaJ/@pr1f_sl_1_r4_do" xmlDataType="string"/>
    </xmlCellPr>
  </singleXmlCell>
  <singleXmlCell id="197" xr6:uid="{9499C58B-4910-4F8C-BF4A-A6702E3A95BB}" r="N44" connectionId="0">
    <xmlCellPr id="1" xr6:uid="{69DCF30D-DC42-412F-9761-7D0499789F72}" uniqueName="pr1fc_sl_3_r4">
      <xmlPr mapId="9" xpath="/Pisemnost/DPPDP9/VetaJ/@pr1fc_sl_3_r4" xmlDataType="decimal"/>
    </xmlCellPr>
  </singleXmlCell>
  <singleXmlCell id="198" xr6:uid="{2B926CAB-1546-4A1E-8262-6157FE87AB3F}" r="N54" connectionId="0">
    <xmlCellPr id="1" xr6:uid="{6826B6FF-5E82-440D-BC27-8184C31FAAE2}" uniqueName="pr1fc_sl_5_r5">
      <xmlPr mapId="9" xpath="/Pisemnost/DPPDP9/VetaJ/@pr1fc_sl_5_r5" xmlDataType="decimal"/>
    </xmlCellPr>
  </singleXmlCell>
  <singleXmlCell id="199" xr6:uid="{C3AB52DC-9B3A-4E26-BCE1-2D3C488247FF}" r="N52" connectionId="0">
    <xmlCellPr id="1" xr6:uid="{0DB89D4A-0471-42E6-8A57-AC185D345139}" uniqueName="pr1fc_sl_5_r3">
      <xmlPr mapId="9" xpath="/Pisemnost/DPPDP9/VetaJ/@pr1fc_sl_5_r3" xmlDataType="decimal"/>
    </xmlCellPr>
  </singleXmlCell>
  <singleXmlCell id="200" xr6:uid="{132EE364-1FA5-4211-9D09-A482188376ED}" r="N25" connectionId="0">
    <xmlCellPr id="1" xr6:uid="{474891E6-7306-40E7-A4D2-A40ABB037D6A}" uniqueName="pr1f_sl_5_r2">
      <xmlPr mapId="9" xpath="/Pisemnost/DPPDP9/VetaJ/@pr1f_sl_5_r2" xmlDataType="decimal"/>
    </xmlCellPr>
  </singleXmlCell>
  <singleXmlCell id="201" xr6:uid="{6C7916E2-6EE5-44CB-92F4-FAA7F6127678}" r="N14" connectionId="0">
    <xmlCellPr id="1" xr6:uid="{BD5C75D2-94F5-417B-A499-635DF116A134}" uniqueName="pr1f_sl_2_r4">
      <xmlPr mapId="9" xpath="/Pisemnost/DPPDP9/VetaJ/@pr1f_sl_2_r4" xmlDataType="decimal"/>
    </xmlCellPr>
  </singleXmlCell>
  <singleXmlCell id="202" xr6:uid="{F5BA0294-ED95-41DF-97D3-CCE65CC6B340}" r="N27" connectionId="0">
    <xmlCellPr id="1" xr6:uid="{B6CEAB1C-0B70-436D-972F-D83188E02299}" uniqueName="pr1f_sl_5_r4">
      <xmlPr mapId="9" xpath="/Pisemnost/DPPDP9/VetaJ/@pr1f_sl_5_r4" xmlDataType="decimal"/>
    </xmlCellPr>
  </singleXmlCell>
  <singleXmlCell id="203" xr6:uid="{5609B039-48DC-4F45-A7E0-C3428301A8CC}" r="N40" connectionId="0">
    <xmlCellPr id="1" xr6:uid="{8CDA72E8-9DC8-4E3B-B3FF-C7E591A54EC5}" uniqueName="pr1fc_sl_2_r4">
      <xmlPr mapId="9" xpath="/Pisemnost/DPPDP9/VetaJ/@pr1fc_sl_2_r4" xmlDataType="decimal"/>
    </xmlCellPr>
  </singleXmlCell>
  <singleXmlCell id="204" xr6:uid="{354EA9D4-28A0-47E2-AE1B-AEE08A5AAA06}" r="N38" connectionId="0">
    <xmlCellPr id="1" xr6:uid="{98356485-3AF3-4F74-BE81-1B7E1B2FB96E}" uniqueName="pr1fc_sl_2_r2">
      <xmlPr mapId="9" xpath="/Pisemnost/DPPDP9/VetaJ/@pr1fc_sl_2_r2" xmlDataType="decimal"/>
    </xmlCellPr>
  </singleXmlCell>
  <singleXmlCell id="205" xr6:uid="{D4AFC354-4391-4E90-A483-813EBA926CFB}" r="N16" connectionId="0">
    <xmlCellPr id="1" xr6:uid="{4E85D9F6-7C7D-4BB9-B2DF-0C029CC0C153}" uniqueName="pr1f_sl_3_r2">
      <xmlPr mapId="9" xpath="/Pisemnost/DPPDP9/VetaJ/@pr1f_sl_3_r2" xmlDataType="decimal"/>
    </xmlCellPr>
  </singleXmlCell>
  <singleXmlCell id="206" xr6:uid="{332485EE-411F-4EC1-8C48-9257AEE74B67}" r="N22" connectionId="0">
    <xmlCellPr id="1" xr6:uid="{4AD7F05F-2239-4496-8599-8C0D1247237E}" uniqueName="pr1f_sl_4_r4">
      <xmlPr mapId="9" xpath="/Pisemnost/DPPDP9/VetaJ/@pr1f_sl_4_r4" xmlDataType="decimal"/>
    </xmlCellPr>
  </singleXmlCell>
  <singleXmlCell id="207" xr6:uid="{014C5796-1369-4F15-8820-32A410BA8045}" r="N15" connectionId="0">
    <xmlCellPr id="1" xr6:uid="{809191EF-85EF-4F89-BE0B-C5E8D5037F1D}" uniqueName="pr1f_sl_3_r1">
      <xmlPr mapId="9" xpath="/Pisemnost/DPPDP9/VetaJ/@pr1f_sl_3_r1" xmlDataType="decimal"/>
    </xmlCellPr>
  </singleXmlCell>
  <singleXmlCell id="208" xr6:uid="{456218DF-CF2A-40D4-B068-85D649694BE4}" r="N17" connectionId="0">
    <xmlCellPr id="1" xr6:uid="{7EE848FF-A581-478B-B8AB-B598AF17BFB1}" uniqueName="pr1f_sl_3_r3">
      <xmlPr mapId="9" xpath="/Pisemnost/DPPDP9/VetaJ/@pr1f_sl_3_r3" xmlDataType="decimal"/>
    </xmlCellPr>
  </singleXmlCell>
  <singleXmlCell id="209" xr6:uid="{5A49C294-1525-4CF8-80D2-442CC45A7B7F}" r="N12" connectionId="0">
    <xmlCellPr id="1" xr6:uid="{A23A7469-E00C-41A0-B9C3-5F63C9EDB014}" uniqueName="pr1f_sl_2_r2">
      <xmlPr mapId="9" xpath="/Pisemnost/DPPDP9/VetaJ/@pr1f_sl_2_r2" xmlDataType="decimal"/>
    </xmlCellPr>
  </singleXmlCell>
  <singleXmlCell id="210" xr6:uid="{21B22228-2608-42DB-A0AA-7781B014884E}" r="N4" connectionId="0">
    <xmlCellPr id="1" xr6:uid="{AA3B8C2B-D58E-49EA-9ECE-F3E5B75AE272}" uniqueName="pr1f_sl_1_r1_od">
      <xmlPr mapId="9" xpath="/Pisemnost/DPPDP9/VetaJ/@pr1f_sl_1_r1_od" xmlDataType="string"/>
    </xmlCellPr>
  </singleXmlCell>
  <singleXmlCell id="211" xr6:uid="{7F06C1E2-619F-49CA-A433-6D578049CDD1}" r="N47" connectionId="0">
    <xmlCellPr id="1" xr6:uid="{FEEE0F79-6578-4CC8-8634-2F93F06EDD82}" uniqueName="pr1fc_sl_4_r3">
      <xmlPr mapId="9" xpath="/Pisemnost/DPPDP9/VetaJ/@pr1fc_sl_4_r3" xmlDataType="decimal"/>
    </xmlCellPr>
  </singleXmlCell>
  <singleXmlCell id="212" xr6:uid="{0492F21D-28F6-4537-87AC-CD8AF5914753}" r="N53" connectionId="0">
    <xmlCellPr id="1" xr6:uid="{290A7E8C-35EF-40E9-B2DC-3AB12512F0F9}" uniqueName="pr1fc_sl_5_r4">
      <xmlPr mapId="9" xpath="/Pisemnost/DPPDP9/VetaJ/@pr1fc_sl_5_r4" xmlDataType="decimal"/>
    </xmlCellPr>
  </singleXmlCell>
  <singleXmlCell id="213" xr6:uid="{1034FE86-3F69-4AD2-8606-9C9B743EEEFF}" r="N41" connectionId="0">
    <xmlCellPr id="1" xr6:uid="{2032B6DD-A40F-4C92-8B04-CBE47CA322F1}" uniqueName="pr1fc_sl_3_r1">
      <xmlPr mapId="9" xpath="/Pisemnost/DPPDP9/VetaJ/@pr1fc_sl_3_r1" xmlDataType="decimal"/>
    </xmlCellPr>
  </singleXmlCell>
  <singleXmlCell id="214" xr6:uid="{A4407BED-F8D8-49EF-80DB-43DEB0514E78}" r="N6" connectionId="0">
    <xmlCellPr id="1" xr6:uid="{9A7FF106-3361-47B4-95E1-CBB986261C96}" uniqueName="pr1f_sl_1_r2_od">
      <xmlPr mapId="9" xpath="/Pisemnost/DPPDP9/VetaJ/@pr1f_sl_1_r2_od" xmlDataType="string"/>
    </xmlCellPr>
  </singleXmlCell>
  <singleXmlCell id="215" xr6:uid="{46D26341-28AB-4998-AB4A-A62B6DD15A30}" r="N13" connectionId="0">
    <xmlCellPr id="1" xr6:uid="{6A0A0193-C723-48A1-A744-399508F5BFFA}" uniqueName="pr1f_sl_2_r3">
      <xmlPr mapId="9" xpath="/Pisemnost/DPPDP9/VetaJ/@pr1f_sl_2_r3" xmlDataType="decimal"/>
    </xmlCellPr>
  </singleXmlCell>
  <singleXmlCell id="216" xr6:uid="{A8F45F98-8948-4139-B55C-423BF9466989}" r="N11" connectionId="0">
    <xmlCellPr id="1" xr6:uid="{4E34B480-7244-42FC-BB56-2C8BDE2254E7}" uniqueName="pr1f_sl_2_r1">
      <xmlPr mapId="9" xpath="/Pisemnost/DPPDP9/VetaJ/@pr1f_sl_2_r1" xmlDataType="decimal"/>
    </xmlCellPr>
  </singleXmlCell>
  <singleXmlCell id="217" xr6:uid="{F59A15DD-86A9-4675-BA2A-0F71BCA4A658}" r="N18" connectionId="0">
    <xmlCellPr id="1" xr6:uid="{E8CC3EBD-077F-464C-B944-E775CC291B09}" uniqueName="pr1f_sl_3_r4">
      <xmlPr mapId="9" xpath="/Pisemnost/DPPDP9/VetaJ/@pr1f_sl_3_r4" xmlDataType="decimal"/>
    </xmlCellPr>
  </singleXmlCell>
  <singleXmlCell id="218" xr6:uid="{1F5F38C0-B415-4C4D-B4C5-F06EF23760BA}" r="N29" connectionId="0">
    <xmlCellPr id="1" xr6:uid="{B71C084F-2A69-4BE7-8824-BDDEB26A9A4E}" uniqueName="pr1fc_sl_1_r1_do">
      <xmlPr mapId="9" xpath="/Pisemnost/DPPDP9/VetaJ/@pr1fc_sl_1_r1_do" xmlDataType="string"/>
    </xmlCellPr>
  </singleXmlCell>
  <singleXmlCell id="219" xr6:uid="{9772E892-6B3C-4F73-AF36-9F98CB70370A}" r="N42" connectionId="0">
    <xmlCellPr id="1" xr6:uid="{7EB963ED-804A-4F23-8798-3304F2639754}" uniqueName="pr1fc_sl_3_r2">
      <xmlPr mapId="9" xpath="/Pisemnost/DPPDP9/VetaJ/@pr1fc_sl_3_r2" xmlDataType="decimal"/>
    </xmlCellPr>
  </singleXmlCell>
  <singleXmlCell id="220" xr6:uid="{121C12A7-042F-404A-B99E-592E2758B6BF}" r="N28" connectionId="0">
    <xmlCellPr id="1" xr6:uid="{5F5B6FBD-D314-45A5-BAF9-B2F1549433C9}" uniqueName="pr1f_sl_5_r5">
      <xmlPr mapId="9" xpath="/Pisemnost/DPPDP9/VetaJ/@pr1f_sl_5_r5" xmlDataType="decimal"/>
    </xmlCellPr>
  </singleXmlCell>
  <singleXmlCell id="221" xr6:uid="{4DBBA8C0-B083-4A12-9C1F-F7486C20182B}" r="N10" connectionId="0">
    <xmlCellPr id="1" xr6:uid="{EDDCA6C8-69D6-40F8-997A-86F467DDA548}" uniqueName="pr1f_sl_1_r4_od">
      <xmlPr mapId="9" xpath="/Pisemnost/DPPDP9/VetaJ/@pr1f_sl_1_r4_od" xmlDataType="string"/>
    </xmlCellPr>
  </singleXmlCell>
  <singleXmlCell id="222" xr6:uid="{C0EBCD6F-D9EA-4AE2-BEE3-6B0FF849830E}" r="N31" connectionId="0">
    <xmlCellPr id="1" xr6:uid="{4B4BEC47-3C1A-4E99-91AF-E1A10784D021}" uniqueName="pr1fc_sl_1_r2_do">
      <xmlPr mapId="9" xpath="/Pisemnost/DPPDP9/VetaJ/@pr1fc_sl_1_r2_do" xmlDataType="string"/>
    </xmlCellPr>
  </singleXmlCell>
  <singleXmlCell id="223" xr6:uid="{C5250BAC-625C-4407-9EA5-6F12475A052B}" r="N43" connectionId="0">
    <xmlCellPr id="1" xr6:uid="{BC44008D-7ECF-415B-8F2B-42E9524360A3}" uniqueName="pr1fc_sl_3_r3">
      <xmlPr mapId="9" xpath="/Pisemnost/DPPDP9/VetaJ/@pr1fc_sl_3_r3" xmlDataType="decimal"/>
    </xmlCellPr>
  </singleXmlCell>
  <singleXmlCell id="224" xr6:uid="{736624A0-16E1-47F8-878B-834AC579B71E}" r="N24" connectionId="0">
    <xmlCellPr id="1" xr6:uid="{944445A5-7210-402F-A6D9-0589E83C3AB2}" uniqueName="pr1f_sl_5_r1">
      <xmlPr mapId="9" xpath="/Pisemnost/DPPDP9/VetaJ/@pr1f_sl_5_r1" xmlDataType="decimal"/>
    </xmlCellPr>
  </singleXmlCell>
  <singleXmlCell id="225" xr6:uid="{F37FB13F-7283-439D-9B93-3D5FF1826395}" r="N23" connectionId="0">
    <xmlCellPr id="1" xr6:uid="{8228EE0B-10EA-4F81-A4DC-47190C20CE5D}" uniqueName="pr1f_sl_4_r5">
      <xmlPr mapId="9" xpath="/Pisemnost/DPPDP9/VetaJ/@pr1f_sl_4_r5" xmlDataType="decimal"/>
    </xmlCellPr>
  </singleXmlCell>
  <singleXmlCell id="226" xr6:uid="{224C8DB1-DE66-4975-A6B0-FFE3A10C5C2D}" r="N39" connectionId="0">
    <xmlCellPr id="1" xr6:uid="{F7156B4F-2097-4C84-BC25-519162398A56}" uniqueName="pr1fc_sl_2_r3">
      <xmlPr mapId="9" xpath="/Pisemnost/DPPDP9/VetaJ/@pr1fc_sl_2_r3" xmlDataType="decimal"/>
    </xmlCellPr>
  </singleXmlCell>
  <singleXmlCell id="227" xr6:uid="{8D86DEA5-37E2-408F-80BA-492EA080C77C}" r="N26" connectionId="0">
    <xmlCellPr id="1" xr6:uid="{E58E422C-4E67-44B8-9B61-A1074C607FE4}" uniqueName="pr1f_sl_5_r3">
      <xmlPr mapId="9" xpath="/Pisemnost/DPPDP9/VetaJ/@pr1f_sl_5_r3" xmlDataType="decimal"/>
    </xmlCellPr>
  </singleXmlCell>
  <singleXmlCell id="228" xr6:uid="{F2897331-E904-40E1-B330-867607B6E55B}" r="N36" connectionId="0">
    <xmlCellPr id="1" xr6:uid="{A9DC1929-F089-4F6B-9F3C-1C38EC6A0743}" uniqueName="pr1fc_sl_1_r4_od">
      <xmlPr mapId="9" xpath="/Pisemnost/DPPDP9/VetaJ/@pr1fc_sl_1_r4_od" xmlDataType="string"/>
    </xmlCellPr>
  </singleXmlCell>
  <singleXmlCell id="229" xr6:uid="{A2465888-DF42-4449-8F93-522D0396B2CC}" r="N8" connectionId="0">
    <xmlCellPr id="1" xr6:uid="{F6F8B9E0-1E94-42E1-8D76-87931105397F}" uniqueName="pr1f_sl_1_r3_od">
      <xmlPr mapId="9" xpath="/Pisemnost/DPPDP9/VetaJ/@pr1f_sl_1_r3_od" xmlDataType="string"/>
    </xmlCellPr>
  </singleXmlCell>
  <singleXmlCell id="230" xr6:uid="{7A448528-D124-4C11-B321-3359C7547540}" r="N45" connectionId="0">
    <xmlCellPr id="1" xr6:uid="{299194BD-7E32-4E37-BBCF-1D92DB605023}" uniqueName="pr1fc_sl_4_r1">
      <xmlPr mapId="9" xpath="/Pisemnost/DPPDP9/VetaJ/@pr1fc_sl_4_r1" xmlDataType="decimal"/>
    </xmlCellPr>
  </singleXmlCell>
  <singleXmlCell id="231" xr6:uid="{19C68A33-646F-4BC3-8566-BC6BD8B89163}" r="N50" connectionId="0">
    <xmlCellPr id="1" xr6:uid="{6657C09D-11D4-438B-A584-76AA950DBCBA}" uniqueName="pr1fc_sl_5_r1">
      <xmlPr mapId="9" xpath="/Pisemnost/DPPDP9/VetaJ/@pr1fc_sl_5_r1" xmlDataType="decimal"/>
    </xmlCellPr>
  </singleXmlCell>
  <singleXmlCell id="232" xr6:uid="{259CE984-3EC9-4E03-85C5-880CE349133B}" r="N48" connectionId="0">
    <xmlCellPr id="1" xr6:uid="{46563D78-CFA5-40C4-8E89-B4F8134ECA4C}" uniqueName="pr1fc_sl_4_r4">
      <xmlPr mapId="9" xpath="/Pisemnost/DPPDP9/VetaJ/@pr1fc_sl_4_r4" xmlDataType="decimal"/>
    </xmlCellPr>
  </singleXmlCell>
  <singleXmlCell id="233" xr6:uid="{0D70F322-5711-4F8C-A0F7-BADDCC6A2850}" r="N20" connectionId="0">
    <xmlCellPr id="1" xr6:uid="{3D9BE991-4E48-4AED-8B6E-72C98F604A70}" uniqueName="pr1f_sl_4_r2">
      <xmlPr mapId="9" xpath="/Pisemnost/DPPDP9/VetaJ/@pr1f_sl_4_r2" xmlDataType="decimal"/>
    </xmlCellPr>
  </singleXmlCell>
  <singleXmlCell id="234" xr6:uid="{A41BA95E-C5EE-4637-9DE9-DAE02A9B31F2}" r="N46" connectionId="0">
    <xmlCellPr id="1" xr6:uid="{BEDFC19D-3652-4FAD-ABC2-02C2CAEADEBC}" uniqueName="pr1fc_sl_4_r2">
      <xmlPr mapId="9" xpath="/Pisemnost/DPPDP9/VetaJ/@pr1fc_sl_4_r2" xmlDataType="decimal"/>
    </xmlCellPr>
  </singleXmlCell>
  <singleXmlCell id="235" xr6:uid="{859A48EC-33E5-426F-87F5-E98280CF5BDF}" r="N3" connectionId="0">
    <xmlCellPr id="1" xr6:uid="{DEF8C0A0-0770-4F71-9E4D-1220283E2CB8}" uniqueName="pr1f_sl_1_r1_do">
      <xmlPr mapId="9" xpath="/Pisemnost/DPPDP9/VetaJ/@pr1f_sl_1_r1_do" xmlDataType="string"/>
    </xmlCellPr>
  </singleXmlCell>
  <singleXmlCell id="236" xr6:uid="{A175E3BD-EE05-4B4A-87D9-097687F5779F}" r="B99" connectionId="0">
    <xmlCellPr id="1" xr6:uid="{3D7D0742-EF25-4359-A05D-9CD96A678732}" uniqueName="pr1g_1">
      <xmlPr mapId="9" xpath="/Pisemnost/DPPDP9/VetaL/@pr1g_1" xmlDataType="decimal"/>
    </xmlCellPr>
  </singleXmlCell>
  <singleXmlCell id="237" xr6:uid="{D56656BB-EC6D-4881-955E-BD4ADE138898}" r="B108" connectionId="0">
    <xmlCellPr id="1" xr6:uid="{596677A6-4BA8-4247-B442-08D7A4629B9B}" uniqueName="kc_dpp_h1_35ab">
      <xmlPr mapId="9" xpath="/Pisemnost/DPPDP9/VetaM/@kc_dpp_h1_35ab" xmlDataType="decimal"/>
    </xmlCellPr>
  </singleXmlCell>
  <singleXmlCell id="238" xr6:uid="{A6094F9F-BED6-4028-B680-60C00A598592}" r="B106" connectionId="0">
    <xmlCellPr id="1" xr6:uid="{A5F2AE7D-1B0F-4E00-B071-C33C7AD84320}" uniqueName="kc_dpp_f2">
      <xmlPr mapId="9" xpath="/Pisemnost/DPPDP9/VetaM/@kc_dpp_f2" xmlDataType="decimal"/>
    </xmlCellPr>
  </singleXmlCell>
  <singleXmlCell id="239" xr6:uid="{750F20FE-41AD-42CE-952E-DECFFDBAABEE}" r="B107" connectionId="0">
    <xmlCellPr id="1" xr6:uid="{03BB5555-D58F-497C-914E-D0DD332AE5FD}" uniqueName="kc_dpp_f4">
      <xmlPr mapId="9" xpath="/Pisemnost/DPPDP9/VetaM/@kc_dpp_f4" xmlDataType="decimal"/>
    </xmlCellPr>
  </singleXmlCell>
  <singleXmlCell id="240" xr6:uid="{84200339-6249-4AF7-857C-07236400731A}" r="B105" connectionId="0">
    <xmlCellPr id="1" xr6:uid="{DE80FB55-11BA-49C6-9D77-699825F4A8D2}" uniqueName="kc_dpp_f1">
      <xmlPr mapId="9" xpath="/Pisemnost/DPPDP9/VetaM/@kc_dpp_f1" xmlDataType="decimal"/>
    </xmlCellPr>
  </singleXmlCell>
  <singleXmlCell id="241" xr6:uid="{9F41EFD1-5942-4A0A-A970-44E3D6F81D6F}" r="B115" connectionId="0">
    <xmlCellPr id="1" xr6:uid="{601230FB-C2E8-4785-95F9-01250AD395AF}" uniqueName="pr1i_1">
      <xmlPr mapId="9" xpath="/Pisemnost/DPPDP9/VetaN/@pr1i_1" xmlDataType="decimal"/>
    </xmlCellPr>
  </singleXmlCell>
  <singleXmlCell id="242" xr6:uid="{EAFBC756-F586-4E0A-8E3F-8B2538EBC104}" r="B118" connectionId="0">
    <xmlCellPr id="1" xr6:uid="{E1B9EAAB-C6AC-42F1-9626-140BBF3E81EF}" uniqueName="pr1i_4">
      <xmlPr mapId="9" xpath="/Pisemnost/DPPDP9/VetaN/@pr1i_4" xmlDataType="decimal"/>
    </xmlCellPr>
  </singleXmlCell>
  <singleXmlCell id="243" xr6:uid="{4C3782E0-7CD7-4646-9092-409EB912E396}" r="B117" connectionId="0">
    <xmlCellPr id="1" xr6:uid="{25B475A9-4D0B-4DF2-9C2D-4049DFE59E87}" uniqueName="pr1i_3">
      <xmlPr mapId="9" xpath="/Pisemnost/DPPDP9/VetaN/@pr1i_3" xmlDataType="decimal"/>
    </xmlCellPr>
  </singleXmlCell>
  <singleXmlCell id="244" xr6:uid="{D79CDE20-71C9-405E-BDEA-3639F97CE80E}" r="B114" connectionId="0">
    <xmlCellPr id="1" xr6:uid="{A37476EA-F52F-4194-B9A4-983FEA8E4992}" uniqueName="poc_zvl_pr_i">
      <xmlPr mapId="9" xpath="/Pisemnost/DPPDP9/VetaN/@poc_zvl_pr_i" xmlDataType="decimal"/>
    </xmlCellPr>
  </singleXmlCell>
  <singleXmlCell id="245" xr6:uid="{A88CB467-A0E0-4F1D-AC77-9C75A22793CC}" r="B116" connectionId="0">
    <xmlCellPr id="1" xr6:uid="{14E4FD80-1066-4DE5-9A0D-CFC742B282B7}" uniqueName="pr1i_2">
      <xmlPr mapId="9" xpath="/Pisemnost/DPPDP9/VetaN/@pr1i_2" xmlDataType="decimal"/>
    </xmlCellPr>
  </singleXmlCell>
  <singleXmlCell id="246" xr6:uid="{E2146770-3C40-4202-A8A9-74F2A1E6843B}" r="B113" connectionId="0">
    <xmlCellPr id="1" xr6:uid="{DA2CED2A-E478-401E-96FF-E75055A2602D}" uniqueName="kc_dppd17_g17">
      <xmlPr mapId="9" xpath="/Pisemnost/DPPDP9/VetaN/@kc_dppd17_g17" xmlDataType="decimal"/>
    </xmlCellPr>
  </singleXmlCell>
  <singleXmlCell id="247" xr6:uid="{79360669-EECF-455C-90F7-F93A0D78385F}" r="B130" connectionId="0">
    <xmlCellPr id="1" xr6:uid="{65676205-0618-4803-9ABD-92E9643C8B1B}" uniqueName="poc_zam">
      <xmlPr mapId="9" xpath="/Pisemnost/DPPDP9/VetaS/@poc_zam" xmlDataType="decimal"/>
    </xmlCellPr>
  </singleXmlCell>
  <singleXmlCell id="248" xr6:uid="{622E9CF2-1207-4664-A3B6-CDA1AECEAB06}" r="B129" connectionId="0">
    <xmlCellPr id="1" xr6:uid="{BB493244-454D-49B1-9AEB-712B32390AC4}" uniqueName="kc_dpp_i1">
      <xmlPr mapId="9" xpath="/Pisemnost/DPPDP9/VetaS/@kc_dpp_i1" xmlDataType="decimal"/>
    </xmlCellPr>
  </singleXmlCell>
  <singleXmlCell id="249" xr6:uid="{3D6F09BC-28F9-4D4B-B514-815BF6FF5769}" r="Q2" connectionId="0">
    <xmlCellPr id="1" xr6:uid="{8699C7F4-01E8-4532-875B-D92FE27894F9}" uniqueName="pr11_rozv">
      <xmlPr mapId="9" xpath="/Pisemnost/DPPDP9/VetaUZ/@pr11_rozv" xmlDataType="string"/>
    </xmlCellPr>
  </singleXmlCell>
  <singleXmlCell id="250" xr6:uid="{D92F30B4-C401-41AE-BDEA-E1E44FB922D3}" r="Q3" connectionId="0">
    <xmlCellPr id="1" xr6:uid="{3501FFA2-2130-4605-BF5C-92E498BF6ED7}" uniqueName="pr11_vzz">
      <xmlPr mapId="9" xpath="/Pisemnost/DPPDP9/VetaUZ/@pr11_vzz" xmlDataType="string"/>
    </xmlCellPr>
  </singleXmlCell>
  <singleXmlCell id="251" xr6:uid="{645A114B-4AE7-42FF-98EC-D9D4FDF9E3BD}" r="Q4" connectionId="0">
    <xmlCellPr id="1" xr6:uid="{9406981F-06F4-4936-BFD3-6B5DDD7D822E}" uniqueName="pr11_puz">
      <xmlPr mapId="9" xpath="/Pisemnost/DPPDP9/VetaUZ/@pr11_puz" xmlDataType="string"/>
    </xmlCellPr>
  </singleXmlCell>
  <singleXmlCell id="253" xr6:uid="{A9DE366C-CE54-48C4-B2BC-F72ECF24D11A}" r="Q5" connectionId="0">
    <xmlCellPr id="1" xr6:uid="{2F5BE9D2-1397-4622-9B18-FC165C9413B1}" uniqueName="pr11_pzvk">
      <xmlPr mapId="9" xpath="/Pisemnost/DPPDP9/VetaUZ/@pr11_pzvk" xmlDataType="string"/>
    </xmlCellPr>
  </singleXmlCell>
  <singleXmlCell id="254" xr6:uid="{4EA001CC-A666-460B-9DC1-B7C84FEFD840}" r="Q6" connectionId="0">
    <xmlCellPr id="1" xr6:uid="{34BF9524-72E6-4743-8722-18F8053E21F4}" uniqueName="pr11_ppt">
      <xmlPr mapId="9" xpath="/Pisemnost/DPPDP9/VetaUZ/@pr11_ppt" xmlDataType="string"/>
    </xmlCellPr>
  </singleXmlCell>
  <singleXmlCell id="255" xr6:uid="{9AAAF088-BA0F-4676-A5CD-24080BEDAD5F}" r="Q7" connectionId="0">
    <xmlCellPr id="1" xr6:uid="{C41E0BB0-4A56-4C0E-A7E8-7DC6106F7A45}" uniqueName="pr11_uzmus">
      <xmlPr mapId="9" xpath="/Pisemnost/DPPDP9/VetaUZ/@pr11_uzmus" xmlDataType="string"/>
    </xmlCellPr>
  </singleXmlCell>
  <singleXmlCell id="256" xr6:uid="{60932204-9C2C-4B83-BE29-C7CD756D5E9D}" r="Q8" connectionId="0">
    <xmlCellPr id="1" xr6:uid="{C18854A2-2AD7-4BE1-A93C-FF4FAB38F7D9}" uniqueName="pr11_email">
      <xmlPr mapId="9" xpath="/Pisemnost/DPPDP9/VetaUZ/@pr11_email" xmlDataType="string"/>
    </xmlCellPr>
  </singleXmlCell>
  <singleXmlCell id="259" xr6:uid="{E358AA0E-AB07-4927-BC50-6150D5FC5CA3}" r="Q32" connectionId="0">
    <xmlCellPr id="1" xr6:uid="{746B21E7-93A4-48E9-B702-7D40D245E78F}" uniqueName="zvp_c_komds">
      <xmlPr mapId="9" xpath="/Pisemnost/DPPDP9/VetaNP/@zvp_c_komds" xmlDataType="string"/>
    </xmlCellPr>
  </singleXmlCell>
  <singleXmlCell id="260" xr6:uid="{E7A1531F-471C-47EB-9781-EFB7435A759B}" r="Q33" connectionId="0">
    <xmlCellPr id="1" xr6:uid="{2A116E41-E78B-457F-92EB-7AD8100B45BF}" uniqueName="zvp_k_bank">
      <xmlPr mapId="9" xpath="/Pisemnost/DPPDP9/VetaNP/@zvp_k_bank" xmlDataType="decimal"/>
    </xmlCellPr>
  </singleXmlCell>
  <singleXmlCell id="261" xr6:uid="{77A3BA7D-1223-4B10-A1CF-781146AE5499}" r="Q34" connectionId="0">
    <xmlCellPr id="1" xr6:uid="{C53E7657-7EAA-403D-884A-13E2142C626F}" uniqueName="zvp_naz_bank">
      <xmlPr mapId="9" xpath="/Pisemnost/DPPDP9/VetaNP/@zvp_naz_bank" xmlDataType="string"/>
    </xmlCellPr>
  </singleXmlCell>
  <singleXmlCell id="262" xr6:uid="{283D84CB-BA7D-4F0D-B47C-71368E53A82B}" r="Q35" connectionId="0">
    <xmlCellPr id="1" xr6:uid="{BBD4EA22-4847-4AF8-A3D9-AFA96CAAF038}" uniqueName="zvp_pbu">
      <xmlPr mapId="9" xpath="/Pisemnost/DPPDP9/VetaNP/@zvp_pbu" xmlDataType="decimal"/>
    </xmlCellPr>
  </singleXmlCell>
  <singleXmlCell id="263" xr6:uid="{C9DE60C1-7DB5-490E-83F3-83DEBB61A4DD}" r="Q31" connectionId="0">
    <xmlCellPr id="1" xr6:uid="{AA1CDEE5-192C-42F5-A080-445109481823}" uniqueName="zp_vrac">
      <xmlPr mapId="9" xpath="/Pisemnost/DPPDP9/VetaNP/@zp_vrac" xmlDataType="string"/>
    </xmlCellPr>
  </singleXmlCell>
  <singleXmlCell id="23" xr6:uid="{612DB432-195E-4DA5-92FE-0994E898B29B}" r="B28" connectionId="0">
    <xmlCellPr id="1" xr6:uid="{1AB20584-75D8-4930-AA45-E700515D70E8}" uniqueName="zdobd_do">
      <xmlPr mapId="9" xpath="/Pisemnost/DPPDP9/VetaD/@zdobd_do" xmlDataType="string"/>
    </xmlCellPr>
  </singleXmlCell>
  <singleXmlCell id="31" xr6:uid="{9C985EB4-5D83-40AB-A45D-4EFC9FD80779}" r="B29" connectionId="0">
    <xmlCellPr id="1" xr6:uid="{A9A95925-E108-4E00-BED5-A8B541F84CE2}" uniqueName="zdobd_od">
      <xmlPr mapId="9" xpath="/Pisemnost/DPPDP9/VetaD/@zdobd_od" xmlDataType="string"/>
    </xmlCellPr>
  </singleXmlCell>
  <singleXmlCell id="184" xr6:uid="{65A32CCB-5498-4B18-9F44-BBF05610160E}" r="Q18" connectionId="0">
    <xmlCellPr id="1" xr6:uid="{701923B3-B1E4-46B0-B4B3-F6D3EE23A1B0}" uniqueName="kc_preplatek">
      <xmlPr mapId="9" xpath="/Pisemnost/DPPDP9/VetaNP/@kc_preplatek"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apl.czso.cz/iSMS/klasstru.jsp?kodcis=8000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artin.stepan@aspekt.h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20.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spr.mfcr.cz/pmd/epo/formulare?nacteni=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topLeftCell="M1" zoomScale="90" zoomScaleNormal="90" workbookViewId="0">
      <selection activeCell="M3" sqref="M3"/>
    </sheetView>
  </sheetViews>
  <sheetFormatPr defaultColWidth="8.85546875" defaultRowHeight="12.75"/>
  <cols>
    <col min="2" max="2" width="26.140625" customWidth="1"/>
    <col min="5" max="5" width="18.7109375" customWidth="1"/>
    <col min="8" max="8" width="27.42578125" customWidth="1"/>
    <col min="10" max="10" width="44.85546875" customWidth="1"/>
    <col min="14" max="14" width="57.42578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0: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0: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0: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3: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3:22">
      <c r="S1702" t="str">
        <f>IF(ISNUMBER(SEARCH(ZAKL_DATA!$B$18,FU!$U1702)),U1702,"")</f>
        <v>Chrtníky</v>
      </c>
      <c r="T1702" t="str">
        <f t="array" ref="T1702">IFERROR(INDEX($S$3:$S$6255,SMALL(IF(ISNUMBER(SEARCH("",$S$3:$S$6255)),ROW($S$1:$S$6253),""),ROW(S1700))),"")</f>
        <v>Chrtníky</v>
      </c>
      <c r="U1702" t="s">
        <v>7167</v>
      </c>
      <c r="V1702">
        <v>545431</v>
      </c>
    </row>
    <row r="1703" spans="13:22">
      <c r="O1703" s="308" t="s">
        <v>2422</v>
      </c>
      <c r="S1703" t="str">
        <f>IF(ISNUMBER(SEARCH(ZAKL_DATA!$B$18,FU!$U1703)),U1703,"")</f>
        <v>Chrudichromy</v>
      </c>
      <c r="T1703" t="str">
        <f t="array" ref="T1703">IFERROR(INDEX($S$3:$S$6255,SMALL(IF(ISNUMBER(SEARCH("",$S$3:$S$6255)),ROW($S$1:$S$6253),""),ROW(S1701))),"")</f>
        <v>Chrudichromy</v>
      </c>
      <c r="U1703" t="s">
        <v>7749</v>
      </c>
      <c r="V1703">
        <v>545449</v>
      </c>
    </row>
    <row r="1704" spans="13:22">
      <c r="S1704" t="str">
        <f>IF(ISNUMBER(SEARCH(ZAKL_DATA!$B$18,FU!$U1704)),U1704,"")</f>
        <v>Chrudim</v>
      </c>
      <c r="T1704" t="str">
        <f t="array" ref="T1704">IFERROR(INDEX($S$3:$S$6255,SMALL(IF(ISNUMBER(SEARCH("",$S$3:$S$6255)),ROW($S$1:$S$6253),""),ROW(S1702))),"")</f>
        <v>Chrudim</v>
      </c>
      <c r="U1704" t="s">
        <v>7035</v>
      </c>
      <c r="V1704">
        <v>545457</v>
      </c>
    </row>
    <row r="1705" spans="13:22">
      <c r="S1705" t="str">
        <f>IF(ISNUMBER(SEARCH(ZAKL_DATA!$B$18,FU!$U1705)),U1705,"")</f>
        <v>Chrustenice</v>
      </c>
      <c r="T1705" t="str">
        <f t="array" ref="T1705">IFERROR(INDEX($S$3:$S$6255,SMALL(IF(ISNUMBER(SEARCH("",$S$3:$S$6255)),ROW($S$1:$S$6253),""),ROW(S1703))),"")</f>
        <v>Chrustenice</v>
      </c>
      <c r="U1705" t="s">
        <v>4297</v>
      </c>
      <c r="V1705">
        <v>545465</v>
      </c>
    </row>
    <row r="1706" spans="13:22">
      <c r="S1706" t="str">
        <f>IF(ISNUMBER(SEARCH(ZAKL_DATA!$B$18,FU!$U1706)),U1706,"")</f>
        <v>Chržín</v>
      </c>
      <c r="T1706" t="str">
        <f t="array" ref="T1706">IFERROR(INDEX($S$3:$S$6255,SMALL(IF(ISNUMBER(SEARCH("",$S$3:$S$6255)),ROW($S$1:$S$6253),""),ROW(S1704))),"")</f>
        <v>Chržín</v>
      </c>
      <c r="U1706" t="s">
        <v>4175</v>
      </c>
      <c r="V1706">
        <v>545473</v>
      </c>
    </row>
    <row r="1707" spans="13:22">
      <c r="S1707" t="str">
        <f>IF(ISNUMBER(SEARCH(ZAKL_DATA!$B$18,FU!$U1707)),U1707,"")</f>
        <v>Chřenovice</v>
      </c>
      <c r="T1707" t="str">
        <f t="array" ref="T1707">IFERROR(INDEX($S$3:$S$6255,SMALL(IF(ISNUMBER(SEARCH("",$S$3:$S$6255)),ROW($S$1:$S$6253),""),ROW(S1705))),"")</f>
        <v>Chřenovice</v>
      </c>
      <c r="U1707" t="s">
        <v>7235</v>
      </c>
      <c r="V1707">
        <v>545481</v>
      </c>
    </row>
    <row r="1708" spans="13:22">
      <c r="S1708" t="str">
        <f>IF(ISNUMBER(SEARCH(ZAKL_DATA!$B$18,FU!$U1708)),U1708,"")</f>
        <v>Chřibská</v>
      </c>
      <c r="T1708" t="str">
        <f t="array" ref="T1708">IFERROR(INDEX($S$3:$S$6255,SMALL(IF(ISNUMBER(SEARCH("",$S$3:$S$6255)),ROW($S$1:$S$6253),""),ROW(S1706))),"")</f>
        <v>Chřibská</v>
      </c>
      <c r="U1708" t="s">
        <v>6358</v>
      </c>
      <c r="V1708">
        <v>545490</v>
      </c>
    </row>
    <row r="1709" spans="13:22">
      <c r="S1709" t="str">
        <f>IF(ISNUMBER(SEARCH(ZAKL_DATA!$B$18,FU!$U1709)),U1709,"")</f>
        <v>Chříč</v>
      </c>
      <c r="T1709" t="str">
        <f t="array" ref="T1709">IFERROR(INDEX($S$3:$S$6255,SMALL(IF(ISNUMBER(SEARCH("",$S$3:$S$6255)),ROW($S$1:$S$6253),""),ROW(S1707))),"")</f>
        <v>Chříč</v>
      </c>
      <c r="U1709" t="s">
        <v>6103</v>
      </c>
      <c r="V1709">
        <v>545503</v>
      </c>
    </row>
    <row r="1710" spans="13:22">
      <c r="S1710" t="str">
        <f>IF(ISNUMBER(SEARCH(ZAKL_DATA!$B$18,FU!$U1710)),U1710,"")</f>
        <v>Chudčice</v>
      </c>
      <c r="T1710" t="str">
        <f t="array" ref="T1710">IFERROR(INDEX($S$3:$S$6255,SMALL(IF(ISNUMBER(SEARCH("",$S$3:$S$6255)),ROW($S$1:$S$6253),""),ROW(S1708))),"")</f>
        <v>Chudčice</v>
      </c>
      <c r="U1710" t="s">
        <v>7844</v>
      </c>
      <c r="V1710">
        <v>545511</v>
      </c>
    </row>
    <row r="1711" spans="13:22">
      <c r="S1711" t="str">
        <f>IF(ISNUMBER(SEARCH(ZAKL_DATA!$B$18,FU!$U1711)),U1711,"")</f>
        <v>Chudenice</v>
      </c>
      <c r="T1711" t="str">
        <f t="array" ref="T1711">IFERROR(INDEX($S$3:$S$6255,SMALL(IF(ISNUMBER(SEARCH("",$S$3:$S$6255)),ROW($S$1:$S$6253),""),ROW(S1709))),"")</f>
        <v>Chudenice</v>
      </c>
      <c r="U1711" t="s">
        <v>5987</v>
      </c>
      <c r="V1711">
        <v>545520</v>
      </c>
    </row>
    <row r="1712" spans="13:22">
      <c r="S1712" t="str">
        <f>IF(ISNUMBER(SEARCH(ZAKL_DATA!$B$18,FU!$U1712)),U1712,"")</f>
        <v>Chudenín</v>
      </c>
      <c r="T1712" t="str">
        <f t="array" ref="T1712">IFERROR(INDEX($S$3:$S$6255,SMALL(IF(ISNUMBER(SEARCH("",$S$3:$S$6255)),ROW($S$1:$S$6253),""),ROW(S1710))),"")</f>
        <v>Chudenín</v>
      </c>
      <c r="U1712" t="s">
        <v>5988</v>
      </c>
      <c r="V1712">
        <v>545538</v>
      </c>
    </row>
    <row r="1713" spans="19:22">
      <c r="S1713" t="str">
        <f>IF(ISNUMBER(SEARCH(ZAKL_DATA!$B$18,FU!$U1713)),U1713,"")</f>
        <v>Chuderov</v>
      </c>
      <c r="T1713" t="str">
        <f t="array" ref="T1713">IFERROR(INDEX($S$3:$S$6255,SMALL(IF(ISNUMBER(SEARCH("",$S$3:$S$6255)),ROW($S$1:$S$6253),""),ROW(S1711))),"")</f>
        <v>Chuderov</v>
      </c>
      <c r="U1713" t="s">
        <v>6790</v>
      </c>
      <c r="V1713">
        <v>545546</v>
      </c>
    </row>
    <row r="1714" spans="19:22">
      <c r="S1714" t="str">
        <f>IF(ISNUMBER(SEARCH(ZAKL_DATA!$B$18,FU!$U1714)),U1714,"")</f>
        <v>Chudeřice</v>
      </c>
      <c r="T1714" t="str">
        <f t="array" ref="T1714">IFERROR(INDEX($S$3:$S$6255,SMALL(IF(ISNUMBER(SEARCH("",$S$3:$S$6255)),ROW($S$1:$S$6253),""),ROW(S1712))),"")</f>
        <v>Chudeřice</v>
      </c>
      <c r="U1714" t="s">
        <v>6958</v>
      </c>
      <c r="V1714">
        <v>545554</v>
      </c>
    </row>
    <row r="1715" spans="19:22">
      <c r="S1715" t="str">
        <f>IF(ISNUMBER(SEARCH(ZAKL_DATA!$B$18,FU!$U1715)),U1715,"")</f>
        <v>Chudíř</v>
      </c>
      <c r="T1715" t="str">
        <f t="array" ref="T1715">IFERROR(INDEX($S$3:$S$6255,SMALL(IF(ISNUMBER(SEARCH("",$S$3:$S$6255)),ROW($S$1:$S$6253),""),ROW(S1713))),"")</f>
        <v>Chudíř</v>
      </c>
      <c r="U1715" t="s">
        <v>7091</v>
      </c>
      <c r="V1715">
        <v>545562</v>
      </c>
    </row>
    <row r="1716" spans="19:22">
      <c r="S1716" t="str">
        <f>IF(ISNUMBER(SEARCH(ZAKL_DATA!$B$18,FU!$U1716)),U1716,"")</f>
        <v>Chudoslavice</v>
      </c>
      <c r="T1716" t="str">
        <f t="array" ref="T1716">IFERROR(INDEX($S$3:$S$6255,SMALL(IF(ISNUMBER(SEARCH("",$S$3:$S$6255)),ROW($S$1:$S$6253),""),ROW(S1714))),"")</f>
        <v>Chudoslavice</v>
      </c>
      <c r="U1716" t="s">
        <v>5304</v>
      </c>
      <c r="V1716">
        <v>545571</v>
      </c>
    </row>
    <row r="1717" spans="19:22">
      <c r="S1717" t="str">
        <f>IF(ISNUMBER(SEARCH(ZAKL_DATA!$B$18,FU!$U1717)),U1717,"")</f>
        <v>Chuchelna</v>
      </c>
      <c r="T1717" t="str">
        <f t="array" ref="T1717">IFERROR(INDEX($S$3:$S$6255,SMALL(IF(ISNUMBER(SEARCH("",$S$3:$S$6255)),ROW($S$1:$S$6253),""),ROW(S1715))),"")</f>
        <v>Chuchelna</v>
      </c>
      <c r="U1717" t="s">
        <v>7471</v>
      </c>
      <c r="V1717">
        <v>545597</v>
      </c>
    </row>
    <row r="1718" spans="19:22">
      <c r="S1718" t="str">
        <f>IF(ISNUMBER(SEARCH(ZAKL_DATA!$B$18,FU!$U1718)),U1718,"")</f>
        <v>Chuchelná</v>
      </c>
      <c r="T1718" t="str">
        <f t="array" ref="T1718">IFERROR(INDEX($S$3:$S$6255,SMALL(IF(ISNUMBER(SEARCH("",$S$3:$S$6255)),ROW($S$1:$S$6253),""),ROW(S1716))),"")</f>
        <v>Chuchelná</v>
      </c>
      <c r="U1718" t="s">
        <v>3701</v>
      </c>
      <c r="V1718">
        <v>545601</v>
      </c>
    </row>
    <row r="1719" spans="19:22">
      <c r="S1719" t="str">
        <f>IF(ISNUMBER(SEARCH(ZAKL_DATA!$B$18,FU!$U1719)),U1719,"")</f>
        <v>Chvalatice</v>
      </c>
      <c r="T1719" t="str">
        <f t="array" ref="T1719">IFERROR(INDEX($S$3:$S$6255,SMALL(IF(ISNUMBER(SEARCH("",$S$3:$S$6255)),ROW($S$1:$S$6253),""),ROW(S1717))),"")</f>
        <v>Chvalatice</v>
      </c>
      <c r="U1719" t="s">
        <v>8586</v>
      </c>
      <c r="V1719">
        <v>545619</v>
      </c>
    </row>
    <row r="1720" spans="19:22">
      <c r="S1720" t="str">
        <f>IF(ISNUMBER(SEARCH(ZAKL_DATA!$B$18,FU!$U1720)),U1720,"")</f>
        <v>Chvalčov</v>
      </c>
      <c r="T1720" t="str">
        <f t="array" ref="T1720">IFERROR(INDEX($S$3:$S$6255,SMALL(IF(ISNUMBER(SEARCH("",$S$3:$S$6255)),ROW($S$1:$S$6253),""),ROW(S1718))),"")</f>
        <v>Chvalčov</v>
      </c>
      <c r="U1720" t="s">
        <v>3689</v>
      </c>
      <c r="V1720">
        <v>545627</v>
      </c>
    </row>
    <row r="1721" spans="19:22">
      <c r="S1721" t="str">
        <f>IF(ISNUMBER(SEARCH(ZAKL_DATA!$B$18,FU!$U1721)),U1721,"")</f>
        <v>Chvaleč</v>
      </c>
      <c r="T1721" t="str">
        <f t="array" ref="T1721">IFERROR(INDEX($S$3:$S$6255,SMALL(IF(ISNUMBER(SEARCH("",$S$3:$S$6255)),ROW($S$1:$S$6253),""),ROW(S1719))),"")</f>
        <v>Chvaleč</v>
      </c>
      <c r="U1721" t="s">
        <v>7622</v>
      </c>
      <c r="V1721">
        <v>545643</v>
      </c>
    </row>
    <row r="1722" spans="19:22">
      <c r="S1722" t="str">
        <f>IF(ISNUMBER(SEARCH(ZAKL_DATA!$B$18,FU!$U1722)),U1722,"")</f>
        <v>Chválenice</v>
      </c>
      <c r="T1722" t="str">
        <f t="array" ref="T1722">IFERROR(INDEX($S$3:$S$6255,SMALL(IF(ISNUMBER(SEARCH("",$S$3:$S$6255)),ROW($S$1:$S$6253),""),ROW(S1720))),"")</f>
        <v>Chválenice</v>
      </c>
      <c r="U1722" t="s">
        <v>6048</v>
      </c>
      <c r="V1722">
        <v>545660</v>
      </c>
    </row>
    <row r="1723" spans="19:22">
      <c r="S1723" t="str">
        <f>IF(ISNUMBER(SEARCH(ZAKL_DATA!$B$18,FU!$U1723)),U1723,"")</f>
        <v>Chvaletice</v>
      </c>
      <c r="T1723" t="str">
        <f t="array" ref="T1723">IFERROR(INDEX($S$3:$S$6255,SMALL(IF(ISNUMBER(SEARCH("",$S$3:$S$6255)),ROW($S$1:$S$6253),""),ROW(S1721))),"")</f>
        <v>Chvaletice</v>
      </c>
      <c r="U1723" t="s">
        <v>7342</v>
      </c>
      <c r="V1723">
        <v>545678</v>
      </c>
    </row>
    <row r="1724" spans="19:22">
      <c r="S1724" t="str">
        <f>IF(ISNUMBER(SEARCH(ZAKL_DATA!$B$18,FU!$U1724)),U1724,"")</f>
        <v>Chvalíkovice</v>
      </c>
      <c r="T1724" t="str">
        <f t="array" ref="T1724">IFERROR(INDEX($S$3:$S$6255,SMALL(IF(ISNUMBER(SEARCH("",$S$3:$S$6255)),ROW($S$1:$S$6253),""),ROW(S1722))),"")</f>
        <v>Chvalíkovice</v>
      </c>
      <c r="U1724" t="s">
        <v>6937</v>
      </c>
      <c r="V1724">
        <v>545694</v>
      </c>
    </row>
    <row r="1725" spans="19:22">
      <c r="S1725" t="str">
        <f>IF(ISNUMBER(SEARCH(ZAKL_DATA!$B$18,FU!$U1725)),U1725,"")</f>
        <v>Chvalkovice</v>
      </c>
      <c r="T1725" t="str">
        <f t="array" ref="T1725">IFERROR(INDEX($S$3:$S$6255,SMALL(IF(ISNUMBER(SEARCH("",$S$3:$S$6255)),ROW($S$1:$S$6253),""),ROW(S1723))),"")</f>
        <v>Chvalkovice</v>
      </c>
      <c r="U1725" t="s">
        <v>7278</v>
      </c>
      <c r="V1725">
        <v>545708</v>
      </c>
    </row>
    <row r="1726" spans="19:22">
      <c r="S1726" t="str">
        <f>IF(ISNUMBER(SEARCH(ZAKL_DATA!$B$18,FU!$U1726)),U1726,"")</f>
        <v>Chvalkovice</v>
      </c>
      <c r="T1726" t="str">
        <f t="array" ref="T1726">IFERROR(INDEX($S$3:$S$6255,SMALL(IF(ISNUMBER(SEARCH("",$S$3:$S$6255)),ROW($S$1:$S$6253),""),ROW(S1724))),"")</f>
        <v>Chvalkovice</v>
      </c>
      <c r="U1726" t="s">
        <v>7278</v>
      </c>
      <c r="V1726">
        <v>545716</v>
      </c>
    </row>
    <row r="1727" spans="19:22">
      <c r="S1727" t="str">
        <f>IF(ISNUMBER(SEARCH(ZAKL_DATA!$B$18,FU!$U1727)),U1727,"")</f>
        <v>Chvalnov-Lísky</v>
      </c>
      <c r="T1727" t="str">
        <f t="array" ref="T1727">IFERROR(INDEX($S$3:$S$6255,SMALL(IF(ISNUMBER(SEARCH("",$S$3:$S$6255)),ROW($S$1:$S$6253),""),ROW(S1725))),"")</f>
        <v>Chvalnov-Lísky</v>
      </c>
      <c r="U1727" t="s">
        <v>8225</v>
      </c>
      <c r="V1727">
        <v>545724</v>
      </c>
    </row>
    <row r="1728" spans="19:22">
      <c r="S1728" t="str">
        <f>IF(ISNUMBER(SEARCH(ZAKL_DATA!$B$18,FU!$U1728)),U1728,"")</f>
        <v>Chvalovice</v>
      </c>
      <c r="T1728" t="str">
        <f t="array" ref="T1728">IFERROR(INDEX($S$3:$S$6255,SMALL(IF(ISNUMBER(SEARCH("",$S$3:$S$6255)),ROW($S$1:$S$6253),""),ROW(S1726))),"")</f>
        <v>Chvalovice</v>
      </c>
      <c r="U1728" t="s">
        <v>4642</v>
      </c>
      <c r="V1728">
        <v>545732</v>
      </c>
    </row>
    <row r="1729" spans="19:22">
      <c r="S1729" t="str">
        <f>IF(ISNUMBER(SEARCH(ZAKL_DATA!$B$18,FU!$U1729)),U1729,"")</f>
        <v>Chvalovice</v>
      </c>
      <c r="T1729" t="str">
        <f t="array" ref="T1729">IFERROR(INDEX($S$3:$S$6255,SMALL(IF(ISNUMBER(SEARCH("",$S$3:$S$6255)),ROW($S$1:$S$6253),""),ROW(S1727))),"")</f>
        <v>Chvalovice</v>
      </c>
      <c r="U1729" t="s">
        <v>4642</v>
      </c>
      <c r="V1729">
        <v>545767</v>
      </c>
    </row>
    <row r="1730" spans="19:22">
      <c r="S1730" t="str">
        <f>IF(ISNUMBER(SEARCH(ZAKL_DATA!$B$18,FU!$U1730)),U1730,"")</f>
        <v>Chvalšiny</v>
      </c>
      <c r="T1730" t="str">
        <f t="array" ref="T1730">IFERROR(INDEX($S$3:$S$6255,SMALL(IF(ISNUMBER(SEARCH("",$S$3:$S$6255)),ROW($S$1:$S$6253),""),ROW(S1728))),"")</f>
        <v>Chvalšiny</v>
      </c>
      <c r="U1730" t="s">
        <v>5211</v>
      </c>
      <c r="V1730">
        <v>545775</v>
      </c>
    </row>
    <row r="1731" spans="19:22">
      <c r="S1731" t="str">
        <f>IF(ISNUMBER(SEARCH(ZAKL_DATA!$B$18,FU!$U1731)),U1731,"")</f>
        <v>Chvatěruby</v>
      </c>
      <c r="T1731" t="str">
        <f t="array" ref="T1731">IFERROR(INDEX($S$3:$S$6255,SMALL(IF(ISNUMBER(SEARCH("",$S$3:$S$6255)),ROW($S$1:$S$6253),""),ROW(S1729))),"")</f>
        <v>Chvatěruby</v>
      </c>
      <c r="U1731" t="s">
        <v>4411</v>
      </c>
      <c r="V1731">
        <v>545783</v>
      </c>
    </row>
    <row r="1732" spans="19:22">
      <c r="S1732" t="str">
        <f>IF(ISNUMBER(SEARCH(ZAKL_DATA!$B$18,FU!$U1732)),U1732,"")</f>
        <v>Chvojenec</v>
      </c>
      <c r="T1732" t="str">
        <f t="array" ref="T1732">IFERROR(INDEX($S$3:$S$6255,SMALL(IF(ISNUMBER(SEARCH("",$S$3:$S$6255)),ROW($S$1:$S$6253),""),ROW(S1730))),"")</f>
        <v>Chvojenec</v>
      </c>
      <c r="U1732" t="s">
        <v>7343</v>
      </c>
      <c r="V1732">
        <v>545791</v>
      </c>
    </row>
    <row r="1733" spans="19:22">
      <c r="S1733" t="str">
        <f>IF(ISNUMBER(SEARCH(ZAKL_DATA!$B$18,FU!$U1733)),U1733,"")</f>
        <v>Chyjice</v>
      </c>
      <c r="T1733" t="str">
        <f t="array" ref="T1733">IFERROR(INDEX($S$3:$S$6255,SMALL(IF(ISNUMBER(SEARCH("",$S$3:$S$6255)),ROW($S$1:$S$6253),""),ROW(S1731))),"")</f>
        <v>Chyjice</v>
      </c>
      <c r="U1733" t="s">
        <v>5482</v>
      </c>
      <c r="V1733">
        <v>545805</v>
      </c>
    </row>
    <row r="1734" spans="19:22">
      <c r="S1734" t="str">
        <f>IF(ISNUMBER(SEARCH(ZAKL_DATA!$B$18,FU!$U1734)),U1734,"")</f>
        <v>Chyňava</v>
      </c>
      <c r="T1734" t="str">
        <f t="array" ref="T1734">IFERROR(INDEX($S$3:$S$6255,SMALL(IF(ISNUMBER(SEARCH("",$S$3:$S$6255)),ROW($S$1:$S$6253),""),ROW(S1732))),"")</f>
        <v>Chyňava</v>
      </c>
      <c r="U1734" t="s">
        <v>4071</v>
      </c>
      <c r="V1734">
        <v>545813</v>
      </c>
    </row>
    <row r="1735" spans="19:22">
      <c r="S1735" t="str">
        <f>IF(ISNUMBER(SEARCH(ZAKL_DATA!$B$18,FU!$U1735)),U1735,"")</f>
        <v>Chýně</v>
      </c>
      <c r="T1735" t="str">
        <f t="array" ref="T1735">IFERROR(INDEX($S$3:$S$6255,SMALL(IF(ISNUMBER(SEARCH("",$S$3:$S$6255)),ROW($S$1:$S$6253),""),ROW(S1733))),"")</f>
        <v>Chýně</v>
      </c>
      <c r="U1735" t="s">
        <v>4793</v>
      </c>
      <c r="V1735">
        <v>545821</v>
      </c>
    </row>
    <row r="1736" spans="19:22">
      <c r="S1736" t="str">
        <f>IF(ISNUMBER(SEARCH(ZAKL_DATA!$B$18,FU!$U1736)),U1736,"")</f>
        <v>Chýnice</v>
      </c>
      <c r="T1736" t="str">
        <f t="array" ref="T1736">IFERROR(INDEX($S$3:$S$6255,SMALL(IF(ISNUMBER(SEARCH("",$S$3:$S$6255)),ROW($S$1:$S$6253),""),ROW(S1734))),"")</f>
        <v>Chýnice</v>
      </c>
      <c r="U1736" t="s">
        <v>3808</v>
      </c>
      <c r="V1736">
        <v>545830</v>
      </c>
    </row>
    <row r="1737" spans="19:22">
      <c r="S1737" t="str">
        <f>IF(ISNUMBER(SEARCH(ZAKL_DATA!$B$18,FU!$U1737)),U1737,"")</f>
        <v>Chýnov</v>
      </c>
      <c r="T1737" t="str">
        <f t="array" ref="T1737">IFERROR(INDEX($S$3:$S$6255,SMALL(IF(ISNUMBER(SEARCH("",$S$3:$S$6255)),ROW($S$1:$S$6253),""),ROW(S1735))),"")</f>
        <v>Chýnov</v>
      </c>
      <c r="U1737" t="s">
        <v>5729</v>
      </c>
      <c r="V1737">
        <v>545848</v>
      </c>
    </row>
    <row r="1738" spans="19:22">
      <c r="S1738" t="str">
        <f>IF(ISNUMBER(SEARCH(ZAKL_DATA!$B$18,FU!$U1738)),U1738,"")</f>
        <v>Chýstovice</v>
      </c>
      <c r="T1738" t="str">
        <f t="array" ref="T1738">IFERROR(INDEX($S$3:$S$6255,SMALL(IF(ISNUMBER(SEARCH("",$S$3:$S$6255)),ROW($S$1:$S$6253),""),ROW(S1736))),"")</f>
        <v>Chýstovice</v>
      </c>
      <c r="U1738" t="s">
        <v>6252</v>
      </c>
      <c r="V1738">
        <v>545856</v>
      </c>
    </row>
    <row r="1739" spans="19:22">
      <c r="S1739" t="str">
        <f>IF(ISNUMBER(SEARCH(ZAKL_DATA!$B$18,FU!$U1739)),U1739,"")</f>
        <v>Chyše</v>
      </c>
      <c r="T1739" t="str">
        <f t="array" ref="T1739">IFERROR(INDEX($S$3:$S$6255,SMALL(IF(ISNUMBER(SEARCH("",$S$3:$S$6255)),ROW($S$1:$S$6253),""),ROW(S1737))),"")</f>
        <v>Chyše</v>
      </c>
      <c r="U1739" t="s">
        <v>5941</v>
      </c>
      <c r="V1739">
        <v>545864</v>
      </c>
    </row>
    <row r="1740" spans="19:22">
      <c r="S1740" t="str">
        <f>IF(ISNUMBER(SEARCH(ZAKL_DATA!$B$18,FU!$U1740)),U1740,"")</f>
        <v>Chyšky</v>
      </c>
      <c r="T1740" t="str">
        <f t="array" ref="T1740">IFERROR(INDEX($S$3:$S$6255,SMALL(IF(ISNUMBER(SEARCH("",$S$3:$S$6255)),ROW($S$1:$S$6253),""),ROW(S1738))),"")</f>
        <v>Chyšky</v>
      </c>
      <c r="U1740" t="s">
        <v>5502</v>
      </c>
      <c r="V1740">
        <v>545872</v>
      </c>
    </row>
    <row r="1741" spans="19:22">
      <c r="S1741" t="str">
        <f>IF(ISNUMBER(SEARCH(ZAKL_DATA!$B$18,FU!$U1741)),U1741,"")</f>
        <v>Chyšná</v>
      </c>
      <c r="T1741" t="str">
        <f t="array" ref="T1741">IFERROR(INDEX($S$3:$S$6255,SMALL(IF(ISNUMBER(SEARCH("",$S$3:$S$6255)),ROW($S$1:$S$6253),""),ROW(S1739))),"")</f>
        <v>Chyšná</v>
      </c>
      <c r="U1741" t="s">
        <v>6251</v>
      </c>
      <c r="V1741">
        <v>545881</v>
      </c>
    </row>
    <row r="1742" spans="19:22">
      <c r="S1742" t="str">
        <f>IF(ISNUMBER(SEARCH(ZAKL_DATA!$B$18,FU!$U1742)),U1742,"")</f>
        <v>Chýšť</v>
      </c>
      <c r="T1742" t="str">
        <f t="array" ref="T1742">IFERROR(INDEX($S$3:$S$6255,SMALL(IF(ISNUMBER(SEARCH("",$S$3:$S$6255)),ROW($S$1:$S$6253),""),ROW(S1740))),"")</f>
        <v>Chýšť</v>
      </c>
      <c r="U1742" t="s">
        <v>7344</v>
      </c>
      <c r="V1742">
        <v>545899</v>
      </c>
    </row>
    <row r="1743" spans="19:22">
      <c r="S1743" t="str">
        <f>IF(ISNUMBER(SEARCH(ZAKL_DATA!$B$18,FU!$U1743)),U1743,"")</f>
        <v>Ivaň</v>
      </c>
      <c r="T1743" t="str">
        <f t="array" ref="T1743">IFERROR(INDEX($S$3:$S$6255,SMALL(IF(ISNUMBER(SEARCH("",$S$3:$S$6255)),ROW($S$1:$S$6253),""),ROW(S1741))),"")</f>
        <v>Ivaň</v>
      </c>
      <c r="U1743" t="s">
        <v>7947</v>
      </c>
      <c r="V1743">
        <v>545902</v>
      </c>
    </row>
    <row r="1744" spans="19:22">
      <c r="S1744" t="str">
        <f>IF(ISNUMBER(SEARCH(ZAKL_DATA!$B$18,FU!$U1744)),U1744,"")</f>
        <v>Ivaň</v>
      </c>
      <c r="T1744" t="str">
        <f t="array" ref="T1744">IFERROR(INDEX($S$3:$S$6255,SMALL(IF(ISNUMBER(SEARCH("",$S$3:$S$6255)),ROW($S$1:$S$6253),""),ROW(S1742))),"")</f>
        <v>Ivaň</v>
      </c>
      <c r="U1744" t="s">
        <v>7947</v>
      </c>
      <c r="V1744">
        <v>545929</v>
      </c>
    </row>
    <row r="1745" spans="19:22">
      <c r="S1745" t="str">
        <f>IF(ISNUMBER(SEARCH(ZAKL_DATA!$B$18,FU!$U1745)),U1745,"")</f>
        <v>Ivančice</v>
      </c>
      <c r="T1745" t="str">
        <f t="array" ref="T1745">IFERROR(INDEX($S$3:$S$6255,SMALL(IF(ISNUMBER(SEARCH("",$S$3:$S$6255)),ROW($S$1:$S$6253),""),ROW(S1743))),"")</f>
        <v>Ivančice</v>
      </c>
      <c r="U1745" t="s">
        <v>7845</v>
      </c>
      <c r="V1745">
        <v>545937</v>
      </c>
    </row>
    <row r="1746" spans="19:22">
      <c r="S1746" t="str">
        <f>IF(ISNUMBER(SEARCH(ZAKL_DATA!$B$18,FU!$U1746)),U1746,"")</f>
        <v>Ivanovice na Hané</v>
      </c>
      <c r="T1746" t="str">
        <f t="array" ref="T1746">IFERROR(INDEX($S$3:$S$6255,SMALL(IF(ISNUMBER(SEARCH("",$S$3:$S$6255)),ROW($S$1:$S$6253),""),ROW(S1744))),"")</f>
        <v>Ivanovice na Hané</v>
      </c>
      <c r="U1746" t="s">
        <v>8509</v>
      </c>
      <c r="V1746">
        <v>545953</v>
      </c>
    </row>
    <row r="1747" spans="19:22">
      <c r="S1747" t="str">
        <f>IF(ISNUMBER(SEARCH(ZAKL_DATA!$B$18,FU!$U1747)),U1747,"")</f>
        <v>Jabkenice</v>
      </c>
      <c r="T1747" t="str">
        <f t="array" ref="T1747">IFERROR(INDEX($S$3:$S$6255,SMALL(IF(ISNUMBER(SEARCH("",$S$3:$S$6255)),ROW($S$1:$S$6253),""),ROW(S1745))),"")</f>
        <v>Jabkenice</v>
      </c>
      <c r="U1747" t="s">
        <v>4511</v>
      </c>
      <c r="V1747">
        <v>545996</v>
      </c>
    </row>
    <row r="1748" spans="19:22">
      <c r="S1748" t="str">
        <f>IF(ISNUMBER(SEARCH(ZAKL_DATA!$B$18,FU!$U1748)),U1748,"")</f>
        <v>Jabloňany</v>
      </c>
      <c r="T1748" t="str">
        <f t="array" ref="T1748">IFERROR(INDEX($S$3:$S$6255,SMALL(IF(ISNUMBER(SEARCH("",$S$3:$S$6255)),ROW($S$1:$S$6253),""),ROW(S1746))),"")</f>
        <v>Jabloňany</v>
      </c>
      <c r="U1748" t="s">
        <v>7755</v>
      </c>
      <c r="V1748">
        <v>546011</v>
      </c>
    </row>
    <row r="1749" spans="19:22">
      <c r="S1749" t="str">
        <f>IF(ISNUMBER(SEARCH(ZAKL_DATA!$B$18,FU!$U1749)),U1749,"")</f>
        <v>Jablonec nad Jizerou</v>
      </c>
      <c r="T1749" t="str">
        <f t="array" ref="T1749">IFERROR(INDEX($S$3:$S$6255,SMALL(IF(ISNUMBER(SEARCH("",$S$3:$S$6255)),ROW($S$1:$S$6253),""),ROW(S1747))),"")</f>
        <v>Jablonec nad Jizerou</v>
      </c>
      <c r="U1749" t="s">
        <v>7472</v>
      </c>
      <c r="V1749">
        <v>546020</v>
      </c>
    </row>
    <row r="1750" spans="19:22">
      <c r="S1750" t="str">
        <f>IF(ISNUMBER(SEARCH(ZAKL_DATA!$B$18,FU!$U1750)),U1750,"")</f>
        <v>Jablonec nad Nisou</v>
      </c>
      <c r="T1750" t="str">
        <f t="array" ref="T1750">IFERROR(INDEX($S$3:$S$6255,SMALL(IF(ISNUMBER(SEARCH("",$S$3:$S$6255)),ROW($S$1:$S$6253),""),ROW(S1748))),"")</f>
        <v>Jablonec nad Nisou</v>
      </c>
      <c r="U1750" t="s">
        <v>6443</v>
      </c>
      <c r="V1750">
        <v>546038</v>
      </c>
    </row>
    <row r="1751" spans="19:22">
      <c r="S1751" t="str">
        <f>IF(ISNUMBER(SEARCH(ZAKL_DATA!$B$18,FU!$U1751)),U1751,"")</f>
        <v>Jablonná</v>
      </c>
      <c r="T1751" t="str">
        <f t="array" ref="T1751">IFERROR(INDEX($S$3:$S$6255,SMALL(IF(ISNUMBER(SEARCH("",$S$3:$S$6255)),ROW($S$1:$S$6253),""),ROW(S1749))),"")</f>
        <v>Jablonná</v>
      </c>
      <c r="U1751" t="s">
        <v>4882</v>
      </c>
      <c r="V1751">
        <v>546054</v>
      </c>
    </row>
    <row r="1752" spans="19:22">
      <c r="S1752" t="str">
        <f>IF(ISNUMBER(SEARCH(ZAKL_DATA!$B$18,FU!$U1752)),U1752,"")</f>
        <v>Jablonné nad Orlicí</v>
      </c>
      <c r="T1752" t="str">
        <f t="array" ref="T1752">IFERROR(INDEX($S$3:$S$6255,SMALL(IF(ISNUMBER(SEARCH("",$S$3:$S$6255)),ROW($S$1:$S$6253),""),ROW(S1750))),"")</f>
        <v>Jablonné nad Orlicí</v>
      </c>
      <c r="U1752" t="s">
        <v>7687</v>
      </c>
      <c r="V1752">
        <v>546062</v>
      </c>
    </row>
    <row r="1753" spans="19:22">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c r="S1754" t="str">
        <f>IF(ISNUMBER(SEARCH(ZAKL_DATA!$B$18,FU!$U1754)),U1754,"")</f>
        <v>Jabloňov</v>
      </c>
      <c r="T1754" t="str">
        <f t="array" ref="T1754">IFERROR(INDEX($S$3:$S$6255,SMALL(IF(ISNUMBER(SEARCH("",$S$3:$S$6255)),ROW($S$1:$S$6253),""),ROW(S1752))),"")</f>
        <v>Jabloňov</v>
      </c>
      <c r="U1754" t="s">
        <v>8691</v>
      </c>
      <c r="V1754">
        <v>546089</v>
      </c>
    </row>
    <row r="1755" spans="19:22">
      <c r="S1755" t="str">
        <f>IF(ISNUMBER(SEARCH(ZAKL_DATA!$B$18,FU!$U1755)),U1755,"")</f>
        <v>Jablůnka</v>
      </c>
      <c r="T1755" t="str">
        <f t="array" ref="T1755">IFERROR(INDEX($S$3:$S$6255,SMALL(IF(ISNUMBER(SEARCH("",$S$3:$S$6255)),ROW($S$1:$S$6253),""),ROW(S1753))),"")</f>
        <v>Jablůnka</v>
      </c>
      <c r="U1755" t="s">
        <v>5088</v>
      </c>
      <c r="V1755">
        <v>546097</v>
      </c>
    </row>
    <row r="1756" spans="19:22">
      <c r="S1756" t="str">
        <f>IF(ISNUMBER(SEARCH(ZAKL_DATA!$B$18,FU!$U1756)),U1756,"")</f>
        <v>Jablunkov</v>
      </c>
      <c r="T1756" t="str">
        <f t="array" ref="T1756">IFERROR(INDEX($S$3:$S$6255,SMALL(IF(ISNUMBER(SEARCH("",$S$3:$S$6255)),ROW($S$1:$S$6253),""),ROW(S1754))),"")</f>
        <v>Jablunkov</v>
      </c>
      <c r="U1756" t="s">
        <v>8839</v>
      </c>
      <c r="V1756">
        <v>546101</v>
      </c>
    </row>
    <row r="1757" spans="19:22">
      <c r="S1757" t="str">
        <f>IF(ISNUMBER(SEARCH(ZAKL_DATA!$B$18,FU!$U1757)),U1757,"")</f>
        <v>Jahodov</v>
      </c>
      <c r="T1757" t="str">
        <f t="array" ref="T1757">IFERROR(INDEX($S$3:$S$6255,SMALL(IF(ISNUMBER(SEARCH("",$S$3:$S$6255)),ROW($S$1:$S$6253),""),ROW(S1755))),"")</f>
        <v>Jahodov</v>
      </c>
      <c r="U1757" t="s">
        <v>5445</v>
      </c>
      <c r="V1757">
        <v>546127</v>
      </c>
    </row>
    <row r="1758" spans="19:22">
      <c r="S1758" t="str">
        <f>IF(ISNUMBER(SEARCH(ZAKL_DATA!$B$18,FU!$U1758)),U1758,"")</f>
        <v>Jáchymov</v>
      </c>
      <c r="T1758" t="str">
        <f t="array" ref="T1758">IFERROR(INDEX($S$3:$S$6255,SMALL(IF(ISNUMBER(SEARCH("",$S$3:$S$6255)),ROW($S$1:$S$6253),""),ROW(S1756))),"")</f>
        <v>Jáchymov</v>
      </c>
      <c r="U1758" t="s">
        <v>5942</v>
      </c>
      <c r="V1758">
        <v>546143</v>
      </c>
    </row>
    <row r="1759" spans="19:22">
      <c r="S1759" t="str">
        <f>IF(ISNUMBER(SEARCH(ZAKL_DATA!$B$18,FU!$U1759)),U1759,"")</f>
        <v>Jakartovice</v>
      </c>
      <c r="T1759" t="str">
        <f t="array" ref="T1759">IFERROR(INDEX($S$3:$S$6255,SMALL(IF(ISNUMBER(SEARCH("",$S$3:$S$6255)),ROW($S$1:$S$6253),""),ROW(S1757))),"")</f>
        <v>Jakartovice</v>
      </c>
      <c r="U1759" t="s">
        <v>3702</v>
      </c>
      <c r="V1759">
        <v>546151</v>
      </c>
    </row>
    <row r="1760" spans="19:22">
      <c r="S1760" t="str">
        <f>IF(ISNUMBER(SEARCH(ZAKL_DATA!$B$18,FU!$U1760)),U1760,"")</f>
        <v>Jakubčovice nad Odrou</v>
      </c>
      <c r="T1760" t="str">
        <f t="array" ref="T1760">IFERROR(INDEX($S$3:$S$6255,SMALL(IF(ISNUMBER(SEARCH("",$S$3:$S$6255)),ROW($S$1:$S$6253),""),ROW(S1758))),"")</f>
        <v>Jakubčovice nad Odrou</v>
      </c>
      <c r="U1760" t="s">
        <v>5873</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c r="S1762" t="str">
        <f>IF(ISNUMBER(SEARCH(ZAKL_DATA!$B$18,FU!$U1762)),U1762,"")</f>
        <v>Jakubovice</v>
      </c>
      <c r="T1762" t="str">
        <f t="array" ref="T1762">IFERROR(INDEX($S$3:$S$6255,SMALL(IF(ISNUMBER(SEARCH("",$S$3:$S$6255)),ROW($S$1:$S$6253),""),ROW(S1760))),"")</f>
        <v>Jakubovice</v>
      </c>
      <c r="U1762" t="s">
        <v>5806</v>
      </c>
      <c r="V1762">
        <v>546186</v>
      </c>
    </row>
    <row r="1763" spans="19:22">
      <c r="S1763" t="str">
        <f>IF(ISNUMBER(SEARCH(ZAKL_DATA!$B$18,FU!$U1763)),U1763,"")</f>
        <v>Jalubí</v>
      </c>
      <c r="T1763" t="str">
        <f t="array" ref="T1763">IFERROR(INDEX($S$3:$S$6255,SMALL(IF(ISNUMBER(SEARCH("",$S$3:$S$6255)),ROW($S$1:$S$6253),""),ROW(S1761))),"")</f>
        <v>Jalubí</v>
      </c>
      <c r="U1763" t="s">
        <v>8452</v>
      </c>
      <c r="V1763">
        <v>546194</v>
      </c>
    </row>
    <row r="1764" spans="19:22">
      <c r="S1764" t="str">
        <f>IF(ISNUMBER(SEARCH(ZAKL_DATA!$B$18,FU!$U1764)),U1764,"")</f>
        <v>Jamné</v>
      </c>
      <c r="T1764" t="str">
        <f t="array" ref="T1764">IFERROR(INDEX($S$3:$S$6255,SMALL(IF(ISNUMBER(SEARCH("",$S$3:$S$6255)),ROW($S$1:$S$6253),""),ROW(S1762))),"")</f>
        <v>Jamné</v>
      </c>
      <c r="U1764" t="s">
        <v>8133</v>
      </c>
      <c r="V1764">
        <v>546216</v>
      </c>
    </row>
    <row r="1765" spans="19:22">
      <c r="S1765" t="str">
        <f>IF(ISNUMBER(SEARCH(ZAKL_DATA!$B$18,FU!$U1765)),U1765,"")</f>
        <v>Jamné nad Orlicí</v>
      </c>
      <c r="T1765" t="str">
        <f t="array" ref="T1765">IFERROR(INDEX($S$3:$S$6255,SMALL(IF(ISNUMBER(SEARCH("",$S$3:$S$6255)),ROW($S$1:$S$6253),""),ROW(S1763))),"")</f>
        <v>Jamné nad Orlicí</v>
      </c>
      <c r="U1765" t="s">
        <v>7688</v>
      </c>
      <c r="V1765">
        <v>546232</v>
      </c>
    </row>
    <row r="1766" spans="19:22">
      <c r="S1766" t="str">
        <f>IF(ISNUMBER(SEARCH(ZAKL_DATA!$B$18,FU!$U1766)),U1766,"")</f>
        <v>Jamolice</v>
      </c>
      <c r="T1766" t="str">
        <f t="array" ref="T1766">IFERROR(INDEX($S$3:$S$6255,SMALL(IF(ISNUMBER(SEARCH("",$S$3:$S$6255)),ROW($S$1:$S$6253),""),ROW(S1764))),"")</f>
        <v>Jamolice</v>
      </c>
      <c r="U1766" t="s">
        <v>8587</v>
      </c>
      <c r="V1766">
        <v>546259</v>
      </c>
    </row>
    <row r="1767" spans="19:22">
      <c r="S1767" t="str">
        <f>IF(ISNUMBER(SEARCH(ZAKL_DATA!$B$18,FU!$U1767)),U1767,"")</f>
        <v>Jámy</v>
      </c>
      <c r="T1767" t="str">
        <f t="array" ref="T1767">IFERROR(INDEX($S$3:$S$6255,SMALL(IF(ISNUMBER(SEARCH("",$S$3:$S$6255)),ROW($S$1:$S$6253),""),ROW(S1765))),"")</f>
        <v>Jámy</v>
      </c>
      <c r="U1767" t="s">
        <v>8693</v>
      </c>
      <c r="V1767">
        <v>546267</v>
      </c>
    </row>
    <row r="1768" spans="19:22">
      <c r="S1768" t="str">
        <f>IF(ISNUMBER(SEARCH(ZAKL_DATA!$B$18,FU!$U1768)),U1768,"")</f>
        <v>Jankov</v>
      </c>
      <c r="T1768" t="str">
        <f t="array" ref="T1768">IFERROR(INDEX($S$3:$S$6255,SMALL(IF(ISNUMBER(SEARCH("",$S$3:$S$6255)),ROW($S$1:$S$6253),""),ROW(S1766))),"")</f>
        <v>Jankov</v>
      </c>
      <c r="U1768" t="s">
        <v>3934</v>
      </c>
      <c r="V1768">
        <v>546275</v>
      </c>
    </row>
    <row r="1769" spans="19:22">
      <c r="S1769" t="str">
        <f>IF(ISNUMBER(SEARCH(ZAKL_DATA!$B$18,FU!$U1769)),U1769,"")</f>
        <v>Jankov</v>
      </c>
      <c r="T1769" t="str">
        <f t="array" ref="T1769">IFERROR(INDEX($S$3:$S$6255,SMALL(IF(ISNUMBER(SEARCH("",$S$3:$S$6255)),ROW($S$1:$S$6253),""),ROW(S1767))),"")</f>
        <v>Jankov</v>
      </c>
      <c r="U1769" t="s">
        <v>3934</v>
      </c>
      <c r="V1769">
        <v>546283</v>
      </c>
    </row>
    <row r="1770" spans="19:22">
      <c r="S1770" t="str">
        <f>IF(ISNUMBER(SEARCH(ZAKL_DATA!$B$18,FU!$U1770)),U1770,"")</f>
        <v>Jankov</v>
      </c>
      <c r="T1770" t="str">
        <f t="array" ref="T1770">IFERROR(INDEX($S$3:$S$6255,SMALL(IF(ISNUMBER(SEARCH("",$S$3:$S$6255)),ROW($S$1:$S$6253),""),ROW(S1768))),"")</f>
        <v>Jankov</v>
      </c>
      <c r="U1770" t="s">
        <v>3934</v>
      </c>
      <c r="V1770">
        <v>546291</v>
      </c>
    </row>
    <row r="1771" spans="19:22">
      <c r="S1771" t="str">
        <f>IF(ISNUMBER(SEARCH(ZAKL_DATA!$B$18,FU!$U1771)),U1771,"")</f>
        <v>Jankovice</v>
      </c>
      <c r="T1771" t="str">
        <f t="array" ref="T1771">IFERROR(INDEX($S$3:$S$6255,SMALL(IF(ISNUMBER(SEARCH("",$S$3:$S$6255)),ROW($S$1:$S$6253),""),ROW(S1769))),"")</f>
        <v>Jankovice</v>
      </c>
      <c r="U1771" t="s">
        <v>7345</v>
      </c>
      <c r="V1771">
        <v>546305</v>
      </c>
    </row>
    <row r="1772" spans="19:22">
      <c r="S1772" t="str">
        <f>IF(ISNUMBER(SEARCH(ZAKL_DATA!$B$18,FU!$U1772)),U1772,"")</f>
        <v>Jankovice</v>
      </c>
      <c r="T1772" t="str">
        <f t="array" ref="T1772">IFERROR(INDEX($S$3:$S$6255,SMALL(IF(ISNUMBER(SEARCH("",$S$3:$S$6255)),ROW($S$1:$S$6253),""),ROW(S1770))),"")</f>
        <v>Jankovice</v>
      </c>
      <c r="U1772" t="s">
        <v>7345</v>
      </c>
      <c r="V1772">
        <v>546330</v>
      </c>
    </row>
    <row r="1773" spans="19:22">
      <c r="S1773" t="str">
        <f>IF(ISNUMBER(SEARCH(ZAKL_DATA!$B$18,FU!$U1773)),U1773,"")</f>
        <v>Jankovice</v>
      </c>
      <c r="T1773" t="str">
        <f t="array" ref="T1773">IFERROR(INDEX($S$3:$S$6255,SMALL(IF(ISNUMBER(SEARCH("",$S$3:$S$6255)),ROW($S$1:$S$6253),""),ROW(S1771))),"")</f>
        <v>Jankovice</v>
      </c>
      <c r="U1773" t="s">
        <v>7345</v>
      </c>
      <c r="V1773">
        <v>546348</v>
      </c>
    </row>
    <row r="1774" spans="19:22">
      <c r="S1774" t="str">
        <f>IF(ISNUMBER(SEARCH(ZAKL_DATA!$B$18,FU!$U1774)),U1774,"")</f>
        <v>Janoušov</v>
      </c>
      <c r="T1774" t="str">
        <f t="array" ref="T1774">IFERROR(INDEX($S$3:$S$6255,SMALL(IF(ISNUMBER(SEARCH("",$S$3:$S$6255)),ROW($S$1:$S$6253),""),ROW(S1772))),"")</f>
        <v>Janoušov</v>
      </c>
      <c r="U1774" t="s">
        <v>5794</v>
      </c>
      <c r="V1774">
        <v>546364</v>
      </c>
    </row>
    <row r="1775" spans="19:22">
      <c r="S1775" t="str">
        <f>IF(ISNUMBER(SEARCH(ZAKL_DATA!$B$18,FU!$U1775)),U1775,"")</f>
        <v>Janov</v>
      </c>
      <c r="T1775" t="str">
        <f t="array" ref="T1775">IFERROR(INDEX($S$3:$S$6255,SMALL(IF(ISNUMBER(SEARCH("",$S$3:$S$6255)),ROW($S$1:$S$6253),""),ROW(S1773))),"")</f>
        <v>Janov</v>
      </c>
      <c r="U1775" t="s">
        <v>5132</v>
      </c>
      <c r="V1775">
        <v>546372</v>
      </c>
    </row>
    <row r="1776" spans="19:22">
      <c r="S1776" t="str">
        <f>IF(ISNUMBER(SEARCH(ZAKL_DATA!$B$18,FU!$U1776)),U1776,"")</f>
        <v>Janov</v>
      </c>
      <c r="T1776" t="str">
        <f t="array" ref="T1776">IFERROR(INDEX($S$3:$S$6255,SMALL(IF(ISNUMBER(SEARCH("",$S$3:$S$6255)),ROW($S$1:$S$6253),""),ROW(S1774))),"")</f>
        <v>Janov</v>
      </c>
      <c r="U1776" t="s">
        <v>5132</v>
      </c>
      <c r="V1776">
        <v>546381</v>
      </c>
    </row>
    <row r="1777" spans="19:22">
      <c r="S1777" t="str">
        <f>IF(ISNUMBER(SEARCH(ZAKL_DATA!$B$18,FU!$U1777)),U1777,"")</f>
        <v>Janov</v>
      </c>
      <c r="T1777" t="str">
        <f t="array" ref="T1777">IFERROR(INDEX($S$3:$S$6255,SMALL(IF(ISNUMBER(SEARCH("",$S$3:$S$6255)),ROW($S$1:$S$6253),""),ROW(S1775))),"")</f>
        <v>Janov</v>
      </c>
      <c r="U1777" t="s">
        <v>5132</v>
      </c>
      <c r="V1777">
        <v>546399</v>
      </c>
    </row>
    <row r="1778" spans="19:22">
      <c r="S1778" t="str">
        <f>IF(ISNUMBER(SEARCH(ZAKL_DATA!$B$18,FU!$U1778)),U1778,"")</f>
        <v>Janov</v>
      </c>
      <c r="T1778" t="str">
        <f t="array" ref="T1778">IFERROR(INDEX($S$3:$S$6255,SMALL(IF(ISNUMBER(SEARCH("",$S$3:$S$6255)),ROW($S$1:$S$6253),""),ROW(S1776))),"")</f>
        <v>Janov</v>
      </c>
      <c r="U1778" t="s">
        <v>5132</v>
      </c>
      <c r="V1778">
        <v>546402</v>
      </c>
    </row>
    <row r="1779" spans="19:22">
      <c r="S1779" t="str">
        <f>IF(ISNUMBER(SEARCH(ZAKL_DATA!$B$18,FU!$U1779)),U1779,"")</f>
        <v>Janov</v>
      </c>
      <c r="T1779" t="str">
        <f t="array" ref="T1779">IFERROR(INDEX($S$3:$S$6255,SMALL(IF(ISNUMBER(SEARCH("",$S$3:$S$6255)),ROW($S$1:$S$6253),""),ROW(S1777))),"")</f>
        <v>Janov</v>
      </c>
      <c r="U1779" t="s">
        <v>5132</v>
      </c>
      <c r="V1779">
        <v>546411</v>
      </c>
    </row>
    <row r="1780" spans="19:22">
      <c r="S1780" t="str">
        <f>IF(ISNUMBER(SEARCH(ZAKL_DATA!$B$18,FU!$U1780)),U1780,"")</f>
        <v>Janov nad Nisou</v>
      </c>
      <c r="T1780" t="str">
        <f t="array" ref="T1780">IFERROR(INDEX($S$3:$S$6255,SMALL(IF(ISNUMBER(SEARCH("",$S$3:$S$6255)),ROW($S$1:$S$6253),""),ROW(S1778))),"")</f>
        <v>Janov nad Nisou</v>
      </c>
      <c r="U1780" t="s">
        <v>6450</v>
      </c>
      <c r="V1780">
        <v>546429</v>
      </c>
    </row>
    <row r="1781" spans="19:22">
      <c r="S1781" t="str">
        <f>IF(ISNUMBER(SEARCH(ZAKL_DATA!$B$18,FU!$U1781)),U1781,"")</f>
        <v>Janová</v>
      </c>
      <c r="T1781" t="str">
        <f t="array" ref="T1781">IFERROR(INDEX($S$3:$S$6255,SMALL(IF(ISNUMBER(SEARCH("",$S$3:$S$6255)),ROW($S$1:$S$6253),""),ROW(S1779))),"")</f>
        <v>Janová</v>
      </c>
      <c r="U1781" t="s">
        <v>6979</v>
      </c>
      <c r="V1781">
        <v>546437</v>
      </c>
    </row>
    <row r="1782" spans="19:22">
      <c r="S1782" t="str">
        <f>IF(ISNUMBER(SEARCH(ZAKL_DATA!$B$18,FU!$U1782)),U1782,"")</f>
        <v>Janovice</v>
      </c>
      <c r="T1782" t="str">
        <f t="array" ref="T1782">IFERROR(INDEX($S$3:$S$6255,SMALL(IF(ISNUMBER(SEARCH("",$S$3:$S$6255)),ROW($S$1:$S$6253),""),ROW(S1780))),"")</f>
        <v>Janovice</v>
      </c>
      <c r="U1782" t="s">
        <v>3703</v>
      </c>
      <c r="V1782">
        <v>546445</v>
      </c>
    </row>
    <row r="1783" spans="19:22">
      <c r="S1783" t="str">
        <f>IF(ISNUMBER(SEARCH(ZAKL_DATA!$B$18,FU!$U1783)),U1783,"")</f>
        <v>Janovice nad Úhlavou</v>
      </c>
      <c r="T1783" t="str">
        <f t="array" ref="T1783">IFERROR(INDEX($S$3:$S$6255,SMALL(IF(ISNUMBER(SEARCH("",$S$3:$S$6255)),ROW($S$1:$S$6253),""),ROW(S1781))),"")</f>
        <v>Janovice nad Úhlavou</v>
      </c>
      <c r="U1783" t="s">
        <v>5989</v>
      </c>
      <c r="V1783">
        <v>546453</v>
      </c>
    </row>
    <row r="1784" spans="19:22">
      <c r="S1784" t="str">
        <f>IF(ISNUMBER(SEARCH(ZAKL_DATA!$B$18,FU!$U1784)),U1784,"")</f>
        <v>Janovice v Podještědí</v>
      </c>
      <c r="T1784" t="str">
        <f t="array" ref="T1784">IFERROR(INDEX($S$3:$S$6255,SMALL(IF(ISNUMBER(SEARCH("",$S$3:$S$6255)),ROW($S$1:$S$6253),""),ROW(S1782))),"")</f>
        <v>Janovice v Podještědí</v>
      </c>
      <c r="U1784" t="s">
        <v>6281</v>
      </c>
      <c r="V1784">
        <v>546461</v>
      </c>
    </row>
    <row r="1785" spans="19:22">
      <c r="S1785" t="str">
        <f>IF(ISNUMBER(SEARCH(ZAKL_DATA!$B$18,FU!$U1785)),U1785,"")</f>
        <v>Janská</v>
      </c>
      <c r="T1785" t="str">
        <f t="array" ref="T1785">IFERROR(INDEX($S$3:$S$6255,SMALL(IF(ISNUMBER(SEARCH("",$S$3:$S$6255)),ROW($S$1:$S$6253),""),ROW(S1783))),"")</f>
        <v>Janská</v>
      </c>
      <c r="U1785" t="s">
        <v>3984</v>
      </c>
      <c r="V1785">
        <v>546470</v>
      </c>
    </row>
    <row r="1786" spans="19:22">
      <c r="S1786" t="str">
        <f>IF(ISNUMBER(SEARCH(ZAKL_DATA!$B$18,FU!$U1786)),U1786,"")</f>
        <v>Janské Lázně</v>
      </c>
      <c r="T1786" t="str">
        <f t="array" ref="T1786">IFERROR(INDEX($S$3:$S$6255,SMALL(IF(ISNUMBER(SEARCH("",$S$3:$S$6255)),ROW($S$1:$S$6253),""),ROW(S1784))),"")</f>
        <v>Janské Lázně</v>
      </c>
      <c r="U1786" t="s">
        <v>7624</v>
      </c>
      <c r="V1786">
        <v>546488</v>
      </c>
    </row>
    <row r="1787" spans="19:22">
      <c r="S1787" t="str">
        <f>IF(ISNUMBER(SEARCH(ZAKL_DATA!$B$18,FU!$U1787)),U1787,"")</f>
        <v>Janův Důl</v>
      </c>
      <c r="T1787" t="str">
        <f t="array" ref="T1787">IFERROR(INDEX($S$3:$S$6255,SMALL(IF(ISNUMBER(SEARCH("",$S$3:$S$6255)),ROW($S$1:$S$6253),""),ROW(S1785))),"")</f>
        <v>Janův Důl</v>
      </c>
      <c r="U1787" t="s">
        <v>5293</v>
      </c>
      <c r="V1787">
        <v>546496</v>
      </c>
    </row>
    <row r="1788" spans="19:22">
      <c r="S1788" t="str">
        <f>IF(ISNUMBER(SEARCH(ZAKL_DATA!$B$18,FU!$U1788)),U1788,"")</f>
        <v>Janůvky</v>
      </c>
      <c r="T1788" t="str">
        <f t="array" ref="T1788">IFERROR(INDEX($S$3:$S$6255,SMALL(IF(ISNUMBER(SEARCH("",$S$3:$S$6255)),ROW($S$1:$S$6253),""),ROW(S1786))),"")</f>
        <v>Janůvky</v>
      </c>
      <c r="U1788" t="s">
        <v>7523</v>
      </c>
      <c r="V1788">
        <v>546500</v>
      </c>
    </row>
    <row r="1789" spans="19:22">
      <c r="S1789" t="str">
        <f>IF(ISNUMBER(SEARCH(ZAKL_DATA!$B$18,FU!$U1789)),U1789,"")</f>
        <v>Jarcová</v>
      </c>
      <c r="T1789" t="str">
        <f t="array" ref="T1789">IFERROR(INDEX($S$3:$S$6255,SMALL(IF(ISNUMBER(SEARCH("",$S$3:$S$6255)),ROW($S$1:$S$6253),""),ROW(S1787))),"")</f>
        <v>Jarcová</v>
      </c>
      <c r="U1789" t="s">
        <v>5089</v>
      </c>
      <c r="V1789">
        <v>546518</v>
      </c>
    </row>
    <row r="1790" spans="19:22">
      <c r="S1790" t="str">
        <f>IF(ISNUMBER(SEARCH(ZAKL_DATA!$B$18,FU!$U1790)),U1790,"")</f>
        <v>Jarohněvice</v>
      </c>
      <c r="T1790" t="str">
        <f t="array" ref="T1790">IFERROR(INDEX($S$3:$S$6255,SMALL(IF(ISNUMBER(SEARCH("",$S$3:$S$6255)),ROW($S$1:$S$6253),""),ROW(S1788))),"")</f>
        <v>Jarohněvice</v>
      </c>
      <c r="U1790" t="s">
        <v>8226</v>
      </c>
      <c r="V1790">
        <v>546526</v>
      </c>
    </row>
    <row r="1791" spans="19:22">
      <c r="S1791" t="str">
        <f>IF(ISNUMBER(SEARCH(ZAKL_DATA!$B$18,FU!$U1791)),U1791,"")</f>
        <v>Jaroměř</v>
      </c>
      <c r="T1791" t="str">
        <f t="array" ref="T1791">IFERROR(INDEX($S$3:$S$6255,SMALL(IF(ISNUMBER(SEARCH("",$S$3:$S$6255)),ROW($S$1:$S$6253),""),ROW(S1789))),"")</f>
        <v>Jaroměř</v>
      </c>
      <c r="U1791" t="s">
        <v>7279</v>
      </c>
      <c r="V1791">
        <v>546534</v>
      </c>
    </row>
    <row r="1792" spans="19:22">
      <c r="S1792" t="str">
        <f>IF(ISNUMBER(SEARCH(ZAKL_DATA!$B$18,FU!$U1792)),U1792,"")</f>
        <v>Jaroměřice</v>
      </c>
      <c r="T1792" t="str">
        <f t="array" ref="T1792">IFERROR(INDEX($S$3:$S$6255,SMALL(IF(ISNUMBER(SEARCH("",$S$3:$S$6255)),ROW($S$1:$S$6253),""),ROW(S1790))),"")</f>
        <v>Jaroměřice</v>
      </c>
      <c r="U1792" t="s">
        <v>7524</v>
      </c>
      <c r="V1792">
        <v>546542</v>
      </c>
    </row>
    <row r="1793" spans="19:22">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c r="S1794" t="str">
        <f>IF(ISNUMBER(SEARCH(ZAKL_DATA!$B$18,FU!$U1794)),U1794,"")</f>
        <v>Jaroslav</v>
      </c>
      <c r="T1794" t="str">
        <f t="array" ref="T1794">IFERROR(INDEX($S$3:$S$6255,SMALL(IF(ISNUMBER(SEARCH("",$S$3:$S$6255)),ROW($S$1:$S$6253),""),ROW(S1792))),"")</f>
        <v>Jaroslav</v>
      </c>
      <c r="U1794" t="s">
        <v>7346</v>
      </c>
      <c r="V1794">
        <v>546577</v>
      </c>
    </row>
    <row r="1795" spans="19:22">
      <c r="S1795" t="str">
        <f>IF(ISNUMBER(SEARCH(ZAKL_DATA!$B$18,FU!$U1795)),U1795,"")</f>
        <v>Jaroslavice</v>
      </c>
      <c r="T1795" t="str">
        <f t="array" ref="T1795">IFERROR(INDEX($S$3:$S$6255,SMALL(IF(ISNUMBER(SEARCH("",$S$3:$S$6255)),ROW($S$1:$S$6253),""),ROW(S1793))),"")</f>
        <v>Jaroslavice</v>
      </c>
      <c r="U1795" t="s">
        <v>8588</v>
      </c>
      <c r="V1795">
        <v>546585</v>
      </c>
    </row>
    <row r="1796" spans="19:22">
      <c r="S1796" t="str">
        <f>IF(ISNUMBER(SEARCH(ZAKL_DATA!$B$18,FU!$U1796)),U1796,"")</f>
        <v>Jarošov</v>
      </c>
      <c r="T1796" t="str">
        <f t="array" ref="T1796">IFERROR(INDEX($S$3:$S$6255,SMALL(IF(ISNUMBER(SEARCH("",$S$3:$S$6255)),ROW($S$1:$S$6253),""),ROW(S1794))),"")</f>
        <v>Jarošov</v>
      </c>
      <c r="U1796" t="s">
        <v>7525</v>
      </c>
      <c r="V1796">
        <v>546593</v>
      </c>
    </row>
    <row r="1797" spans="19:22">
      <c r="S1797" t="str">
        <f>IF(ISNUMBER(SEARCH(ZAKL_DATA!$B$18,FU!$U1797)),U1797,"")</f>
        <v>Jarošov nad Nežárkou</v>
      </c>
      <c r="T1797" t="str">
        <f t="array" ref="T1797">IFERROR(INDEX($S$3:$S$6255,SMALL(IF(ISNUMBER(SEARCH("",$S$3:$S$6255)),ROW($S$1:$S$6253),""),ROW(S1795))),"")</f>
        <v>Jarošov nad Nežárkou</v>
      </c>
      <c r="U1797" t="s">
        <v>5281</v>
      </c>
      <c r="V1797">
        <v>546607</v>
      </c>
    </row>
    <row r="1798" spans="19:22">
      <c r="S1798" t="str">
        <f>IF(ISNUMBER(SEARCH(ZAKL_DATA!$B$18,FU!$U1798)),U1798,"")</f>
        <v>Jarov</v>
      </c>
      <c r="T1798" t="str">
        <f t="array" ref="T1798">IFERROR(INDEX($S$3:$S$6255,SMALL(IF(ISNUMBER(SEARCH("",$S$3:$S$6255)),ROW($S$1:$S$6253),""),ROW(S1796))),"")</f>
        <v>Jarov</v>
      </c>
      <c r="U1798" t="s">
        <v>6104</v>
      </c>
      <c r="V1798">
        <v>546615</v>
      </c>
    </row>
    <row r="1799" spans="19:22">
      <c r="S1799" t="str">
        <f>IF(ISNUMBER(SEARCH(ZAKL_DATA!$B$18,FU!$U1799)),U1799,"")</f>
        <v>Jarov</v>
      </c>
      <c r="T1799" t="str">
        <f t="array" ref="T1799">IFERROR(INDEX($S$3:$S$6255,SMALL(IF(ISNUMBER(SEARCH("",$S$3:$S$6255)),ROW($S$1:$S$6253),""),ROW(S1797))),"")</f>
        <v>Jarov</v>
      </c>
      <c r="U1799" t="s">
        <v>6104</v>
      </c>
      <c r="V1799">
        <v>546623</v>
      </c>
    </row>
    <row r="1800" spans="19:22">
      <c r="S1800" t="str">
        <f>IF(ISNUMBER(SEARCH(ZAKL_DATA!$B$18,FU!$U1800)),U1800,"")</f>
        <v>Jarpice</v>
      </c>
      <c r="T1800" t="str">
        <f t="array" ref="T1800">IFERROR(INDEX($S$3:$S$6255,SMALL(IF(ISNUMBER(SEARCH("",$S$3:$S$6255)),ROW($S$1:$S$6253),""),ROW(S1798))),"")</f>
        <v>Jarpice</v>
      </c>
      <c r="U1800" t="s">
        <v>4176</v>
      </c>
      <c r="V1800">
        <v>546631</v>
      </c>
    </row>
    <row r="1801" spans="19:22">
      <c r="S1801" t="str">
        <f>IF(ISNUMBER(SEARCH(ZAKL_DATA!$B$18,FU!$U1801)),U1801,"")</f>
        <v>Jasenice</v>
      </c>
      <c r="T1801" t="str">
        <f t="array" ref="T1801">IFERROR(INDEX($S$3:$S$6255,SMALL(IF(ISNUMBER(SEARCH("",$S$3:$S$6255)),ROW($S$1:$S$6253),""),ROW(S1799))),"")</f>
        <v>Jasenice</v>
      </c>
      <c r="U1801" t="s">
        <v>8375</v>
      </c>
      <c r="V1801">
        <v>546658</v>
      </c>
    </row>
    <row r="1802" spans="19:22">
      <c r="S1802" t="str">
        <f>IF(ISNUMBER(SEARCH(ZAKL_DATA!$B$18,FU!$U1802)),U1802,"")</f>
        <v>Jasenná</v>
      </c>
      <c r="T1802" t="str">
        <f t="array" ref="T1802">IFERROR(INDEX($S$3:$S$6255,SMALL(IF(ISNUMBER(SEARCH("",$S$3:$S$6255)),ROW($S$1:$S$6253),""),ROW(S1800))),"")</f>
        <v>Jasenná</v>
      </c>
      <c r="U1802" t="s">
        <v>7280</v>
      </c>
      <c r="V1802">
        <v>546666</v>
      </c>
    </row>
    <row r="1803" spans="19:22">
      <c r="S1803" t="str">
        <f>IF(ISNUMBER(SEARCH(ZAKL_DATA!$B$18,FU!$U1803)),U1803,"")</f>
        <v>Jasenná</v>
      </c>
      <c r="T1803" t="str">
        <f t="array" ref="T1803">IFERROR(INDEX($S$3:$S$6255,SMALL(IF(ISNUMBER(SEARCH("",$S$3:$S$6255)),ROW($S$1:$S$6253),""),ROW(S1801))),"")</f>
        <v>Jasenná</v>
      </c>
      <c r="U1803" t="s">
        <v>7280</v>
      </c>
      <c r="V1803">
        <v>546674</v>
      </c>
    </row>
    <row r="1804" spans="19:22">
      <c r="S1804" t="str">
        <f>IF(ISNUMBER(SEARCH(ZAKL_DATA!$B$18,FU!$U1804)),U1804,"")</f>
        <v>Javor</v>
      </c>
      <c r="T1804" t="str">
        <f t="array" ref="T1804">IFERROR(INDEX($S$3:$S$6255,SMALL(IF(ISNUMBER(SEARCH("",$S$3:$S$6255)),ROW($S$1:$S$6253),""),ROW(S1802))),"")</f>
        <v>Javor</v>
      </c>
      <c r="U1804" t="s">
        <v>5014</v>
      </c>
      <c r="V1804">
        <v>546691</v>
      </c>
    </row>
    <row r="1805" spans="19:22">
      <c r="S1805" t="str">
        <f>IF(ISNUMBER(SEARCH(ZAKL_DATA!$B$18,FU!$U1805)),U1805,"")</f>
        <v>Javorek</v>
      </c>
      <c r="T1805" t="str">
        <f t="array" ref="T1805">IFERROR(INDEX($S$3:$S$6255,SMALL(IF(ISNUMBER(SEARCH("",$S$3:$S$6255)),ROW($S$1:$S$6253),""),ROW(S1803))),"")</f>
        <v>Javorek</v>
      </c>
      <c r="U1805" t="s">
        <v>8692</v>
      </c>
      <c r="V1805">
        <v>546712</v>
      </c>
    </row>
    <row r="1806" spans="19:22">
      <c r="S1806" t="str">
        <f>IF(ISNUMBER(SEARCH(ZAKL_DATA!$B$18,FU!$U1806)),U1806,"")</f>
        <v>Javornice</v>
      </c>
      <c r="T1806" t="str">
        <f t="array" ref="T1806">IFERROR(INDEX($S$3:$S$6255,SMALL(IF(ISNUMBER(SEARCH("",$S$3:$S$6255)),ROW($S$1:$S$6253),""),ROW(S1804))),"")</f>
        <v>Javornice</v>
      </c>
      <c r="U1806" t="s">
        <v>7420</v>
      </c>
      <c r="V1806">
        <v>546721</v>
      </c>
    </row>
    <row r="1807" spans="19:22">
      <c r="S1807" t="str">
        <f>IF(ISNUMBER(SEARCH(ZAKL_DATA!$B$18,FU!$U1807)),U1807,"")</f>
        <v>Javorník</v>
      </c>
      <c r="T1807" t="str">
        <f t="array" ref="T1807">IFERROR(INDEX($S$3:$S$6255,SMALL(IF(ISNUMBER(SEARCH("",$S$3:$S$6255)),ROW($S$1:$S$6253),""),ROW(S1805))),"")</f>
        <v>Javorník</v>
      </c>
      <c r="U1807" t="s">
        <v>3935</v>
      </c>
      <c r="V1807">
        <v>546755</v>
      </c>
    </row>
    <row r="1808" spans="19:22">
      <c r="S1808" t="str">
        <f>IF(ISNUMBER(SEARCH(ZAKL_DATA!$B$18,FU!$U1808)),U1808,"")</f>
        <v>Javorník</v>
      </c>
      <c r="T1808" t="str">
        <f t="array" ref="T1808">IFERROR(INDEX($S$3:$S$6255,SMALL(IF(ISNUMBER(SEARCH("",$S$3:$S$6255)),ROW($S$1:$S$6253),""),ROW(S1806))),"")</f>
        <v>Javorník</v>
      </c>
      <c r="U1808" t="s">
        <v>3935</v>
      </c>
      <c r="V1808">
        <v>546763</v>
      </c>
    </row>
    <row r="1809" spans="19:22">
      <c r="S1809" t="str">
        <f>IF(ISNUMBER(SEARCH(ZAKL_DATA!$B$18,FU!$U1809)),U1809,"")</f>
        <v>Javorník</v>
      </c>
      <c r="T1809" t="str">
        <f t="array" ref="T1809">IFERROR(INDEX($S$3:$S$6255,SMALL(IF(ISNUMBER(SEARCH("",$S$3:$S$6255)),ROW($S$1:$S$6253),""),ROW(S1807))),"")</f>
        <v>Javorník</v>
      </c>
      <c r="U1809" t="s">
        <v>3935</v>
      </c>
      <c r="V1809">
        <v>546771</v>
      </c>
    </row>
    <row r="1810" spans="19:22">
      <c r="S1810" t="str">
        <f>IF(ISNUMBER(SEARCH(ZAKL_DATA!$B$18,FU!$U1810)),U1810,"")</f>
        <v>Javorník</v>
      </c>
      <c r="T1810" t="str">
        <f t="array" ref="T1810">IFERROR(INDEX($S$3:$S$6255,SMALL(IF(ISNUMBER(SEARCH("",$S$3:$S$6255)),ROW($S$1:$S$6253),""),ROW(S1808))),"")</f>
        <v>Javorník</v>
      </c>
      <c r="U1810" t="s">
        <v>3935</v>
      </c>
      <c r="V1810">
        <v>546780</v>
      </c>
    </row>
    <row r="1811" spans="19:22">
      <c r="S1811" t="str">
        <f>IF(ISNUMBER(SEARCH(ZAKL_DATA!$B$18,FU!$U1811)),U1811,"")</f>
        <v>Javorník</v>
      </c>
      <c r="T1811" t="str">
        <f t="array" ref="T1811">IFERROR(INDEX($S$3:$S$6255,SMALL(IF(ISNUMBER(SEARCH("",$S$3:$S$6255)),ROW($S$1:$S$6253),""),ROW(S1809))),"")</f>
        <v>Javorník</v>
      </c>
      <c r="U1811" t="s">
        <v>3935</v>
      </c>
      <c r="V1811">
        <v>546798</v>
      </c>
    </row>
    <row r="1812" spans="19:22">
      <c r="S1812" t="str">
        <f>IF(ISNUMBER(SEARCH(ZAKL_DATA!$B$18,FU!$U1812)),U1812,"")</f>
        <v>Javůrek</v>
      </c>
      <c r="T1812" t="str">
        <f t="array" ref="T1812">IFERROR(INDEX($S$3:$S$6255,SMALL(IF(ISNUMBER(SEARCH("",$S$3:$S$6255)),ROW($S$1:$S$6253),""),ROW(S1810))),"")</f>
        <v>Javůrek</v>
      </c>
      <c r="U1812" t="s">
        <v>7846</v>
      </c>
      <c r="V1812">
        <v>546801</v>
      </c>
    </row>
    <row r="1813" spans="19:22">
      <c r="S1813" t="str">
        <f>IF(ISNUMBER(SEARCH(ZAKL_DATA!$B$18,FU!$U1813)),U1813,"")</f>
        <v>Jedlá</v>
      </c>
      <c r="T1813" t="str">
        <f t="array" ref="T1813">IFERROR(INDEX($S$3:$S$6255,SMALL(IF(ISNUMBER(SEARCH("",$S$3:$S$6255)),ROW($S$1:$S$6253),""),ROW(S1811))),"")</f>
        <v>Jedlá</v>
      </c>
      <c r="U1813" t="s">
        <v>6844</v>
      </c>
      <c r="V1813">
        <v>546810</v>
      </c>
    </row>
    <row r="1814" spans="19:22">
      <c r="S1814" t="str">
        <f>IF(ISNUMBER(SEARCH(ZAKL_DATA!$B$18,FU!$U1814)),U1814,"")</f>
        <v>Jedlany</v>
      </c>
      <c r="T1814" t="str">
        <f t="array" ref="T1814">IFERROR(INDEX($S$3:$S$6255,SMALL(IF(ISNUMBER(SEARCH("",$S$3:$S$6255)),ROW($S$1:$S$6253),""),ROW(S1812))),"")</f>
        <v>Jedlany</v>
      </c>
      <c r="U1814" t="s">
        <v>6398</v>
      </c>
      <c r="V1814">
        <v>546828</v>
      </c>
    </row>
    <row r="1815" spans="19:22">
      <c r="S1815" t="str">
        <f>IF(ISNUMBER(SEARCH(ZAKL_DATA!$B$18,FU!$U1815)),U1815,"")</f>
        <v>Jedlí</v>
      </c>
      <c r="T1815" t="str">
        <f t="array" ref="T1815">IFERROR(INDEX($S$3:$S$6255,SMALL(IF(ISNUMBER(SEARCH("",$S$3:$S$6255)),ROW($S$1:$S$6253),""),ROW(S1813))),"")</f>
        <v>Jedlí</v>
      </c>
      <c r="U1815" t="s">
        <v>4539</v>
      </c>
      <c r="V1815">
        <v>546844</v>
      </c>
    </row>
    <row r="1816" spans="19:22">
      <c r="S1816" t="str">
        <f>IF(ISNUMBER(SEARCH(ZAKL_DATA!$B$18,FU!$U1816)),U1816,"")</f>
        <v>Jedlová</v>
      </c>
      <c r="T1816" t="str">
        <f t="array" ref="T1816">IFERROR(INDEX($S$3:$S$6255,SMALL(IF(ISNUMBER(SEARCH("",$S$3:$S$6255)),ROW($S$1:$S$6253),""),ROW(S1814))),"")</f>
        <v>Jedlová</v>
      </c>
      <c r="U1816" t="s">
        <v>7527</v>
      </c>
      <c r="V1816">
        <v>546852</v>
      </c>
    </row>
    <row r="1817" spans="19:22">
      <c r="S1817" t="str">
        <f>IF(ISNUMBER(SEARCH(ZAKL_DATA!$B$18,FU!$U1817)),U1817,"")</f>
        <v>Jedomělice</v>
      </c>
      <c r="T1817" t="str">
        <f t="array" ref="T1817">IFERROR(INDEX($S$3:$S$6255,SMALL(IF(ISNUMBER(SEARCH("",$S$3:$S$6255)),ROW($S$1:$S$6253),""),ROW(S1815))),"")</f>
        <v>Jedomělice</v>
      </c>
      <c r="U1817" t="s">
        <v>4177</v>
      </c>
      <c r="V1817">
        <v>546861</v>
      </c>
    </row>
    <row r="1818" spans="19:22">
      <c r="S1818" t="str">
        <f>IF(ISNUMBER(SEARCH(ZAKL_DATA!$B$18,FU!$U1818)),U1818,"")</f>
        <v>Jedousov</v>
      </c>
      <c r="T1818" t="str">
        <f t="array" ref="T1818">IFERROR(INDEX($S$3:$S$6255,SMALL(IF(ISNUMBER(SEARCH("",$S$3:$S$6255)),ROW($S$1:$S$6253),""),ROW(S1816))),"")</f>
        <v>Jedousov</v>
      </c>
      <c r="U1818" t="s">
        <v>7347</v>
      </c>
      <c r="V1818">
        <v>546879</v>
      </c>
    </row>
    <row r="1819" spans="19:22">
      <c r="S1819" t="str">
        <f>IF(ISNUMBER(SEARCH(ZAKL_DATA!$B$18,FU!$U1819)),U1819,"")</f>
        <v>Jedovnice</v>
      </c>
      <c r="T1819" t="str">
        <f t="array" ref="T1819">IFERROR(INDEX($S$3:$S$6255,SMALL(IF(ISNUMBER(SEARCH("",$S$3:$S$6255)),ROW($S$1:$S$6253),""),ROW(S1817))),"")</f>
        <v>Jedovnice</v>
      </c>
      <c r="U1819" t="s">
        <v>7756</v>
      </c>
      <c r="V1819">
        <v>546887</v>
      </c>
    </row>
    <row r="1820" spans="19:22">
      <c r="S1820" t="str">
        <f>IF(ISNUMBER(SEARCH(ZAKL_DATA!$B$18,FU!$U1820)),U1820,"")</f>
        <v>Jehnědí</v>
      </c>
      <c r="T1820" t="str">
        <f t="array" ref="T1820">IFERROR(INDEX($S$3:$S$6255,SMALL(IF(ISNUMBER(SEARCH("",$S$3:$S$6255)),ROW($S$1:$S$6253),""),ROW(S1818))),"")</f>
        <v>Jehnědí</v>
      </c>
      <c r="U1820" t="s">
        <v>7689</v>
      </c>
      <c r="V1820">
        <v>546895</v>
      </c>
    </row>
    <row r="1821" spans="19:22">
      <c r="S1821" t="str">
        <f>IF(ISNUMBER(SEARCH(ZAKL_DATA!$B$18,FU!$U1821)),U1821,"")</f>
        <v>Jemnice</v>
      </c>
      <c r="T1821" t="str">
        <f t="array" ref="T1821">IFERROR(INDEX($S$3:$S$6255,SMALL(IF(ISNUMBER(SEARCH("",$S$3:$S$6255)),ROW($S$1:$S$6253),""),ROW(S1819))),"")</f>
        <v>Jemnice</v>
      </c>
      <c r="U1821" t="s">
        <v>8376</v>
      </c>
      <c r="V1821">
        <v>546909</v>
      </c>
    </row>
    <row r="1822" spans="19:22">
      <c r="S1822" t="str">
        <f>IF(ISNUMBER(SEARCH(ZAKL_DATA!$B$18,FU!$U1822)),U1822,"")</f>
        <v>Jemníky</v>
      </c>
      <c r="T1822" t="str">
        <f t="array" ref="T1822">IFERROR(INDEX($S$3:$S$6255,SMALL(IF(ISNUMBER(SEARCH("",$S$3:$S$6255)),ROW($S$1:$S$6253),""),ROW(S1820))),"")</f>
        <v>Jemníky</v>
      </c>
      <c r="U1822" t="s">
        <v>4178</v>
      </c>
      <c r="V1822">
        <v>546917</v>
      </c>
    </row>
    <row r="1823" spans="19:22">
      <c r="S1823" t="str">
        <f>IF(ISNUMBER(SEARCH(ZAKL_DATA!$B$18,FU!$U1823)),U1823,"")</f>
        <v>Jenčice</v>
      </c>
      <c r="T1823" t="str">
        <f t="array" ref="T1823">IFERROR(INDEX($S$3:$S$6255,SMALL(IF(ISNUMBER(SEARCH("",$S$3:$S$6255)),ROW($S$1:$S$6253),""),ROW(S1821))),"")</f>
        <v>Jenčice</v>
      </c>
      <c r="U1823" t="s">
        <v>3668</v>
      </c>
      <c r="V1823">
        <v>546925</v>
      </c>
    </row>
    <row r="1824" spans="19:22">
      <c r="S1824" t="str">
        <f>IF(ISNUMBER(SEARCH(ZAKL_DATA!$B$18,FU!$U1824)),U1824,"")</f>
        <v>Jeneč</v>
      </c>
      <c r="T1824" t="str">
        <f t="array" ref="T1824">IFERROR(INDEX($S$3:$S$6255,SMALL(IF(ISNUMBER(SEARCH("",$S$3:$S$6255)),ROW($S$1:$S$6253),""),ROW(S1822))),"")</f>
        <v>Jeneč</v>
      </c>
      <c r="U1824" t="s">
        <v>4794</v>
      </c>
      <c r="V1824">
        <v>546933</v>
      </c>
    </row>
    <row r="1825" spans="19:22">
      <c r="S1825" t="str">
        <f>IF(ISNUMBER(SEARCH(ZAKL_DATA!$B$18,FU!$U1825)),U1825,"")</f>
        <v>Jeníkov</v>
      </c>
      <c r="T1825" t="str">
        <f t="array" ref="T1825">IFERROR(INDEX($S$3:$S$6255,SMALL(IF(ISNUMBER(SEARCH("",$S$3:$S$6255)),ROW($S$1:$S$6253),""),ROW(S1823))),"")</f>
        <v>Jeníkov</v>
      </c>
      <c r="U1825" t="s">
        <v>5364</v>
      </c>
      <c r="V1825">
        <v>546941</v>
      </c>
    </row>
    <row r="1826" spans="19:22">
      <c r="S1826" t="str">
        <f>IF(ISNUMBER(SEARCH(ZAKL_DATA!$B$18,FU!$U1826)),U1826,"")</f>
        <v>Jeníkov</v>
      </c>
      <c r="T1826" t="str">
        <f t="array" ref="T1826">IFERROR(INDEX($S$3:$S$6255,SMALL(IF(ISNUMBER(SEARCH("",$S$3:$S$6255)),ROW($S$1:$S$6253),""),ROW(S1824))),"")</f>
        <v>Jeníkov</v>
      </c>
      <c r="U1826" t="s">
        <v>5364</v>
      </c>
      <c r="V1826">
        <v>546950</v>
      </c>
    </row>
    <row r="1827" spans="19:22">
      <c r="S1827" t="str">
        <f>IF(ISNUMBER(SEARCH(ZAKL_DATA!$B$18,FU!$U1827)),U1827,"")</f>
        <v>Jeníkovice</v>
      </c>
      <c r="T1827" t="str">
        <f t="array" ref="T1827">IFERROR(INDEX($S$3:$S$6255,SMALL(IF(ISNUMBER(SEARCH("",$S$3:$S$6255)),ROW($S$1:$S$6253),""),ROW(S1825))),"")</f>
        <v>Jeníkovice</v>
      </c>
      <c r="U1827" t="s">
        <v>6959</v>
      </c>
      <c r="V1827">
        <v>546968</v>
      </c>
    </row>
    <row r="1828" spans="19:22">
      <c r="S1828" t="str">
        <f>IF(ISNUMBER(SEARCH(ZAKL_DATA!$B$18,FU!$U1828)),U1828,"")</f>
        <v>Jeníkovice</v>
      </c>
      <c r="T1828" t="str">
        <f t="array" ref="T1828">IFERROR(INDEX($S$3:$S$6255,SMALL(IF(ISNUMBER(SEARCH("",$S$3:$S$6255)),ROW($S$1:$S$6253),""),ROW(S1826))),"")</f>
        <v>Jeníkovice</v>
      </c>
      <c r="U1828" t="s">
        <v>6959</v>
      </c>
      <c r="V1828">
        <v>546976</v>
      </c>
    </row>
    <row r="1829" spans="19:22">
      <c r="S1829" t="str">
        <f>IF(ISNUMBER(SEARCH(ZAKL_DATA!$B$18,FU!$U1829)),U1829,"")</f>
        <v>Jenišov</v>
      </c>
      <c r="T1829" t="str">
        <f t="array" ref="T1829">IFERROR(INDEX($S$3:$S$6255,SMALL(IF(ISNUMBER(SEARCH("",$S$3:$S$6255)),ROW($S$1:$S$6253),""),ROW(S1827))),"")</f>
        <v>Jenišov</v>
      </c>
      <c r="U1829" t="s">
        <v>4687</v>
      </c>
      <c r="V1829">
        <v>546984</v>
      </c>
    </row>
    <row r="1830" spans="19:22">
      <c r="S1830" t="str">
        <f>IF(ISNUMBER(SEARCH(ZAKL_DATA!$B$18,FU!$U1830)),U1830,"")</f>
        <v>Jenišovice</v>
      </c>
      <c r="T1830" t="str">
        <f t="array" ref="T1830">IFERROR(INDEX($S$3:$S$6255,SMALL(IF(ISNUMBER(SEARCH("",$S$3:$S$6255)),ROW($S$1:$S$6253),""),ROW(S1828))),"")</f>
        <v>Jenišovice</v>
      </c>
      <c r="U1830" t="s">
        <v>6451</v>
      </c>
      <c r="V1830">
        <v>546992</v>
      </c>
    </row>
    <row r="1831" spans="19:22">
      <c r="S1831" t="str">
        <f>IF(ISNUMBER(SEARCH(ZAKL_DATA!$B$18,FU!$U1831)),U1831,"")</f>
        <v>Jenišovice</v>
      </c>
      <c r="T1831" t="str">
        <f t="array" ref="T1831">IFERROR(INDEX($S$3:$S$6255,SMALL(IF(ISNUMBER(SEARCH("",$S$3:$S$6255)),ROW($S$1:$S$6253),""),ROW(S1829))),"")</f>
        <v>Jenišovice</v>
      </c>
      <c r="U1831" t="s">
        <v>6451</v>
      </c>
      <c r="V1831">
        <v>547000</v>
      </c>
    </row>
    <row r="1832" spans="19:22">
      <c r="S1832" t="str">
        <f>IF(ISNUMBER(SEARCH(ZAKL_DATA!$B$18,FU!$U1832)),U1832,"")</f>
        <v>Jenštejn</v>
      </c>
      <c r="T1832" t="str">
        <f t="array" ref="T1832">IFERROR(INDEX($S$3:$S$6255,SMALL(IF(ISNUMBER(SEARCH("",$S$3:$S$6255)),ROW($S$1:$S$6253),""),ROW(S1830))),"")</f>
        <v>Jenštejn</v>
      </c>
      <c r="U1832" t="s">
        <v>4712</v>
      </c>
      <c r="V1832">
        <v>547018</v>
      </c>
    </row>
    <row r="1833" spans="19:22">
      <c r="S1833" t="str">
        <f>IF(ISNUMBER(SEARCH(ZAKL_DATA!$B$18,FU!$U1833)),U1833,"")</f>
        <v>Jersín</v>
      </c>
      <c r="T1833" t="str">
        <f t="array" ref="T1833">IFERROR(INDEX($S$3:$S$6255,SMALL(IF(ISNUMBER(SEARCH("",$S$3:$S$6255)),ROW($S$1:$S$6253),""),ROW(S1831))),"")</f>
        <v>Jersín</v>
      </c>
      <c r="U1833" t="s">
        <v>8135</v>
      </c>
      <c r="V1833">
        <v>547026</v>
      </c>
    </row>
    <row r="1834" spans="19:22">
      <c r="S1834" t="str">
        <f>IF(ISNUMBER(SEARCH(ZAKL_DATA!$B$18,FU!$U1834)),U1834,"")</f>
        <v>Jeřice</v>
      </c>
      <c r="T1834" t="str">
        <f t="array" ref="T1834">IFERROR(INDEX($S$3:$S$6255,SMALL(IF(ISNUMBER(SEARCH("",$S$3:$S$6255)),ROW($S$1:$S$6253),""),ROW(S1832))),"")</f>
        <v>Jeřice</v>
      </c>
      <c r="U1834" t="s">
        <v>7186</v>
      </c>
      <c r="V1834">
        <v>547069</v>
      </c>
    </row>
    <row r="1835" spans="19:22">
      <c r="S1835" t="str">
        <f>IF(ISNUMBER(SEARCH(ZAKL_DATA!$B$18,FU!$U1835)),U1835,"")</f>
        <v>Jeřišno</v>
      </c>
      <c r="T1835" t="str">
        <f t="array" ref="T1835">IFERROR(INDEX($S$3:$S$6255,SMALL(IF(ISNUMBER(SEARCH("",$S$3:$S$6255)),ROW($S$1:$S$6253),""),ROW(S1833))),"")</f>
        <v>Jeřišno</v>
      </c>
      <c r="U1835" t="s">
        <v>6846</v>
      </c>
      <c r="V1835">
        <v>547077</v>
      </c>
    </row>
    <row r="1836" spans="19:22">
      <c r="S1836" t="str">
        <f>IF(ISNUMBER(SEARCH(ZAKL_DATA!$B$18,FU!$U1836)),U1836,"")</f>
        <v>Jeřmanice</v>
      </c>
      <c r="T1836" t="str">
        <f t="array" ref="T1836">IFERROR(INDEX($S$3:$S$6255,SMALL(IF(ISNUMBER(SEARCH("",$S$3:$S$6255)),ROW($S$1:$S$6253),""),ROW(S1834))),"")</f>
        <v>Jeřmanice</v>
      </c>
      <c r="U1836" t="s">
        <v>3993</v>
      </c>
      <c r="V1836">
        <v>547085</v>
      </c>
    </row>
    <row r="1837" spans="19:22">
      <c r="S1837" t="str">
        <f>IF(ISNUMBER(SEARCH(ZAKL_DATA!$B$18,FU!$U1837)),U1837,"")</f>
        <v>Jesenec</v>
      </c>
      <c r="T1837" t="str">
        <f t="array" ref="T1837">IFERROR(INDEX($S$3:$S$6255,SMALL(IF(ISNUMBER(SEARCH("",$S$3:$S$6255)),ROW($S$1:$S$6253),""),ROW(S1835))),"")</f>
        <v>Jesenec</v>
      </c>
      <c r="U1837" t="s">
        <v>8292</v>
      </c>
      <c r="V1837">
        <v>547093</v>
      </c>
    </row>
    <row r="1838" spans="19:22">
      <c r="S1838" t="str">
        <f>IF(ISNUMBER(SEARCH(ZAKL_DATA!$B$18,FU!$U1838)),U1838,"")</f>
        <v>Jesenice</v>
      </c>
      <c r="T1838" t="str">
        <f t="array" ref="T1838">IFERROR(INDEX($S$3:$S$6255,SMALL(IF(ISNUMBER(SEARCH("",$S$3:$S$6255)),ROW($S$1:$S$6253),""),ROW(S1836))),"")</f>
        <v>Jesenice</v>
      </c>
      <c r="U1838" t="s">
        <v>4795</v>
      </c>
      <c r="V1838">
        <v>547123</v>
      </c>
    </row>
    <row r="1839" spans="19:22">
      <c r="S1839" t="str">
        <f>IF(ISNUMBER(SEARCH(ZAKL_DATA!$B$18,FU!$U1839)),U1839,"")</f>
        <v>Jesenice</v>
      </c>
      <c r="T1839" t="str">
        <f t="array" ref="T1839">IFERROR(INDEX($S$3:$S$6255,SMALL(IF(ISNUMBER(SEARCH("",$S$3:$S$6255)),ROW($S$1:$S$6253),""),ROW(S1837))),"")</f>
        <v>Jesenice</v>
      </c>
      <c r="U1839" t="s">
        <v>4795</v>
      </c>
      <c r="V1839">
        <v>547131</v>
      </c>
    </row>
    <row r="1840" spans="19:22">
      <c r="S1840" t="str">
        <f>IF(ISNUMBER(SEARCH(ZAKL_DATA!$B$18,FU!$U1840)),U1840,"")</f>
        <v>Jesenice</v>
      </c>
      <c r="T1840" t="str">
        <f t="array" ref="T1840">IFERROR(INDEX($S$3:$S$6255,SMALL(IF(ISNUMBER(SEARCH("",$S$3:$S$6255)),ROW($S$1:$S$6253),""),ROW(S1838))),"")</f>
        <v>Jesenice</v>
      </c>
      <c r="U1840" t="s">
        <v>4795</v>
      </c>
      <c r="V1840">
        <v>547166</v>
      </c>
    </row>
    <row r="1841" spans="19:22">
      <c r="S1841" t="str">
        <f>IF(ISNUMBER(SEARCH(ZAKL_DATA!$B$18,FU!$U1841)),U1841,"")</f>
        <v>Jeseník</v>
      </c>
      <c r="T1841" t="str">
        <f t="array" ref="T1841">IFERROR(INDEX($S$3:$S$6255,SMALL(IF(ISNUMBER(SEARCH("",$S$3:$S$6255)),ROW($S$1:$S$6253),""),ROW(S1839))),"")</f>
        <v>Jeseník</v>
      </c>
      <c r="U1841" t="s">
        <v>4548</v>
      </c>
      <c r="V1841">
        <v>547182</v>
      </c>
    </row>
    <row r="1842" spans="19:22">
      <c r="S1842" t="str">
        <f>IF(ISNUMBER(SEARCH(ZAKL_DATA!$B$18,FU!$U1842)),U1842,"")</f>
        <v>Jeseník nad Odrou</v>
      </c>
      <c r="T1842" t="str">
        <f t="array" ref="T1842">IFERROR(INDEX($S$3:$S$6255,SMALL(IF(ISNUMBER(SEARCH("",$S$3:$S$6255)),ROW($S$1:$S$6253),""),ROW(S1840))),"")</f>
        <v>Jeseník nad Odrou</v>
      </c>
      <c r="U1842" t="s">
        <v>8925</v>
      </c>
      <c r="V1842">
        <v>547191</v>
      </c>
    </row>
    <row r="1843" spans="19:22">
      <c r="S1843" t="str">
        <f>IF(ISNUMBER(SEARCH(ZAKL_DATA!$B$18,FU!$U1843)),U1843,"")</f>
        <v>Jesenný</v>
      </c>
      <c r="T1843" t="str">
        <f t="array" ref="T1843">IFERROR(INDEX($S$3:$S$6255,SMALL(IF(ISNUMBER(SEARCH("",$S$3:$S$6255)),ROW($S$1:$S$6253),""),ROW(S1841))),"")</f>
        <v>Jesenný</v>
      </c>
      <c r="U1843" t="s">
        <v>7473</v>
      </c>
      <c r="V1843">
        <v>547204</v>
      </c>
    </row>
    <row r="1844" spans="19:22">
      <c r="S1844" t="str">
        <f>IF(ISNUMBER(SEARCH(ZAKL_DATA!$B$18,FU!$U1844)),U1844,"")</f>
        <v>Jestřabí</v>
      </c>
      <c r="T1844" t="str">
        <f t="array" ref="T1844">IFERROR(INDEX($S$3:$S$6255,SMALL(IF(ISNUMBER(SEARCH("",$S$3:$S$6255)),ROW($S$1:$S$6253),""),ROW(S1842))),"")</f>
        <v>Jestřabí</v>
      </c>
      <c r="U1844" t="s">
        <v>7999</v>
      </c>
      <c r="V1844">
        <v>547212</v>
      </c>
    </row>
    <row r="1845" spans="19:22">
      <c r="S1845" t="str">
        <f>IF(ISNUMBER(SEARCH(ZAKL_DATA!$B$18,FU!$U1845)),U1845,"")</f>
        <v>Jestřabí Lhota</v>
      </c>
      <c r="T1845" t="str">
        <f t="array" ref="T1845">IFERROR(INDEX($S$3:$S$6255,SMALL(IF(ISNUMBER(SEARCH("",$S$3:$S$6255)),ROW($S$1:$S$6253),""),ROW(S1843))),"")</f>
        <v>Jestřabí Lhota</v>
      </c>
      <c r="U1845" t="s">
        <v>4267</v>
      </c>
      <c r="V1845">
        <v>547221</v>
      </c>
    </row>
    <row r="1846" spans="19:22">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c r="S1847" t="str">
        <f>IF(ISNUMBER(SEARCH(ZAKL_DATA!$B$18,FU!$U1847)),U1847,"")</f>
        <v>Jestřebí</v>
      </c>
      <c r="T1847" t="str">
        <f t="array" ref="T1847">IFERROR(INDEX($S$3:$S$6255,SMALL(IF(ISNUMBER(SEARCH("",$S$3:$S$6255)),ROW($S$1:$S$6253),""),ROW(S1845))),"")</f>
        <v>Jestřebí</v>
      </c>
      <c r="U1847" t="s">
        <v>4549</v>
      </c>
      <c r="V1847">
        <v>547247</v>
      </c>
    </row>
    <row r="1848" spans="19:22">
      <c r="S1848" t="str">
        <f>IF(ISNUMBER(SEARCH(ZAKL_DATA!$B$18,FU!$U1848)),U1848,"")</f>
        <v>Jestřebí</v>
      </c>
      <c r="T1848" t="str">
        <f t="array" ref="T1848">IFERROR(INDEX($S$3:$S$6255,SMALL(IF(ISNUMBER(SEARCH("",$S$3:$S$6255)),ROW($S$1:$S$6253),""),ROW(S1846))),"")</f>
        <v>Jestřebí</v>
      </c>
      <c r="U1848" t="s">
        <v>4549</v>
      </c>
      <c r="V1848">
        <v>547255</v>
      </c>
    </row>
    <row r="1849" spans="19:22">
      <c r="S1849" t="str">
        <f>IF(ISNUMBER(SEARCH(ZAKL_DATA!$B$18,FU!$U1849)),U1849,"")</f>
        <v>Jestřebí</v>
      </c>
      <c r="T1849" t="str">
        <f t="array" ref="T1849">IFERROR(INDEX($S$3:$S$6255,SMALL(IF(ISNUMBER(SEARCH("",$S$3:$S$6255)),ROW($S$1:$S$6253),""),ROW(S1847))),"")</f>
        <v>Jestřebí</v>
      </c>
      <c r="U1849" t="s">
        <v>4549</v>
      </c>
      <c r="V1849">
        <v>547263</v>
      </c>
    </row>
    <row r="1850" spans="19:22">
      <c r="S1850" t="str">
        <f>IF(ISNUMBER(SEARCH(ZAKL_DATA!$B$18,FU!$U1850)),U1850,"")</f>
        <v>Ješetice</v>
      </c>
      <c r="T1850" t="str">
        <f t="array" ref="T1850">IFERROR(INDEX($S$3:$S$6255,SMALL(IF(ISNUMBER(SEARCH("",$S$3:$S$6255)),ROW($S$1:$S$6253),""),ROW(S1848))),"")</f>
        <v>Ješetice</v>
      </c>
      <c r="U1850" t="s">
        <v>4152</v>
      </c>
      <c r="V1850">
        <v>547280</v>
      </c>
    </row>
    <row r="1851" spans="19:22">
      <c r="S1851" t="str">
        <f>IF(ISNUMBER(SEARCH(ZAKL_DATA!$B$18,FU!$U1851)),U1851,"")</f>
        <v>Jetětice</v>
      </c>
      <c r="T1851" t="str">
        <f t="array" ref="T1851">IFERROR(INDEX($S$3:$S$6255,SMALL(IF(ISNUMBER(SEARCH("",$S$3:$S$6255)),ROW($S$1:$S$6253),""),ROW(S1849))),"")</f>
        <v>Jetětice</v>
      </c>
      <c r="U1851" t="s">
        <v>5504</v>
      </c>
      <c r="V1851">
        <v>547336</v>
      </c>
    </row>
    <row r="1852" spans="19:22">
      <c r="S1852" t="str">
        <f>IF(ISNUMBER(SEARCH(ZAKL_DATA!$B$18,FU!$U1852)),U1852,"")</f>
        <v>Jetřichov</v>
      </c>
      <c r="T1852" t="str">
        <f t="array" ref="T1852">IFERROR(INDEX($S$3:$S$6255,SMALL(IF(ISNUMBER(SEARCH("",$S$3:$S$6255)),ROW($S$1:$S$6253),""),ROW(S1850))),"")</f>
        <v>Jetřichov</v>
      </c>
      <c r="U1852" t="s">
        <v>7281</v>
      </c>
      <c r="V1852">
        <v>547433</v>
      </c>
    </row>
    <row r="1853" spans="19:22">
      <c r="S1853" t="str">
        <f>IF(ISNUMBER(SEARCH(ZAKL_DATA!$B$18,FU!$U1853)),U1853,"")</f>
        <v>Jetřichovice</v>
      </c>
      <c r="T1853" t="str">
        <f t="array" ref="T1853">IFERROR(INDEX($S$3:$S$6255,SMALL(IF(ISNUMBER(SEARCH("",$S$3:$S$6255)),ROW($S$1:$S$6253),""),ROW(S1851))),"")</f>
        <v>Jetřichovice</v>
      </c>
      <c r="U1853" t="s">
        <v>6360</v>
      </c>
      <c r="V1853">
        <v>547441</v>
      </c>
    </row>
    <row r="1854" spans="19:22">
      <c r="S1854" t="str">
        <f>IF(ISNUMBER(SEARCH(ZAKL_DATA!$B$18,FU!$U1854)),U1854,"")</f>
        <v>Jevany</v>
      </c>
      <c r="T1854" t="str">
        <f t="array" ref="T1854">IFERROR(INDEX($S$3:$S$6255,SMALL(IF(ISNUMBER(SEARCH("",$S$3:$S$6255)),ROW($S$1:$S$6253),""),ROW(S1852))),"")</f>
        <v>Jevany</v>
      </c>
      <c r="U1854" t="s">
        <v>4268</v>
      </c>
      <c r="V1854">
        <v>547450</v>
      </c>
    </row>
    <row r="1855" spans="19:22">
      <c r="S1855" t="str">
        <f>IF(ISNUMBER(SEARCH(ZAKL_DATA!$B$18,FU!$U1855)),U1855,"")</f>
        <v>Jevíčko</v>
      </c>
      <c r="T1855" t="str">
        <f t="array" ref="T1855">IFERROR(INDEX($S$3:$S$6255,SMALL(IF(ISNUMBER(SEARCH("",$S$3:$S$6255)),ROW($S$1:$S$6253),""),ROW(S1853))),"")</f>
        <v>Jevíčko</v>
      </c>
      <c r="U1855" t="s">
        <v>7528</v>
      </c>
      <c r="V1855">
        <v>547468</v>
      </c>
    </row>
    <row r="1856" spans="19:22">
      <c r="S1856" t="str">
        <f>IF(ISNUMBER(SEARCH(ZAKL_DATA!$B$18,FU!$U1856)),U1856,"")</f>
        <v>Jeviněves</v>
      </c>
      <c r="T1856" t="str">
        <f t="array" ref="T1856">IFERROR(INDEX($S$3:$S$6255,SMALL(IF(ISNUMBER(SEARCH("",$S$3:$S$6255)),ROW($S$1:$S$6253),""),ROW(S1854))),"")</f>
        <v>Jeviněves</v>
      </c>
      <c r="U1856" t="s">
        <v>4129</v>
      </c>
      <c r="V1856">
        <v>547476</v>
      </c>
    </row>
    <row r="1857" spans="19:22">
      <c r="S1857" t="str">
        <f>IF(ISNUMBER(SEARCH(ZAKL_DATA!$B$18,FU!$U1857)),U1857,"")</f>
        <v>Jevišovice</v>
      </c>
      <c r="T1857" t="str">
        <f t="array" ref="T1857">IFERROR(INDEX($S$3:$S$6255,SMALL(IF(ISNUMBER(SEARCH("",$S$3:$S$6255)),ROW($S$1:$S$6253),""),ROW(S1855))),"")</f>
        <v>Jevišovice</v>
      </c>
      <c r="U1857" t="s">
        <v>8589</v>
      </c>
      <c r="V1857">
        <v>547484</v>
      </c>
    </row>
    <row r="1858" spans="19:22">
      <c r="S1858" t="str">
        <f>IF(ISNUMBER(SEARCH(ZAKL_DATA!$B$18,FU!$U1858)),U1858,"")</f>
        <v>Jevišovka</v>
      </c>
      <c r="T1858" t="str">
        <f t="array" ref="T1858">IFERROR(INDEX($S$3:$S$6255,SMALL(IF(ISNUMBER(SEARCH("",$S$3:$S$6255)),ROW($S$1:$S$6253),""),ROW(S1856))),"")</f>
        <v>Jevišovka</v>
      </c>
      <c r="U1858" t="s">
        <v>7948</v>
      </c>
      <c r="V1858">
        <v>547492</v>
      </c>
    </row>
    <row r="1859" spans="19:22">
      <c r="S1859" t="str">
        <f>IF(ISNUMBER(SEARCH(ZAKL_DATA!$B$18,FU!$U1859)),U1859,"")</f>
        <v>Jezbořice</v>
      </c>
      <c r="T1859" t="str">
        <f t="array" ref="T1859">IFERROR(INDEX($S$3:$S$6255,SMALL(IF(ISNUMBER(SEARCH("",$S$3:$S$6255)),ROW($S$1:$S$6253),""),ROW(S1857))),"")</f>
        <v>Jezbořice</v>
      </c>
      <c r="U1859" t="s">
        <v>7348</v>
      </c>
      <c r="V1859">
        <v>547514</v>
      </c>
    </row>
    <row r="1860" spans="19:22">
      <c r="S1860" t="str">
        <f>IF(ISNUMBER(SEARCH(ZAKL_DATA!$B$18,FU!$U1860)),U1860,"")</f>
        <v>Jezdkovice</v>
      </c>
      <c r="T1860" t="str">
        <f t="array" ref="T1860">IFERROR(INDEX($S$3:$S$6255,SMALL(IF(ISNUMBER(SEARCH("",$S$3:$S$6255)),ROW($S$1:$S$6253),""),ROW(S1858))),"")</f>
        <v>Jezdkovice</v>
      </c>
      <c r="U1860" t="s">
        <v>5327</v>
      </c>
      <c r="V1860">
        <v>547531</v>
      </c>
    </row>
    <row r="1861" spans="19:22">
      <c r="S1861" t="str">
        <f>IF(ISNUMBER(SEARCH(ZAKL_DATA!$B$18,FU!$U1861)),U1861,"")</f>
        <v>Jezdovice</v>
      </c>
      <c r="T1861" t="str">
        <f t="array" ref="T1861">IFERROR(INDEX($S$3:$S$6255,SMALL(IF(ISNUMBER(SEARCH("",$S$3:$S$6255)),ROW($S$1:$S$6253),""),ROW(S1859))),"")</f>
        <v>Jezdovice</v>
      </c>
      <c r="U1861" t="s">
        <v>8136</v>
      </c>
      <c r="V1861">
        <v>547549</v>
      </c>
    </row>
    <row r="1862" spans="19:22">
      <c r="S1862" t="str">
        <f>IF(ISNUMBER(SEARCH(ZAKL_DATA!$B$18,FU!$U1862)),U1862,"")</f>
        <v>Jezernice</v>
      </c>
      <c r="T1862" t="str">
        <f t="array" ref="T1862">IFERROR(INDEX($S$3:$S$6255,SMALL(IF(ISNUMBER(SEARCH("",$S$3:$S$6255)),ROW($S$1:$S$6253),""),ROW(S1860))),"")</f>
        <v>Jezernice</v>
      </c>
      <c r="U1862" t="s">
        <v>6011</v>
      </c>
      <c r="V1862">
        <v>547565</v>
      </c>
    </row>
    <row r="1863" spans="19:22">
      <c r="S1863" t="str">
        <f>IF(ISNUMBER(SEARCH(ZAKL_DATA!$B$18,FU!$U1863)),U1863,"")</f>
        <v>Jezeřany-Maršovice</v>
      </c>
      <c r="T1863" t="str">
        <f t="array" ref="T1863">IFERROR(INDEX($S$3:$S$6255,SMALL(IF(ISNUMBER(SEARCH("",$S$3:$S$6255)),ROW($S$1:$S$6253),""),ROW(S1861))),"")</f>
        <v>Jezeřany-Maršovice</v>
      </c>
      <c r="U1863" t="s">
        <v>8590</v>
      </c>
      <c r="V1863">
        <v>547581</v>
      </c>
    </row>
    <row r="1864" spans="19:22">
      <c r="S1864" t="str">
        <f>IF(ISNUMBER(SEARCH(ZAKL_DATA!$B$18,FU!$U1864)),U1864,"")</f>
        <v>Ježená</v>
      </c>
      <c r="T1864" t="str">
        <f t="array" ref="T1864">IFERROR(INDEX($S$3:$S$6255,SMALL(IF(ISNUMBER(SEARCH("",$S$3:$S$6255)),ROW($S$1:$S$6253),""),ROW(S1862))),"")</f>
        <v>Ježená</v>
      </c>
      <c r="U1864" t="s">
        <v>8137</v>
      </c>
      <c r="V1864">
        <v>547603</v>
      </c>
    </row>
    <row r="1865" spans="19:22">
      <c r="S1865" t="str">
        <f>IF(ISNUMBER(SEARCH(ZAKL_DATA!$B$18,FU!$U1865)),U1865,"")</f>
        <v>Ježkovice</v>
      </c>
      <c r="T1865" t="str">
        <f t="array" ref="T1865">IFERROR(INDEX($S$3:$S$6255,SMALL(IF(ISNUMBER(SEARCH("",$S$3:$S$6255)),ROW($S$1:$S$6253),""),ROW(S1863))),"")</f>
        <v>Ježkovice</v>
      </c>
      <c r="U1865" t="s">
        <v>8510</v>
      </c>
      <c r="V1865">
        <v>547638</v>
      </c>
    </row>
    <row r="1866" spans="19:22">
      <c r="S1866" t="str">
        <f>IF(ISNUMBER(SEARCH(ZAKL_DATA!$B$18,FU!$U1866)),U1866,"")</f>
        <v>Ježov</v>
      </c>
      <c r="T1866" t="str">
        <f t="array" ref="T1866">IFERROR(INDEX($S$3:$S$6255,SMALL(IF(ISNUMBER(SEARCH("",$S$3:$S$6255)),ROW($S$1:$S$6253),""),ROW(S1864))),"")</f>
        <v>Ježov</v>
      </c>
      <c r="U1866" t="s">
        <v>5389</v>
      </c>
      <c r="V1866">
        <v>547646</v>
      </c>
    </row>
    <row r="1867" spans="19:22">
      <c r="S1867" t="str">
        <f>IF(ISNUMBER(SEARCH(ZAKL_DATA!$B$18,FU!$U1867)),U1867,"")</f>
        <v>Ježov</v>
      </c>
      <c r="T1867" t="str">
        <f t="array" ref="T1867">IFERROR(INDEX($S$3:$S$6255,SMALL(IF(ISNUMBER(SEARCH("",$S$3:$S$6255)),ROW($S$1:$S$6253),""),ROW(S1865))),"")</f>
        <v>Ježov</v>
      </c>
      <c r="U1867" t="s">
        <v>5389</v>
      </c>
      <c r="V1867">
        <v>547654</v>
      </c>
    </row>
    <row r="1868" spans="19:22">
      <c r="S1868" t="str">
        <f>IF(ISNUMBER(SEARCH(ZAKL_DATA!$B$18,FU!$U1868)),U1868,"")</f>
        <v>Ježovy</v>
      </c>
      <c r="T1868" t="str">
        <f t="array" ref="T1868">IFERROR(INDEX($S$3:$S$6255,SMALL(IF(ISNUMBER(SEARCH("",$S$3:$S$6255)),ROW($S$1:$S$6253),""),ROW(S1866))),"")</f>
        <v>Ježovy</v>
      </c>
      <c r="U1868" t="s">
        <v>5006</v>
      </c>
      <c r="V1868">
        <v>547662</v>
      </c>
    </row>
    <row r="1869" spans="19:22">
      <c r="S1869" t="str">
        <f>IF(ISNUMBER(SEARCH(ZAKL_DATA!$B$18,FU!$U1869)),U1869,"")</f>
        <v>Jickovice</v>
      </c>
      <c r="T1869" t="str">
        <f t="array" ref="T1869">IFERROR(INDEX($S$3:$S$6255,SMALL(IF(ISNUMBER(SEARCH("",$S$3:$S$6255)),ROW($S$1:$S$6253),""),ROW(S1867))),"")</f>
        <v>Jickovice</v>
      </c>
      <c r="U1869" t="s">
        <v>6317</v>
      </c>
      <c r="V1869">
        <v>547689</v>
      </c>
    </row>
    <row r="1870" spans="19:22">
      <c r="S1870" t="str">
        <f>IF(ISNUMBER(SEARCH(ZAKL_DATA!$B$18,FU!$U1870)),U1870,"")</f>
        <v>Jičín</v>
      </c>
      <c r="T1870" t="str">
        <f t="array" ref="T1870">IFERROR(INDEX($S$3:$S$6255,SMALL(IF(ISNUMBER(SEARCH("",$S$3:$S$6255)),ROW($S$1:$S$6253),""),ROW(S1868))),"")</f>
        <v>Jičín</v>
      </c>
      <c r="U1870" t="s">
        <v>7158</v>
      </c>
      <c r="V1870">
        <v>547701</v>
      </c>
    </row>
    <row r="1871" spans="19:22">
      <c r="S1871" t="str">
        <f>IF(ISNUMBER(SEARCH(ZAKL_DATA!$B$18,FU!$U1871)),U1871,"")</f>
        <v>Jičíněves</v>
      </c>
      <c r="T1871" t="str">
        <f t="array" ref="T1871">IFERROR(INDEX($S$3:$S$6255,SMALL(IF(ISNUMBER(SEARCH("",$S$3:$S$6255)),ROW($S$1:$S$6253),""),ROW(S1869))),"")</f>
        <v>Jičíněves</v>
      </c>
      <c r="U1871" t="s">
        <v>7187</v>
      </c>
      <c r="V1871">
        <v>547719</v>
      </c>
    </row>
    <row r="1872" spans="19:22">
      <c r="S1872" t="str">
        <f>IF(ISNUMBER(SEARCH(ZAKL_DATA!$B$18,FU!$U1872)),U1872,"")</f>
        <v>Jihlava</v>
      </c>
      <c r="T1872" t="str">
        <f t="array" ref="T1872">IFERROR(INDEX($S$3:$S$6255,SMALL(IF(ISNUMBER(SEARCH("",$S$3:$S$6255)),ROW($S$1:$S$6253),""),ROW(S1870))),"")</f>
        <v>Jihlava</v>
      </c>
      <c r="U1872" t="s">
        <v>8098</v>
      </c>
      <c r="V1872">
        <v>547727</v>
      </c>
    </row>
    <row r="1873" spans="19:22">
      <c r="S1873" t="str">
        <f>IF(ISNUMBER(SEARCH(ZAKL_DATA!$B$18,FU!$U1873)),U1873,"")</f>
        <v>Jihlávka</v>
      </c>
      <c r="T1873" t="str">
        <f t="array" ref="T1873">IFERROR(INDEX($S$3:$S$6255,SMALL(IF(ISNUMBER(SEARCH("",$S$3:$S$6255)),ROW($S$1:$S$6253),""),ROW(S1871))),"")</f>
        <v>Jihlávka</v>
      </c>
      <c r="U1873" t="s">
        <v>8138</v>
      </c>
      <c r="V1873">
        <v>547735</v>
      </c>
    </row>
    <row r="1874" spans="19:22">
      <c r="S1874" t="str">
        <f>IF(ISNUMBER(SEARCH(ZAKL_DATA!$B$18,FU!$U1874)),U1874,"")</f>
        <v>Jíkev</v>
      </c>
      <c r="T1874" t="str">
        <f t="array" ref="T1874">IFERROR(INDEX($S$3:$S$6255,SMALL(IF(ISNUMBER(SEARCH("",$S$3:$S$6255)),ROW($S$1:$S$6253),""),ROW(S1872))),"")</f>
        <v>Jíkev</v>
      </c>
      <c r="U1874" t="s">
        <v>4626</v>
      </c>
      <c r="V1874">
        <v>547743</v>
      </c>
    </row>
    <row r="1875" spans="19:22">
      <c r="S1875" t="str">
        <f>IF(ISNUMBER(SEARCH(ZAKL_DATA!$B$18,FU!$U1875)),U1875,"")</f>
        <v>Jilem</v>
      </c>
      <c r="T1875" t="str">
        <f t="array" ref="T1875">IFERROR(INDEX($S$3:$S$6255,SMALL(IF(ISNUMBER(SEARCH("",$S$3:$S$6255)),ROW($S$1:$S$6253),""),ROW(S1873))),"")</f>
        <v>Jilem</v>
      </c>
      <c r="U1875" t="s">
        <v>5416</v>
      </c>
      <c r="V1875">
        <v>547751</v>
      </c>
    </row>
    <row r="1876" spans="19:22">
      <c r="S1876" t="str">
        <f>IF(ISNUMBER(SEARCH(ZAKL_DATA!$B$18,FU!$U1876)),U1876,"")</f>
        <v>Jilem</v>
      </c>
      <c r="T1876" t="str">
        <f t="array" ref="T1876">IFERROR(INDEX($S$3:$S$6255,SMALL(IF(ISNUMBER(SEARCH("",$S$3:$S$6255)),ROW($S$1:$S$6253),""),ROW(S1874))),"")</f>
        <v>Jilem</v>
      </c>
      <c r="U1876" t="s">
        <v>5416</v>
      </c>
      <c r="V1876">
        <v>547760</v>
      </c>
    </row>
    <row r="1877" spans="19:22">
      <c r="S1877" t="str">
        <f>IF(ISNUMBER(SEARCH(ZAKL_DATA!$B$18,FU!$U1877)),U1877,"")</f>
        <v>Jilemnice</v>
      </c>
      <c r="T1877" t="str">
        <f t="array" ref="T1877">IFERROR(INDEX($S$3:$S$6255,SMALL(IF(ISNUMBER(SEARCH("",$S$3:$S$6255)),ROW($S$1:$S$6253),""),ROW(S1875))),"")</f>
        <v>Jilemnice</v>
      </c>
      <c r="U1877" t="s">
        <v>7475</v>
      </c>
      <c r="V1877">
        <v>547778</v>
      </c>
    </row>
    <row r="1878" spans="19:22">
      <c r="S1878" t="str">
        <f>IF(ISNUMBER(SEARCH(ZAKL_DATA!$B$18,FU!$U1878)),U1878,"")</f>
        <v>Jílové</v>
      </c>
      <c r="T1878" t="str">
        <f t="array" ref="T1878">IFERROR(INDEX($S$3:$S$6255,SMALL(IF(ISNUMBER(SEARCH("",$S$3:$S$6255)),ROW($S$1:$S$6253),""),ROW(S1876))),"")</f>
        <v>Jílové</v>
      </c>
      <c r="U1878" t="s">
        <v>6361</v>
      </c>
      <c r="V1878">
        <v>547786</v>
      </c>
    </row>
    <row r="1879" spans="19:22">
      <c r="S1879" t="str">
        <f>IF(ISNUMBER(SEARCH(ZAKL_DATA!$B$18,FU!$U1879)),U1879,"")</f>
        <v>Jílové u Držkova</v>
      </c>
      <c r="T1879" t="str">
        <f t="array" ref="T1879">IFERROR(INDEX($S$3:$S$6255,SMALL(IF(ISNUMBER(SEARCH("",$S$3:$S$6255)),ROW($S$1:$S$6253),""),ROW(S1877))),"")</f>
        <v>Jílové u Držkova</v>
      </c>
      <c r="U1879" t="s">
        <v>6452</v>
      </c>
      <c r="V1879">
        <v>547794</v>
      </c>
    </row>
    <row r="1880" spans="19:22">
      <c r="S1880" t="str">
        <f>IF(ISNUMBER(SEARCH(ZAKL_DATA!$B$18,FU!$U1880)),U1880,"")</f>
        <v>Jílové u Prahy</v>
      </c>
      <c r="T1880" t="str">
        <f t="array" ref="T1880">IFERROR(INDEX($S$3:$S$6255,SMALL(IF(ISNUMBER(SEARCH("",$S$3:$S$6255)),ROW($S$1:$S$6253),""),ROW(S1878))),"")</f>
        <v>Jílové u Prahy</v>
      </c>
      <c r="U1880" t="s">
        <v>4796</v>
      </c>
      <c r="V1880">
        <v>547808</v>
      </c>
    </row>
    <row r="1881" spans="19:22">
      <c r="S1881" t="str">
        <f>IF(ISNUMBER(SEARCH(ZAKL_DATA!$B$18,FU!$U1881)),U1881,"")</f>
        <v>Jílovice</v>
      </c>
      <c r="T1881" t="str">
        <f t="array" ref="T1881">IFERROR(INDEX($S$3:$S$6255,SMALL(IF(ISNUMBER(SEARCH("",$S$3:$S$6255)),ROW($S$1:$S$6253),""),ROW(S1879))),"")</f>
        <v>Jílovice</v>
      </c>
      <c r="U1881" t="s">
        <v>5128</v>
      </c>
      <c r="V1881">
        <v>547816</v>
      </c>
    </row>
    <row r="1882" spans="19:22">
      <c r="S1882" t="str">
        <f>IF(ISNUMBER(SEARCH(ZAKL_DATA!$B$18,FU!$U1882)),U1882,"")</f>
        <v>Jílovice</v>
      </c>
      <c r="T1882" t="str">
        <f t="array" ref="T1882">IFERROR(INDEX($S$3:$S$6255,SMALL(IF(ISNUMBER(SEARCH("",$S$3:$S$6255)),ROW($S$1:$S$6253),""),ROW(S1880))),"")</f>
        <v>Jílovice</v>
      </c>
      <c r="U1882" t="s">
        <v>5128</v>
      </c>
      <c r="V1882">
        <v>547824</v>
      </c>
    </row>
    <row r="1883" spans="19:22">
      <c r="S1883" t="str">
        <f>IF(ISNUMBER(SEARCH(ZAKL_DATA!$B$18,FU!$U1883)),U1883,"")</f>
        <v>Jíloviště</v>
      </c>
      <c r="T1883" t="str">
        <f t="array" ref="T1883">IFERROR(INDEX($S$3:$S$6255,SMALL(IF(ISNUMBER(SEARCH("",$S$3:$S$6255)),ROW($S$1:$S$6253),""),ROW(S1881))),"")</f>
        <v>Jíloviště</v>
      </c>
      <c r="U1883" t="s">
        <v>4797</v>
      </c>
      <c r="V1883">
        <v>547832</v>
      </c>
    </row>
    <row r="1884" spans="19:22">
      <c r="S1884" t="str">
        <f>IF(ISNUMBER(SEARCH(ZAKL_DATA!$B$18,FU!$U1884)),U1884,"")</f>
        <v>Jimlín</v>
      </c>
      <c r="T1884" t="str">
        <f t="array" ref="T1884">IFERROR(INDEX($S$3:$S$6255,SMALL(IF(ISNUMBER(SEARCH("",$S$3:$S$6255)),ROW($S$1:$S$6253),""),ROW(S1882))),"")</f>
        <v>Jimlín</v>
      </c>
      <c r="U1884" t="s">
        <v>5245</v>
      </c>
      <c r="V1884">
        <v>547841</v>
      </c>
    </row>
    <row r="1885" spans="19:22">
      <c r="S1885" t="str">
        <f>IF(ISNUMBER(SEARCH(ZAKL_DATA!$B$18,FU!$U1885)),U1885,"")</f>
        <v>Jimramov</v>
      </c>
      <c r="T1885" t="str">
        <f t="array" ref="T1885">IFERROR(INDEX($S$3:$S$6255,SMALL(IF(ISNUMBER(SEARCH("",$S$3:$S$6255)),ROW($S$1:$S$6253),""),ROW(S1883))),"")</f>
        <v>Jimramov</v>
      </c>
      <c r="U1885" t="s">
        <v>8694</v>
      </c>
      <c r="V1885">
        <v>547859</v>
      </c>
    </row>
    <row r="1886" spans="19:22">
      <c r="S1886" t="str">
        <f>IF(ISNUMBER(SEARCH(ZAKL_DATA!$B$18,FU!$U1886)),U1886,"")</f>
        <v>Jinačovice</v>
      </c>
      <c r="T1886" t="str">
        <f t="array" ref="T1886">IFERROR(INDEX($S$3:$S$6255,SMALL(IF(ISNUMBER(SEARCH("",$S$3:$S$6255)),ROW($S$1:$S$6253),""),ROW(S1884))),"")</f>
        <v>Jinačovice</v>
      </c>
      <c r="U1886" t="s">
        <v>7847</v>
      </c>
      <c r="V1886">
        <v>547867</v>
      </c>
    </row>
    <row r="1887" spans="19:22">
      <c r="S1887" t="str">
        <f>IF(ISNUMBER(SEARCH(ZAKL_DATA!$B$18,FU!$U1887)),U1887,"")</f>
        <v>Jince</v>
      </c>
      <c r="T1887" t="str">
        <f t="array" ref="T1887">IFERROR(INDEX($S$3:$S$6255,SMALL(IF(ISNUMBER(SEARCH("",$S$3:$S$6255)),ROW($S$1:$S$6253),""),ROW(S1885))),"")</f>
        <v>Jince</v>
      </c>
      <c r="U1887" t="s">
        <v>4884</v>
      </c>
      <c r="V1887">
        <v>547875</v>
      </c>
    </row>
    <row r="1888" spans="19:22">
      <c r="S1888" t="str">
        <f>IF(ISNUMBER(SEARCH(ZAKL_DATA!$B$18,FU!$U1888)),U1888,"")</f>
        <v>Jindřichov</v>
      </c>
      <c r="T1888" t="str">
        <f t="array" ref="T1888">IFERROR(INDEX($S$3:$S$6255,SMALL(IF(ISNUMBER(SEARCH("",$S$3:$S$6255)),ROW($S$1:$S$6253),""),ROW(S1886))),"")</f>
        <v>Jindřichov</v>
      </c>
      <c r="U1888" t="s">
        <v>3830</v>
      </c>
      <c r="V1888">
        <v>547883</v>
      </c>
    </row>
    <row r="1889" spans="19:22">
      <c r="S1889" t="str">
        <f>IF(ISNUMBER(SEARCH(ZAKL_DATA!$B$18,FU!$U1889)),U1889,"")</f>
        <v>Jindřichov</v>
      </c>
      <c r="T1889" t="str">
        <f t="array" ref="T1889">IFERROR(INDEX($S$3:$S$6255,SMALL(IF(ISNUMBER(SEARCH("",$S$3:$S$6255)),ROW($S$1:$S$6253),""),ROW(S1887))),"")</f>
        <v>Jindřichov</v>
      </c>
      <c r="U1889" t="s">
        <v>3830</v>
      </c>
      <c r="V1889">
        <v>547891</v>
      </c>
    </row>
    <row r="1890" spans="19:22">
      <c r="S1890" t="str">
        <f>IF(ISNUMBER(SEARCH(ZAKL_DATA!$B$18,FU!$U1890)),U1890,"")</f>
        <v>Jindřichov</v>
      </c>
      <c r="T1890" t="str">
        <f t="array" ref="T1890">IFERROR(INDEX($S$3:$S$6255,SMALL(IF(ISNUMBER(SEARCH("",$S$3:$S$6255)),ROW($S$1:$S$6253),""),ROW(S1888))),"")</f>
        <v>Jindřichov</v>
      </c>
      <c r="U1890" t="s">
        <v>3830</v>
      </c>
      <c r="V1890">
        <v>547905</v>
      </c>
    </row>
    <row r="1891" spans="19:22">
      <c r="S1891" t="str">
        <f>IF(ISNUMBER(SEARCH(ZAKL_DATA!$B$18,FU!$U1891)),U1891,"")</f>
        <v>Jindřichovice</v>
      </c>
      <c r="T1891" t="str">
        <f t="array" ref="T1891">IFERROR(INDEX($S$3:$S$6255,SMALL(IF(ISNUMBER(SEARCH("",$S$3:$S$6255)),ROW($S$1:$S$6253),""),ROW(S1889))),"")</f>
        <v>Jindřichovice</v>
      </c>
      <c r="U1891" t="s">
        <v>6185</v>
      </c>
      <c r="V1891">
        <v>547913</v>
      </c>
    </row>
    <row r="1892" spans="19:22">
      <c r="S1892" t="str">
        <f>IF(ISNUMBER(SEARCH(ZAKL_DATA!$B$18,FU!$U1892)),U1892,"")</f>
        <v>Jindřichovice</v>
      </c>
      <c r="T1892" t="str">
        <f t="array" ref="T1892">IFERROR(INDEX($S$3:$S$6255,SMALL(IF(ISNUMBER(SEARCH("",$S$3:$S$6255)),ROW($S$1:$S$6253),""),ROW(S1890))),"")</f>
        <v>Jindřichovice</v>
      </c>
      <c r="U1892" t="s">
        <v>6185</v>
      </c>
      <c r="V1892">
        <v>547921</v>
      </c>
    </row>
    <row r="1893" spans="19:22">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c r="S1894" t="str">
        <f>IF(ISNUMBER(SEARCH(ZAKL_DATA!$B$18,FU!$U1894)),U1894,"")</f>
        <v>Jindřichův Hradec</v>
      </c>
      <c r="T1894" t="str">
        <f t="array" ref="T1894">IFERROR(INDEX($S$3:$S$6255,SMALL(IF(ISNUMBER(SEARCH("",$S$3:$S$6255)),ROW($S$1:$S$6253),""),ROW(S1892))),"")</f>
        <v>Jindřichův Hradec</v>
      </c>
      <c r="U1894" t="s">
        <v>5238</v>
      </c>
      <c r="V1894">
        <v>547948</v>
      </c>
    </row>
    <row r="1895" spans="19:22">
      <c r="S1895" t="str">
        <f>IF(ISNUMBER(SEARCH(ZAKL_DATA!$B$18,FU!$U1895)),U1895,"")</f>
        <v>Jinín</v>
      </c>
      <c r="T1895" t="str">
        <f t="array" ref="T1895">IFERROR(INDEX($S$3:$S$6255,SMALL(IF(ISNUMBER(SEARCH("",$S$3:$S$6255)),ROW($S$1:$S$6253),""),ROW(S1893))),"")</f>
        <v>Jinín</v>
      </c>
      <c r="U1895" t="s">
        <v>5634</v>
      </c>
      <c r="V1895">
        <v>547956</v>
      </c>
    </row>
    <row r="1896" spans="19:22">
      <c r="S1896" t="str">
        <f>IF(ISNUMBER(SEARCH(ZAKL_DATA!$B$18,FU!$U1896)),U1896,"")</f>
        <v>Jinočany</v>
      </c>
      <c r="T1896" t="str">
        <f t="array" ref="T1896">IFERROR(INDEX($S$3:$S$6255,SMALL(IF(ISNUMBER(SEARCH("",$S$3:$S$6255)),ROW($S$1:$S$6253),""),ROW(S1894))),"")</f>
        <v>Jinočany</v>
      </c>
      <c r="U1896" t="s">
        <v>4798</v>
      </c>
      <c r="V1896">
        <v>547964</v>
      </c>
    </row>
    <row r="1897" spans="19:22">
      <c r="S1897" t="str">
        <f>IF(ISNUMBER(SEARCH(ZAKL_DATA!$B$18,FU!$U1897)),U1897,"")</f>
        <v>Jinolice</v>
      </c>
      <c r="T1897" t="str">
        <f t="array" ref="T1897">IFERROR(INDEX($S$3:$S$6255,SMALL(IF(ISNUMBER(SEARCH("",$S$3:$S$6255)),ROW($S$1:$S$6253),""),ROW(S1895))),"")</f>
        <v>Jinolice</v>
      </c>
      <c r="U1897" t="s">
        <v>5475</v>
      </c>
      <c r="V1897">
        <v>547972</v>
      </c>
    </row>
    <row r="1898" spans="19:22">
      <c r="S1898" t="str">
        <f>IF(ISNUMBER(SEARCH(ZAKL_DATA!$B$18,FU!$U1898)),U1898,"")</f>
        <v>Jinošov</v>
      </c>
      <c r="T1898" t="str">
        <f t="array" ref="T1898">IFERROR(INDEX($S$3:$S$6255,SMALL(IF(ISNUMBER(SEARCH("",$S$3:$S$6255)),ROW($S$1:$S$6253),""),ROW(S1896))),"")</f>
        <v>Jinošov</v>
      </c>
      <c r="U1898" t="s">
        <v>8377</v>
      </c>
      <c r="V1898">
        <v>547981</v>
      </c>
    </row>
    <row r="1899" spans="19:22">
      <c r="S1899" t="str">
        <f>IF(ISNUMBER(SEARCH(ZAKL_DATA!$B$18,FU!$U1899)),U1899,"")</f>
        <v>Jiratice</v>
      </c>
      <c r="T1899" t="str">
        <f t="array" ref="T1899">IFERROR(INDEX($S$3:$S$6255,SMALL(IF(ISNUMBER(SEARCH("",$S$3:$S$6255)),ROW($S$1:$S$6253),""),ROW(S1897))),"")</f>
        <v>Jiratice</v>
      </c>
      <c r="U1899" t="s">
        <v>5599</v>
      </c>
      <c r="V1899">
        <v>547999</v>
      </c>
    </row>
    <row r="1900" spans="19:22">
      <c r="S1900" t="str">
        <f>IF(ISNUMBER(SEARCH(ZAKL_DATA!$B$18,FU!$U1900)),U1900,"")</f>
        <v>Jirkov</v>
      </c>
      <c r="T1900" t="str">
        <f t="array" ref="T1900">IFERROR(INDEX($S$3:$S$6255,SMALL(IF(ISNUMBER(SEARCH("",$S$3:$S$6255)),ROW($S$1:$S$6253),""),ROW(S1898))),"")</f>
        <v>Jirkov</v>
      </c>
      <c r="U1900" t="s">
        <v>6409</v>
      </c>
      <c r="V1900">
        <v>548006</v>
      </c>
    </row>
    <row r="1901" spans="19:22">
      <c r="S1901" t="str">
        <f>IF(ISNUMBER(SEARCH(ZAKL_DATA!$B$18,FU!$U1901)),U1901,"")</f>
        <v>Jirny</v>
      </c>
      <c r="T1901" t="str">
        <f t="array" ref="T1901">IFERROR(INDEX($S$3:$S$6255,SMALL(IF(ISNUMBER(SEARCH("",$S$3:$S$6255)),ROW($S$1:$S$6253),""),ROW(S1899))),"")</f>
        <v>Jirny</v>
      </c>
      <c r="U1901" t="s">
        <v>4713</v>
      </c>
      <c r="V1901">
        <v>548014</v>
      </c>
    </row>
    <row r="1902" spans="19:22">
      <c r="S1902" t="str">
        <f>IF(ISNUMBER(SEARCH(ZAKL_DATA!$B$18,FU!$U1902)),U1902,"")</f>
        <v>Jiřetín pod Bukovou</v>
      </c>
      <c r="T1902" t="str">
        <f t="array" ref="T1902">IFERROR(INDEX($S$3:$S$6255,SMALL(IF(ISNUMBER(SEARCH("",$S$3:$S$6255)),ROW($S$1:$S$6253),""),ROW(S1900))),"")</f>
        <v>Jiřetín pod Bukovou</v>
      </c>
      <c r="U1902" t="s">
        <v>5288</v>
      </c>
      <c r="V1902">
        <v>548022</v>
      </c>
    </row>
    <row r="1903" spans="19:22">
      <c r="S1903" t="str">
        <f>IF(ISNUMBER(SEARCH(ZAKL_DATA!$B$18,FU!$U1903)),U1903,"")</f>
        <v>Jiřetín pod Jedlovou</v>
      </c>
      <c r="T1903" t="str">
        <f t="array" ref="T1903">IFERROR(INDEX($S$3:$S$6255,SMALL(IF(ISNUMBER(SEARCH("",$S$3:$S$6255)),ROW($S$1:$S$6253),""),ROW(S1901))),"")</f>
        <v>Jiřetín pod Jedlovou</v>
      </c>
      <c r="U1903" t="s">
        <v>6362</v>
      </c>
      <c r="V1903">
        <v>548031</v>
      </c>
    </row>
    <row r="1904" spans="19:22">
      <c r="S1904" t="str">
        <f>IF(ISNUMBER(SEARCH(ZAKL_DATA!$B$18,FU!$U1904)),U1904,"")</f>
        <v>Jiřice</v>
      </c>
      <c r="T1904" t="str">
        <f t="array" ref="T1904">IFERROR(INDEX($S$3:$S$6255,SMALL(IF(ISNUMBER(SEARCH("",$S$3:$S$6255)),ROW($S$1:$S$6253),""),ROW(S1902))),"")</f>
        <v>Jiřice</v>
      </c>
      <c r="U1904" t="s">
        <v>5390</v>
      </c>
      <c r="V1904">
        <v>548049</v>
      </c>
    </row>
    <row r="1905" spans="19:22">
      <c r="S1905" t="str">
        <f>IF(ISNUMBER(SEARCH(ZAKL_DATA!$B$18,FU!$U1905)),U1905,"")</f>
        <v>Jiřice</v>
      </c>
      <c r="T1905" t="str">
        <f t="array" ref="T1905">IFERROR(INDEX($S$3:$S$6255,SMALL(IF(ISNUMBER(SEARCH("",$S$3:$S$6255)),ROW($S$1:$S$6253),""),ROW(S1903))),"")</f>
        <v>Jiřice</v>
      </c>
      <c r="U1905" t="s">
        <v>5390</v>
      </c>
      <c r="V1905">
        <v>548057</v>
      </c>
    </row>
    <row r="1906" spans="19:22">
      <c r="S1906" t="str">
        <f>IF(ISNUMBER(SEARCH(ZAKL_DATA!$B$18,FU!$U1906)),U1906,"")</f>
        <v>Jiřice u Miroslavi</v>
      </c>
      <c r="T1906" t="str">
        <f t="array" ref="T1906">IFERROR(INDEX($S$3:$S$6255,SMALL(IF(ISNUMBER(SEARCH("",$S$3:$S$6255)),ROW($S$1:$S$6253),""),ROW(S1904))),"")</f>
        <v>Jiřice u Miroslavi</v>
      </c>
      <c r="U1906" t="s">
        <v>8591</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c r="S1908" t="str">
        <f>IF(ISNUMBER(SEARCH(ZAKL_DATA!$B$18,FU!$U1908)),U1908,"")</f>
        <v>Jiříkov</v>
      </c>
      <c r="T1908" t="str">
        <f t="array" ref="T1908">IFERROR(INDEX($S$3:$S$6255,SMALL(IF(ISNUMBER(SEARCH("",$S$3:$S$6255)),ROW($S$1:$S$6253),""),ROW(S1906))),"")</f>
        <v>Jiříkov</v>
      </c>
      <c r="U1908" t="s">
        <v>6363</v>
      </c>
      <c r="V1908">
        <v>548081</v>
      </c>
    </row>
    <row r="1909" spans="19:22">
      <c r="S1909" t="str">
        <f>IF(ISNUMBER(SEARCH(ZAKL_DATA!$B$18,FU!$U1909)),U1909,"")</f>
        <v>Jiříkov</v>
      </c>
      <c r="T1909" t="str">
        <f t="array" ref="T1909">IFERROR(INDEX($S$3:$S$6255,SMALL(IF(ISNUMBER(SEARCH("",$S$3:$S$6255)),ROW($S$1:$S$6253),""),ROW(S1907))),"")</f>
        <v>Jiříkov</v>
      </c>
      <c r="U1909" t="s">
        <v>6363</v>
      </c>
      <c r="V1909">
        <v>548090</v>
      </c>
    </row>
    <row r="1910" spans="19:22">
      <c r="S1910" t="str">
        <f>IF(ISNUMBER(SEARCH(ZAKL_DATA!$B$18,FU!$U1910)),U1910,"")</f>
        <v>Jiříkovice</v>
      </c>
      <c r="T1910" t="str">
        <f t="array" ref="T1910">IFERROR(INDEX($S$3:$S$6255,SMALL(IF(ISNUMBER(SEARCH("",$S$3:$S$6255)),ROW($S$1:$S$6253),""),ROW(S1908))),"")</f>
        <v>Jiříkovice</v>
      </c>
      <c r="U1910" t="s">
        <v>7848</v>
      </c>
      <c r="V1910">
        <v>548103</v>
      </c>
    </row>
    <row r="1911" spans="19:22">
      <c r="S1911" t="str">
        <f>IF(ISNUMBER(SEARCH(ZAKL_DATA!$B$18,FU!$U1911)),U1911,"")</f>
        <v>Jistebnice</v>
      </c>
      <c r="T1911" t="str">
        <f t="array" ref="T1911">IFERROR(INDEX($S$3:$S$6255,SMALL(IF(ISNUMBER(SEARCH("",$S$3:$S$6255)),ROW($S$1:$S$6253),""),ROW(S1909))),"")</f>
        <v>Jistebnice</v>
      </c>
      <c r="U1911" t="s">
        <v>5733</v>
      </c>
      <c r="V1911">
        <v>548111</v>
      </c>
    </row>
    <row r="1912" spans="19:22">
      <c r="S1912" t="str">
        <f>IF(ISNUMBER(SEARCH(ZAKL_DATA!$B$18,FU!$U1912)),U1912,"")</f>
        <v>Jistebník</v>
      </c>
      <c r="T1912" t="str">
        <f t="array" ref="T1912">IFERROR(INDEX($S$3:$S$6255,SMALL(IF(ISNUMBER(SEARCH("",$S$3:$S$6255)),ROW($S$1:$S$6253),""),ROW(S1910))),"")</f>
        <v>Jistebník</v>
      </c>
      <c r="U1912" t="s">
        <v>8927</v>
      </c>
      <c r="V1912">
        <v>548120</v>
      </c>
    </row>
    <row r="1913" spans="19:22">
      <c r="S1913" t="str">
        <f>IF(ISNUMBER(SEARCH(ZAKL_DATA!$B$18,FU!$U1913)),U1913,"")</f>
        <v>Jitkov</v>
      </c>
      <c r="T1913" t="str">
        <f t="array" ref="T1913">IFERROR(INDEX($S$3:$S$6255,SMALL(IF(ISNUMBER(SEARCH("",$S$3:$S$6255)),ROW($S$1:$S$6253),""),ROW(S1911))),"")</f>
        <v>Jitkov</v>
      </c>
      <c r="U1913" t="s">
        <v>5261</v>
      </c>
      <c r="V1913">
        <v>548146</v>
      </c>
    </row>
    <row r="1914" spans="19:22">
      <c r="S1914" t="str">
        <f>IF(ISNUMBER(SEARCH(ZAKL_DATA!$B$18,FU!$U1914)),U1914,"")</f>
        <v>Jivina</v>
      </c>
      <c r="T1914" t="str">
        <f t="array" ref="T1914">IFERROR(INDEX($S$3:$S$6255,SMALL(IF(ISNUMBER(SEARCH("",$S$3:$S$6255)),ROW($S$1:$S$6253),""),ROW(S1912))),"")</f>
        <v>Jivina</v>
      </c>
      <c r="U1914" t="s">
        <v>4072</v>
      </c>
      <c r="V1914">
        <v>548154</v>
      </c>
    </row>
    <row r="1915" spans="19:22">
      <c r="S1915" t="str">
        <f>IF(ISNUMBER(SEARCH(ZAKL_DATA!$B$18,FU!$U1915)),U1915,"")</f>
        <v>Jivina</v>
      </c>
      <c r="T1915" t="str">
        <f t="array" ref="T1915">IFERROR(INDEX($S$3:$S$6255,SMALL(IF(ISNUMBER(SEARCH("",$S$3:$S$6255)),ROW($S$1:$S$6253),""),ROW(S1913))),"")</f>
        <v>Jivina</v>
      </c>
      <c r="U1915" t="s">
        <v>4072</v>
      </c>
      <c r="V1915">
        <v>548162</v>
      </c>
    </row>
    <row r="1916" spans="19:22">
      <c r="S1916" t="str">
        <f>IF(ISNUMBER(SEARCH(ZAKL_DATA!$B$18,FU!$U1916)),U1916,"")</f>
        <v>Jívka</v>
      </c>
      <c r="T1916" t="str">
        <f t="array" ref="T1916">IFERROR(INDEX($S$3:$S$6255,SMALL(IF(ISNUMBER(SEARCH("",$S$3:$S$6255)),ROW($S$1:$S$6253),""),ROW(S1914))),"")</f>
        <v>Jívka</v>
      </c>
      <c r="U1916" t="s">
        <v>7625</v>
      </c>
      <c r="V1916">
        <v>548171</v>
      </c>
    </row>
    <row r="1917" spans="19:22">
      <c r="S1917" t="str">
        <f>IF(ISNUMBER(SEARCH(ZAKL_DATA!$B$18,FU!$U1917)),U1917,"")</f>
        <v>Jivno</v>
      </c>
      <c r="T1917" t="str">
        <f t="array" ref="T1917">IFERROR(INDEX($S$3:$S$6255,SMALL(IF(ISNUMBER(SEARCH("",$S$3:$S$6255)),ROW($S$1:$S$6253),""),ROW(S1915))),"")</f>
        <v>Jivno</v>
      </c>
      <c r="U1917" t="s">
        <v>4492</v>
      </c>
      <c r="V1917">
        <v>548189</v>
      </c>
    </row>
    <row r="1918" spans="19:22">
      <c r="S1918" t="str">
        <f>IF(ISNUMBER(SEARCH(ZAKL_DATA!$B$18,FU!$U1918)),U1918,"")</f>
        <v>Jívová</v>
      </c>
      <c r="T1918" t="str">
        <f t="array" ref="T1918">IFERROR(INDEX($S$3:$S$6255,SMALL(IF(ISNUMBER(SEARCH("",$S$3:$S$6255)),ROW($S$1:$S$6253),""),ROW(S1916))),"")</f>
        <v>Jívová</v>
      </c>
      <c r="U1918" t="s">
        <v>3636</v>
      </c>
      <c r="V1918">
        <v>548197</v>
      </c>
    </row>
    <row r="1919" spans="19:22">
      <c r="S1919" t="str">
        <f>IF(ISNUMBER(SEARCH(ZAKL_DATA!$B$18,FU!$U1919)),U1919,"")</f>
        <v>Jívoví</v>
      </c>
      <c r="T1919" t="str">
        <f t="array" ref="T1919">IFERROR(INDEX($S$3:$S$6255,SMALL(IF(ISNUMBER(SEARCH("",$S$3:$S$6255)),ROW($S$1:$S$6253),""),ROW(S1917))),"")</f>
        <v>Jívoví</v>
      </c>
      <c r="U1919" t="s">
        <v>8695</v>
      </c>
      <c r="V1919">
        <v>548201</v>
      </c>
    </row>
    <row r="1920" spans="19:22">
      <c r="S1920" t="str">
        <f>IF(ISNUMBER(SEARCH(ZAKL_DATA!$B$18,FU!$U1920)),U1920,"")</f>
        <v>Jizbice</v>
      </c>
      <c r="T1920" t="str">
        <f t="array" ref="T1920">IFERROR(INDEX($S$3:$S$6255,SMALL(IF(ISNUMBER(SEARCH("",$S$3:$S$6255)),ROW($S$1:$S$6253),""),ROW(S1918))),"")</f>
        <v>Jizbice</v>
      </c>
      <c r="U1920" t="s">
        <v>4627</v>
      </c>
      <c r="V1920">
        <v>548219</v>
      </c>
    </row>
    <row r="1921" spans="19:22">
      <c r="S1921" t="str">
        <f>IF(ISNUMBER(SEARCH(ZAKL_DATA!$B$18,FU!$U1921)),U1921,"")</f>
        <v>Jizerní Vtelno</v>
      </c>
      <c r="T1921" t="str">
        <f t="array" ref="T1921">IFERROR(INDEX($S$3:$S$6255,SMALL(IF(ISNUMBER(SEARCH("",$S$3:$S$6255)),ROW($S$1:$S$6253),""),ROW(S1919))),"")</f>
        <v>Jizerní Vtelno</v>
      </c>
      <c r="U1921" t="s">
        <v>6657</v>
      </c>
      <c r="V1921">
        <v>548227</v>
      </c>
    </row>
    <row r="1922" spans="19:22">
      <c r="S1922" t="str">
        <f>IF(ISNUMBER(SEARCH(ZAKL_DATA!$B$18,FU!$U1922)),U1922,"")</f>
        <v>Josefov</v>
      </c>
      <c r="T1922" t="str">
        <f t="array" ref="T1922">IFERROR(INDEX($S$3:$S$6255,SMALL(IF(ISNUMBER(SEARCH("",$S$3:$S$6255)),ROW($S$1:$S$6253),""),ROW(S1920))),"")</f>
        <v>Josefov</v>
      </c>
      <c r="U1922" t="s">
        <v>3762</v>
      </c>
      <c r="V1922">
        <v>548235</v>
      </c>
    </row>
    <row r="1923" spans="19:22">
      <c r="S1923" t="str">
        <f>IF(ISNUMBER(SEARCH(ZAKL_DATA!$B$18,FU!$U1923)),U1923,"")</f>
        <v>Josefov</v>
      </c>
      <c r="T1923" t="str">
        <f t="array" ref="T1923">IFERROR(INDEX($S$3:$S$6255,SMALL(IF(ISNUMBER(SEARCH("",$S$3:$S$6255)),ROW($S$1:$S$6253),""),ROW(S1921))),"")</f>
        <v>Josefov</v>
      </c>
      <c r="U1923" t="s">
        <v>3762</v>
      </c>
      <c r="V1923">
        <v>548243</v>
      </c>
    </row>
    <row r="1924" spans="19:22">
      <c r="S1924" t="str">
        <f>IF(ISNUMBER(SEARCH(ZAKL_DATA!$B$18,FU!$U1924)),U1924,"")</f>
        <v>Josefův Důl</v>
      </c>
      <c r="T1924" t="str">
        <f t="array" ref="T1924">IFERROR(INDEX($S$3:$S$6255,SMALL(IF(ISNUMBER(SEARCH("",$S$3:$S$6255)),ROW($S$1:$S$6253),""),ROW(S1922))),"")</f>
        <v>Josefův Důl</v>
      </c>
      <c r="U1924" t="s">
        <v>3912</v>
      </c>
      <c r="V1924">
        <v>548251</v>
      </c>
    </row>
    <row r="1925" spans="19:22">
      <c r="S1925" t="str">
        <f>IF(ISNUMBER(SEARCH(ZAKL_DATA!$B$18,FU!$U1925)),U1925,"")</f>
        <v>Josefův Důl</v>
      </c>
      <c r="T1925" t="str">
        <f t="array" ref="T1925">IFERROR(INDEX($S$3:$S$6255,SMALL(IF(ISNUMBER(SEARCH("",$S$3:$S$6255)),ROW($S$1:$S$6253),""),ROW(S1923))),"")</f>
        <v>Josefův Důl</v>
      </c>
      <c r="U1925" t="s">
        <v>3912</v>
      </c>
      <c r="V1925">
        <v>548260</v>
      </c>
    </row>
    <row r="1926" spans="19:22">
      <c r="S1926" t="str">
        <f>IF(ISNUMBER(SEARCH(ZAKL_DATA!$B$18,FU!$U1926)),U1926,"")</f>
        <v>Kacákova Lhota</v>
      </c>
      <c r="T1926" t="str">
        <f t="array" ref="T1926">IFERROR(INDEX($S$3:$S$6255,SMALL(IF(ISNUMBER(SEARCH("",$S$3:$S$6255)),ROW($S$1:$S$6253),""),ROW(S1924))),"")</f>
        <v>Kacákova Lhota</v>
      </c>
      <c r="U1926" t="s">
        <v>5489</v>
      </c>
      <c r="V1926">
        <v>548278</v>
      </c>
    </row>
    <row r="1927" spans="19:22">
      <c r="S1927" t="str">
        <f>IF(ISNUMBER(SEARCH(ZAKL_DATA!$B$18,FU!$U1927)),U1927,"")</f>
        <v>Kacanovy</v>
      </c>
      <c r="T1927" t="str">
        <f t="array" ref="T1927">IFERROR(INDEX($S$3:$S$6255,SMALL(IF(ISNUMBER(SEARCH("",$S$3:$S$6255)),ROW($S$1:$S$6253),""),ROW(S1925))),"")</f>
        <v>Kacanovy</v>
      </c>
      <c r="U1927" t="s">
        <v>7476</v>
      </c>
      <c r="V1927">
        <v>548286</v>
      </c>
    </row>
    <row r="1928" spans="19:22">
      <c r="S1928" t="str">
        <f>IF(ISNUMBER(SEARCH(ZAKL_DATA!$B$18,FU!$U1928)),U1928,"")</f>
        <v>Kaceřov</v>
      </c>
      <c r="T1928" t="str">
        <f t="array" ref="T1928">IFERROR(INDEX($S$3:$S$6255,SMALL(IF(ISNUMBER(SEARCH("",$S$3:$S$6255)),ROW($S$1:$S$6253),""),ROW(S1926))),"")</f>
        <v>Kaceřov</v>
      </c>
      <c r="U1928" t="s">
        <v>6105</v>
      </c>
      <c r="V1928">
        <v>548308</v>
      </c>
    </row>
    <row r="1929" spans="19:22">
      <c r="S1929" t="str">
        <f>IF(ISNUMBER(SEARCH(ZAKL_DATA!$B$18,FU!$U1929)),U1929,"")</f>
        <v>Kaceřov</v>
      </c>
      <c r="T1929" t="str">
        <f t="array" ref="T1929">IFERROR(INDEX($S$3:$S$6255,SMALL(IF(ISNUMBER(SEARCH("",$S$3:$S$6255)),ROW($S$1:$S$6253),""),ROW(S1927))),"")</f>
        <v>Kaceřov</v>
      </c>
      <c r="U1929" t="s">
        <v>6105</v>
      </c>
      <c r="V1929">
        <v>548316</v>
      </c>
    </row>
    <row r="1930" spans="19:22">
      <c r="S1930" t="str">
        <f>IF(ISNUMBER(SEARCH(ZAKL_DATA!$B$18,FU!$U1930)),U1930,"")</f>
        <v>Kácov</v>
      </c>
      <c r="T1930" t="str">
        <f t="array" ref="T1930">IFERROR(INDEX($S$3:$S$6255,SMALL(IF(ISNUMBER(SEARCH("",$S$3:$S$6255)),ROW($S$1:$S$6253),""),ROW(S1928))),"")</f>
        <v>Kácov</v>
      </c>
      <c r="U1930" t="s">
        <v>4342</v>
      </c>
      <c r="V1930">
        <v>548324</v>
      </c>
    </row>
    <row r="1931" spans="19:22">
      <c r="S1931" t="str">
        <f>IF(ISNUMBER(SEARCH(ZAKL_DATA!$B$18,FU!$U1931)),U1931,"")</f>
        <v>Kačice</v>
      </c>
      <c r="T1931" t="str">
        <f t="array" ref="T1931">IFERROR(INDEX($S$3:$S$6255,SMALL(IF(ISNUMBER(SEARCH("",$S$3:$S$6255)),ROW($S$1:$S$6253),""),ROW(S1929))),"")</f>
        <v>Kačice</v>
      </c>
      <c r="U1931" t="s">
        <v>4180</v>
      </c>
      <c r="V1931">
        <v>548332</v>
      </c>
    </row>
    <row r="1932" spans="19:22">
      <c r="S1932" t="str">
        <f>IF(ISNUMBER(SEARCH(ZAKL_DATA!$B$18,FU!$U1932)),U1932,"")</f>
        <v>Kačlehy</v>
      </c>
      <c r="T1932" t="str">
        <f t="array" ref="T1932">IFERROR(INDEX($S$3:$S$6255,SMALL(IF(ISNUMBER(SEARCH("",$S$3:$S$6255)),ROW($S$1:$S$6253),""),ROW(S1930))),"")</f>
        <v>Kačlehy</v>
      </c>
      <c r="U1932" t="s">
        <v>6354</v>
      </c>
      <c r="V1932">
        <v>548341</v>
      </c>
    </row>
    <row r="1933" spans="19:22">
      <c r="S1933" t="str">
        <f>IF(ISNUMBER(SEARCH(ZAKL_DATA!$B$18,FU!$U1933)),U1933,"")</f>
        <v>Kadaň</v>
      </c>
      <c r="T1933" t="str">
        <f t="array" ref="T1933">IFERROR(INDEX($S$3:$S$6255,SMALL(IF(ISNUMBER(SEARCH("",$S$3:$S$6255)),ROW($S$1:$S$6253),""),ROW(S1931))),"")</f>
        <v>Kadaň</v>
      </c>
      <c r="U1933" t="s">
        <v>6410</v>
      </c>
      <c r="V1933">
        <v>548359</v>
      </c>
    </row>
    <row r="1934" spans="19:22">
      <c r="S1934" t="str">
        <f>IF(ISNUMBER(SEARCH(ZAKL_DATA!$B$18,FU!$U1934)),U1934,"")</f>
        <v>Kadlín</v>
      </c>
      <c r="T1934" t="str">
        <f t="array" ref="T1934">IFERROR(INDEX($S$3:$S$6255,SMALL(IF(ISNUMBER(SEARCH("",$S$3:$S$6255)),ROW($S$1:$S$6253),""),ROW(S1932))),"")</f>
        <v>Kadlín</v>
      </c>
      <c r="U1934" t="s">
        <v>4119</v>
      </c>
      <c r="V1934">
        <v>548367</v>
      </c>
    </row>
    <row r="1935" spans="19:22">
      <c r="S1935" t="str">
        <f>IF(ISNUMBER(SEARCH(ZAKL_DATA!$B$18,FU!$U1935)),U1935,"")</f>
        <v>Kadolec</v>
      </c>
      <c r="T1935" t="str">
        <f t="array" ref="T1935">IFERROR(INDEX($S$3:$S$6255,SMALL(IF(ISNUMBER(SEARCH("",$S$3:$S$6255)),ROW($S$1:$S$6253),""),ROW(S1933))),"")</f>
        <v>Kadolec</v>
      </c>
      <c r="U1935" t="s">
        <v>8696</v>
      </c>
      <c r="V1935">
        <v>548375</v>
      </c>
    </row>
    <row r="1936" spans="19:22">
      <c r="S1936" t="str">
        <f>IF(ISNUMBER(SEARCH(ZAKL_DATA!$B$18,FU!$U1936)),U1936,"")</f>
        <v>Kadov</v>
      </c>
      <c r="T1936" t="str">
        <f t="array" ref="T1936">IFERROR(INDEX($S$3:$S$6255,SMALL(IF(ISNUMBER(SEARCH("",$S$3:$S$6255)),ROW($S$1:$S$6253),""),ROW(S1934))),"")</f>
        <v>Kadov</v>
      </c>
      <c r="U1936" t="s">
        <v>5635</v>
      </c>
      <c r="V1936">
        <v>548383</v>
      </c>
    </row>
    <row r="1937" spans="19:22">
      <c r="S1937" t="str">
        <f>IF(ISNUMBER(SEARCH(ZAKL_DATA!$B$18,FU!$U1937)),U1937,"")</f>
        <v>Kadov</v>
      </c>
      <c r="T1937" t="str">
        <f t="array" ref="T1937">IFERROR(INDEX($S$3:$S$6255,SMALL(IF(ISNUMBER(SEARCH("",$S$3:$S$6255)),ROW($S$1:$S$6253),""),ROW(S1935))),"")</f>
        <v>Kadov</v>
      </c>
      <c r="U1937" t="s">
        <v>5635</v>
      </c>
      <c r="V1937">
        <v>548391</v>
      </c>
    </row>
    <row r="1938" spans="19:22">
      <c r="S1938" t="str">
        <f>IF(ISNUMBER(SEARCH(ZAKL_DATA!$B$18,FU!$U1938)),U1938,"")</f>
        <v>Kadov</v>
      </c>
      <c r="T1938" t="str">
        <f t="array" ref="T1938">IFERROR(INDEX($S$3:$S$6255,SMALL(IF(ISNUMBER(SEARCH("",$S$3:$S$6255)),ROW($S$1:$S$6253),""),ROW(S1936))),"")</f>
        <v>Kadov</v>
      </c>
      <c r="U1938" t="s">
        <v>5635</v>
      </c>
      <c r="V1938">
        <v>548405</v>
      </c>
    </row>
    <row r="1939" spans="19:22">
      <c r="S1939" t="str">
        <f>IF(ISNUMBER(SEARCH(ZAKL_DATA!$B$18,FU!$U1939)),U1939,"")</f>
        <v>Kájov</v>
      </c>
      <c r="T1939" t="str">
        <f t="array" ref="T1939">IFERROR(INDEX($S$3:$S$6255,SMALL(IF(ISNUMBER(SEARCH("",$S$3:$S$6255)),ROW($S$1:$S$6253),""),ROW(S1937))),"")</f>
        <v>Kájov</v>
      </c>
      <c r="U1939" t="s">
        <v>5212</v>
      </c>
      <c r="V1939">
        <v>548413</v>
      </c>
    </row>
    <row r="1940" spans="19:22">
      <c r="S1940" t="str">
        <f>IF(ISNUMBER(SEARCH(ZAKL_DATA!$B$18,FU!$U1940)),U1940,"")</f>
        <v>Kakejcov</v>
      </c>
      <c r="T1940" t="str">
        <f t="array" ref="T1940">IFERROR(INDEX($S$3:$S$6255,SMALL(IF(ISNUMBER(SEARCH("",$S$3:$S$6255)),ROW($S$1:$S$6253),""),ROW(S1938))),"")</f>
        <v>Kakejcov</v>
      </c>
      <c r="U1940" t="s">
        <v>7594</v>
      </c>
      <c r="V1940">
        <v>548421</v>
      </c>
    </row>
    <row r="1941" spans="19:22">
      <c r="S1941" t="str">
        <f>IF(ISNUMBER(SEARCH(ZAKL_DATA!$B$18,FU!$U1941)),U1941,"")</f>
        <v>Kalek</v>
      </c>
      <c r="T1941" t="str">
        <f t="array" ref="T1941">IFERROR(INDEX($S$3:$S$6255,SMALL(IF(ISNUMBER(SEARCH("",$S$3:$S$6255)),ROW($S$1:$S$6253),""),ROW(S1939))),"")</f>
        <v>Kalek</v>
      </c>
      <c r="U1941" t="s">
        <v>6411</v>
      </c>
      <c r="V1941">
        <v>548430</v>
      </c>
    </row>
    <row r="1942" spans="19:22">
      <c r="S1942" t="str">
        <f>IF(ISNUMBER(SEARCH(ZAKL_DATA!$B$18,FU!$U1942)),U1942,"")</f>
        <v>Kalenice</v>
      </c>
      <c r="T1942" t="str">
        <f t="array" ref="T1942">IFERROR(INDEX($S$3:$S$6255,SMALL(IF(ISNUMBER(SEARCH("",$S$3:$S$6255)),ROW($S$1:$S$6253),""),ROW(S1940))),"")</f>
        <v>Kalenice</v>
      </c>
      <c r="U1942" t="s">
        <v>4601</v>
      </c>
      <c r="V1942">
        <v>548448</v>
      </c>
    </row>
    <row r="1943" spans="19:22">
      <c r="S1943" t="str">
        <f>IF(ISNUMBER(SEARCH(ZAKL_DATA!$B$18,FU!$U1943)),U1943,"")</f>
        <v>Kalhov</v>
      </c>
      <c r="T1943" t="str">
        <f t="array" ref="T1943">IFERROR(INDEX($S$3:$S$6255,SMALL(IF(ISNUMBER(SEARCH("",$S$3:$S$6255)),ROW($S$1:$S$6253),""),ROW(S1941))),"")</f>
        <v>Kalhov</v>
      </c>
      <c r="U1943" t="s">
        <v>8139</v>
      </c>
      <c r="V1943">
        <v>548456</v>
      </c>
    </row>
    <row r="1944" spans="19:22">
      <c r="S1944" t="str">
        <f>IF(ISNUMBER(SEARCH(ZAKL_DATA!$B$18,FU!$U1944)),U1944,"")</f>
        <v>Kaliště</v>
      </c>
      <c r="T1944" t="str">
        <f t="array" ref="T1944">IFERROR(INDEX($S$3:$S$6255,SMALL(IF(ISNUMBER(SEARCH("",$S$3:$S$6255)),ROW($S$1:$S$6253),""),ROW(S1942))),"")</f>
        <v>Kaliště</v>
      </c>
      <c r="U1944" t="s">
        <v>4714</v>
      </c>
      <c r="V1944">
        <v>548464</v>
      </c>
    </row>
    <row r="1945" spans="19:22">
      <c r="S1945" t="str">
        <f>IF(ISNUMBER(SEARCH(ZAKL_DATA!$B$18,FU!$U1945)),U1945,"")</f>
        <v>Kaliště</v>
      </c>
      <c r="T1945" t="str">
        <f t="array" ref="T1945">IFERROR(INDEX($S$3:$S$6255,SMALL(IF(ISNUMBER(SEARCH("",$S$3:$S$6255)),ROW($S$1:$S$6253),""),ROW(S1943))),"")</f>
        <v>Kaliště</v>
      </c>
      <c r="U1945" t="s">
        <v>4714</v>
      </c>
      <c r="V1945">
        <v>548472</v>
      </c>
    </row>
    <row r="1946" spans="19:22">
      <c r="S1946" t="str">
        <f>IF(ISNUMBER(SEARCH(ZAKL_DATA!$B$18,FU!$U1946)),U1946,"")</f>
        <v>Kaliště</v>
      </c>
      <c r="T1946" t="str">
        <f t="array" ref="T1946">IFERROR(INDEX($S$3:$S$6255,SMALL(IF(ISNUMBER(SEARCH("",$S$3:$S$6255)),ROW($S$1:$S$6253),""),ROW(S1944))),"")</f>
        <v>Kaliště</v>
      </c>
      <c r="U1946" t="s">
        <v>4714</v>
      </c>
      <c r="V1946">
        <v>548481</v>
      </c>
    </row>
    <row r="1947" spans="19:22">
      <c r="S1947" t="str">
        <f>IF(ISNUMBER(SEARCH(ZAKL_DATA!$B$18,FU!$U1947)),U1947,"")</f>
        <v>Kalivody</v>
      </c>
      <c r="T1947" t="str">
        <f t="array" ref="T1947">IFERROR(INDEX($S$3:$S$6255,SMALL(IF(ISNUMBER(SEARCH("",$S$3:$S$6255)),ROW($S$1:$S$6253),""),ROW(S1945))),"")</f>
        <v>Kalivody</v>
      </c>
      <c r="U1947" t="s">
        <v>6604</v>
      </c>
      <c r="V1947">
        <v>548499</v>
      </c>
    </row>
    <row r="1948" spans="19:22">
      <c r="S1948" t="str">
        <f>IF(ISNUMBER(SEARCH(ZAKL_DATA!$B$18,FU!$U1948)),U1948,"")</f>
        <v>Kaly</v>
      </c>
      <c r="T1948" t="str">
        <f t="array" ref="T1948">IFERROR(INDEX($S$3:$S$6255,SMALL(IF(ISNUMBER(SEARCH("",$S$3:$S$6255)),ROW($S$1:$S$6253),""),ROW(S1946))),"")</f>
        <v>Kaly</v>
      </c>
      <c r="U1948" t="s">
        <v>8697</v>
      </c>
      <c r="V1948">
        <v>548502</v>
      </c>
    </row>
    <row r="1949" spans="19:22">
      <c r="S1949" t="str">
        <f>IF(ISNUMBER(SEARCH(ZAKL_DATA!$B$18,FU!$U1949)),U1949,"")</f>
        <v>Kamberk</v>
      </c>
      <c r="T1949" t="str">
        <f t="array" ref="T1949">IFERROR(INDEX($S$3:$S$6255,SMALL(IF(ISNUMBER(SEARCH("",$S$3:$S$6255)),ROW($S$1:$S$6253),""),ROW(S1947))),"")</f>
        <v>Kamberk</v>
      </c>
      <c r="U1949" t="s">
        <v>4046</v>
      </c>
      <c r="V1949">
        <v>548511</v>
      </c>
    </row>
    <row r="1950" spans="19:22">
      <c r="S1950" t="str">
        <f>IF(ISNUMBER(SEARCH(ZAKL_DATA!$B$18,FU!$U1950)),U1950,"")</f>
        <v>Kámen</v>
      </c>
      <c r="T1950" t="str">
        <f t="array" ref="T1950">IFERROR(INDEX($S$3:$S$6255,SMALL(IF(ISNUMBER(SEARCH("",$S$3:$S$6255)),ROW($S$1:$S$6253),""),ROW(S1948))),"")</f>
        <v>Kámen</v>
      </c>
      <c r="U1950" t="s">
        <v>5276</v>
      </c>
      <c r="V1950">
        <v>548529</v>
      </c>
    </row>
    <row r="1951" spans="19:22">
      <c r="S1951" t="str">
        <f>IF(ISNUMBER(SEARCH(ZAKL_DATA!$B$18,FU!$U1951)),U1951,"")</f>
        <v>Kámen</v>
      </c>
      <c r="T1951" t="str">
        <f t="array" ref="T1951">IFERROR(INDEX($S$3:$S$6255,SMALL(IF(ISNUMBER(SEARCH("",$S$3:$S$6255)),ROW($S$1:$S$6253),""),ROW(S1949))),"")</f>
        <v>Kámen</v>
      </c>
      <c r="U1951" t="s">
        <v>5276</v>
      </c>
      <c r="V1951">
        <v>548537</v>
      </c>
    </row>
    <row r="1952" spans="19:22">
      <c r="S1952" t="str">
        <f>IF(ISNUMBER(SEARCH(ZAKL_DATA!$B$18,FU!$U1952)),U1952,"")</f>
        <v>Kámen</v>
      </c>
      <c r="T1952" t="str">
        <f t="array" ref="T1952">IFERROR(INDEX($S$3:$S$6255,SMALL(IF(ISNUMBER(SEARCH("",$S$3:$S$6255)),ROW($S$1:$S$6253),""),ROW(S1950))),"")</f>
        <v>Kámen</v>
      </c>
      <c r="U1952" t="s">
        <v>5276</v>
      </c>
      <c r="V1952">
        <v>548545</v>
      </c>
    </row>
    <row r="1953" spans="19:22">
      <c r="S1953" t="str">
        <f>IF(ISNUMBER(SEARCH(ZAKL_DATA!$B$18,FU!$U1953)),U1953,"")</f>
        <v>Kamenec</v>
      </c>
      <c r="T1953" t="str">
        <f t="array" ref="T1953">IFERROR(INDEX($S$3:$S$6255,SMALL(IF(ISNUMBER(SEARCH("",$S$3:$S$6255)),ROW($S$1:$S$6253),""),ROW(S1951))),"")</f>
        <v>Kamenec</v>
      </c>
      <c r="U1953" t="s">
        <v>6717</v>
      </c>
      <c r="V1953">
        <v>548553</v>
      </c>
    </row>
    <row r="1954" spans="19:22">
      <c r="S1954" t="str">
        <f>IF(ISNUMBER(SEARCH(ZAKL_DATA!$B$18,FU!$U1954)),U1954,"")</f>
        <v>Kamenec u Poličky</v>
      </c>
      <c r="T1954" t="str">
        <f t="array" ref="T1954">IFERROR(INDEX($S$3:$S$6255,SMALL(IF(ISNUMBER(SEARCH("",$S$3:$S$6255)),ROW($S$1:$S$6253),""),ROW(S1952))),"")</f>
        <v>Kamenec u Poličky</v>
      </c>
      <c r="U1954" t="s">
        <v>7529</v>
      </c>
      <c r="V1954">
        <v>548561</v>
      </c>
    </row>
    <row r="1955" spans="19:22">
      <c r="S1955" t="str">
        <f>IF(ISNUMBER(SEARCH(ZAKL_DATA!$B$18,FU!$U1955)),U1955,"")</f>
        <v>Kamenice</v>
      </c>
      <c r="T1955" t="str">
        <f t="array" ref="T1955">IFERROR(INDEX($S$3:$S$6255,SMALL(IF(ISNUMBER(SEARCH("",$S$3:$S$6255)),ROW($S$1:$S$6253),""),ROW(S1953))),"")</f>
        <v>Kamenice</v>
      </c>
      <c r="U1955" t="s">
        <v>4715</v>
      </c>
      <c r="V1955">
        <v>548570</v>
      </c>
    </row>
    <row r="1956" spans="19:22">
      <c r="S1956" t="str">
        <f>IF(ISNUMBER(SEARCH(ZAKL_DATA!$B$18,FU!$U1956)),U1956,"")</f>
        <v>Kamenice</v>
      </c>
      <c r="T1956" t="str">
        <f t="array" ref="T1956">IFERROR(INDEX($S$3:$S$6255,SMALL(IF(ISNUMBER(SEARCH("",$S$3:$S$6255)),ROW($S$1:$S$6253),""),ROW(S1954))),"")</f>
        <v>Kamenice</v>
      </c>
      <c r="U1956" t="s">
        <v>4715</v>
      </c>
      <c r="V1956">
        <v>548588</v>
      </c>
    </row>
    <row r="1957" spans="19:22">
      <c r="S1957" t="str">
        <f>IF(ISNUMBER(SEARCH(ZAKL_DATA!$B$18,FU!$U1957)),U1957,"")</f>
        <v>Kamenice nad Lipou</v>
      </c>
      <c r="T1957" t="str">
        <f t="array" ref="T1957">IFERROR(INDEX($S$3:$S$6255,SMALL(IF(ISNUMBER(SEARCH("",$S$3:$S$6255)),ROW($S$1:$S$6253),""),ROW(S1955))),"")</f>
        <v>Kamenice nad Lipou</v>
      </c>
      <c r="U1957" t="s">
        <v>5391</v>
      </c>
      <c r="V1957">
        <v>548596</v>
      </c>
    </row>
    <row r="1958" spans="19:22">
      <c r="S1958" t="str">
        <f>IF(ISNUMBER(SEARCH(ZAKL_DATA!$B$18,FU!$U1958)),U1958,"")</f>
        <v>Kamenický Šenov</v>
      </c>
      <c r="T1958" t="str">
        <f t="array" ref="T1958">IFERROR(INDEX($S$3:$S$6255,SMALL(IF(ISNUMBER(SEARCH("",$S$3:$S$6255)),ROW($S$1:$S$6253),""),ROW(S1956))),"")</f>
        <v>Kamenický Šenov</v>
      </c>
      <c r="U1958" t="s">
        <v>6283</v>
      </c>
      <c r="V1958">
        <v>548600</v>
      </c>
    </row>
    <row r="1959" spans="19:22">
      <c r="S1959" t="str">
        <f>IF(ISNUMBER(SEARCH(ZAKL_DATA!$B$18,FU!$U1959)),U1959,"")</f>
        <v>Kameničky</v>
      </c>
      <c r="T1959" t="str">
        <f t="array" ref="T1959">IFERROR(INDEX($S$3:$S$6255,SMALL(IF(ISNUMBER(SEARCH("",$S$3:$S$6255)),ROW($S$1:$S$6253),""),ROW(S1957))),"")</f>
        <v>Kameničky</v>
      </c>
      <c r="U1959" t="s">
        <v>7070</v>
      </c>
      <c r="V1959">
        <v>548618</v>
      </c>
    </row>
    <row r="1960" spans="19:22">
      <c r="S1960" t="str">
        <f>IF(ISNUMBER(SEARCH(ZAKL_DATA!$B$18,FU!$U1960)),U1960,"")</f>
        <v>Kameničná</v>
      </c>
      <c r="T1960" t="str">
        <f t="array" ref="T1960">IFERROR(INDEX($S$3:$S$6255,SMALL(IF(ISNUMBER(SEARCH("",$S$3:$S$6255)),ROW($S$1:$S$6253),""),ROW(S1958))),"")</f>
        <v>Kameničná</v>
      </c>
      <c r="U1960" t="s">
        <v>7690</v>
      </c>
      <c r="V1960">
        <v>548626</v>
      </c>
    </row>
    <row r="1961" spans="19:22">
      <c r="S1961" t="str">
        <f>IF(ISNUMBER(SEARCH(ZAKL_DATA!$B$18,FU!$U1961)),U1961,"")</f>
        <v>Kamenná</v>
      </c>
      <c r="T1961" t="str">
        <f t="array" ref="T1961">IFERROR(INDEX($S$3:$S$6255,SMALL(IF(ISNUMBER(SEARCH("",$S$3:$S$6255)),ROW($S$1:$S$6253),""),ROW(S1959))),"")</f>
        <v>Kamenná</v>
      </c>
      <c r="U1961" t="s">
        <v>4512</v>
      </c>
      <c r="V1961">
        <v>548634</v>
      </c>
    </row>
    <row r="1962" spans="19:22">
      <c r="S1962" t="str">
        <f>IF(ISNUMBER(SEARCH(ZAKL_DATA!$B$18,FU!$U1962)),U1962,"")</f>
        <v>Kamenná</v>
      </c>
      <c r="T1962" t="str">
        <f t="array" ref="T1962">IFERROR(INDEX($S$3:$S$6255,SMALL(IF(ISNUMBER(SEARCH("",$S$3:$S$6255)),ROW($S$1:$S$6253),""),ROW(S1960))),"")</f>
        <v>Kamenná</v>
      </c>
      <c r="U1962" t="s">
        <v>4512</v>
      </c>
      <c r="V1962">
        <v>548642</v>
      </c>
    </row>
    <row r="1963" spans="19:22">
      <c r="S1963" t="str">
        <f>IF(ISNUMBER(SEARCH(ZAKL_DATA!$B$18,FU!$U1963)),U1963,"")</f>
        <v>Kamenná</v>
      </c>
      <c r="T1963" t="str">
        <f t="array" ref="T1963">IFERROR(INDEX($S$3:$S$6255,SMALL(IF(ISNUMBER(SEARCH("",$S$3:$S$6255)),ROW($S$1:$S$6253),""),ROW(S1961))),"")</f>
        <v>Kamenná</v>
      </c>
      <c r="U1963" t="s">
        <v>4512</v>
      </c>
      <c r="V1963">
        <v>548651</v>
      </c>
    </row>
    <row r="1964" spans="19:22">
      <c r="S1964" t="str">
        <f>IF(ISNUMBER(SEARCH(ZAKL_DATA!$B$18,FU!$U1964)),U1964,"")</f>
        <v>Kamenná</v>
      </c>
      <c r="T1964" t="str">
        <f t="array" ref="T1964">IFERROR(INDEX($S$3:$S$6255,SMALL(IF(ISNUMBER(SEARCH("",$S$3:$S$6255)),ROW($S$1:$S$6253),""),ROW(S1962))),"")</f>
        <v>Kamenná</v>
      </c>
      <c r="U1964" t="s">
        <v>4512</v>
      </c>
      <c r="V1964">
        <v>548669</v>
      </c>
    </row>
    <row r="1965" spans="19:22">
      <c r="S1965" t="str">
        <f>IF(ISNUMBER(SEARCH(ZAKL_DATA!$B$18,FU!$U1965)),U1965,"")</f>
        <v>Kamenná Horka</v>
      </c>
      <c r="T1965" t="str">
        <f t="array" ref="T1965">IFERROR(INDEX($S$3:$S$6255,SMALL(IF(ISNUMBER(SEARCH("",$S$3:$S$6255)),ROW($S$1:$S$6253),""),ROW(S1963))),"")</f>
        <v>Kamenná Horka</v>
      </c>
      <c r="U1965" t="s">
        <v>7530</v>
      </c>
      <c r="V1965">
        <v>548677</v>
      </c>
    </row>
    <row r="1966" spans="19:22">
      <c r="S1966" t="str">
        <f>IF(ISNUMBER(SEARCH(ZAKL_DATA!$B$18,FU!$U1966)),U1966,"")</f>
        <v>Kamenná Lhota</v>
      </c>
      <c r="T1966" t="str">
        <f t="array" ref="T1966">IFERROR(INDEX($S$3:$S$6255,SMALL(IF(ISNUMBER(SEARCH("",$S$3:$S$6255)),ROW($S$1:$S$6253),""),ROW(S1964))),"")</f>
        <v>Kamenná Lhota</v>
      </c>
      <c r="U1966" t="s">
        <v>6849</v>
      </c>
      <c r="V1966">
        <v>548685</v>
      </c>
    </row>
    <row r="1967" spans="19:22">
      <c r="S1967" t="str">
        <f>IF(ISNUMBER(SEARCH(ZAKL_DATA!$B$18,FU!$U1967)),U1967,"")</f>
        <v>Kamenné Zboží</v>
      </c>
      <c r="T1967" t="str">
        <f t="array" ref="T1967">IFERROR(INDEX($S$3:$S$6255,SMALL(IF(ISNUMBER(SEARCH("",$S$3:$S$6255)),ROW($S$1:$S$6253),""),ROW(S1965))),"")</f>
        <v>Kamenné Zboží</v>
      </c>
      <c r="U1967" t="s">
        <v>4628</v>
      </c>
      <c r="V1967">
        <v>548693</v>
      </c>
    </row>
    <row r="1968" spans="19:22">
      <c r="S1968" t="str">
        <f>IF(ISNUMBER(SEARCH(ZAKL_DATA!$B$18,FU!$U1968)),U1968,"")</f>
        <v>Kamenné Žehrovice</v>
      </c>
      <c r="T1968" t="str">
        <f t="array" ref="T1968">IFERROR(INDEX($S$3:$S$6255,SMALL(IF(ISNUMBER(SEARCH("",$S$3:$S$6255)),ROW($S$1:$S$6253),""),ROW(S1966))),"")</f>
        <v>Kamenné Žehrovice</v>
      </c>
      <c r="U1968" t="s">
        <v>4181</v>
      </c>
      <c r="V1968">
        <v>548707</v>
      </c>
    </row>
    <row r="1969" spans="19:22">
      <c r="S1969" t="str">
        <f>IF(ISNUMBER(SEARCH(ZAKL_DATA!$B$18,FU!$U1969)),U1969,"")</f>
        <v>Kamenný Malíkov</v>
      </c>
      <c r="T1969" t="str">
        <f t="array" ref="T1969">IFERROR(INDEX($S$3:$S$6255,SMALL(IF(ISNUMBER(SEARCH("",$S$3:$S$6255)),ROW($S$1:$S$6253),""),ROW(S1967))),"")</f>
        <v>Kamenný Malíkov</v>
      </c>
      <c r="U1969" t="s">
        <v>8866</v>
      </c>
      <c r="V1969">
        <v>548715</v>
      </c>
    </row>
    <row r="1970" spans="19:22">
      <c r="S1970" t="str">
        <f>IF(ISNUMBER(SEARCH(ZAKL_DATA!$B$18,FU!$U1970)),U1970,"")</f>
        <v>Kamenný Most</v>
      </c>
      <c r="T1970" t="str">
        <f t="array" ref="T1970">IFERROR(INDEX($S$3:$S$6255,SMALL(IF(ISNUMBER(SEARCH("",$S$3:$S$6255)),ROW($S$1:$S$6253),""),ROW(S1968))),"")</f>
        <v>Kamenný Most</v>
      </c>
      <c r="U1970" t="s">
        <v>3786</v>
      </c>
      <c r="V1970">
        <v>548723</v>
      </c>
    </row>
    <row r="1971" spans="19:22">
      <c r="S1971" t="str">
        <f>IF(ISNUMBER(SEARCH(ZAKL_DATA!$B$18,FU!$U1971)),U1971,"")</f>
        <v>Kamenný Přívoz</v>
      </c>
      <c r="T1971" t="str">
        <f t="array" ref="T1971">IFERROR(INDEX($S$3:$S$6255,SMALL(IF(ISNUMBER(SEARCH("",$S$3:$S$6255)),ROW($S$1:$S$6253),""),ROW(S1969))),"")</f>
        <v>Kamenný Přívoz</v>
      </c>
      <c r="U1971" t="s">
        <v>4799</v>
      </c>
      <c r="V1971">
        <v>548731</v>
      </c>
    </row>
    <row r="1972" spans="19:22">
      <c r="S1972" t="str">
        <f>IF(ISNUMBER(SEARCH(ZAKL_DATA!$B$18,FU!$U1972)),U1972,"")</f>
        <v>Kamenný Újezd</v>
      </c>
      <c r="T1972" t="str">
        <f t="array" ref="T1972">IFERROR(INDEX($S$3:$S$6255,SMALL(IF(ISNUMBER(SEARCH("",$S$3:$S$6255)),ROW($S$1:$S$6253),""),ROW(S1970))),"")</f>
        <v>Kamenný Újezd</v>
      </c>
      <c r="U1972" t="s">
        <v>4950</v>
      </c>
      <c r="V1972">
        <v>548740</v>
      </c>
    </row>
    <row r="1973" spans="19:22">
      <c r="S1973" t="str">
        <f>IF(ISNUMBER(SEARCH(ZAKL_DATA!$B$18,FU!$U1973)),U1973,"")</f>
        <v>Kamenný Újezd</v>
      </c>
      <c r="T1973" t="str">
        <f t="array" ref="T1973">IFERROR(INDEX($S$3:$S$6255,SMALL(IF(ISNUMBER(SEARCH("",$S$3:$S$6255)),ROW($S$1:$S$6253),""),ROW(S1971))),"")</f>
        <v>Kamenný Újezd</v>
      </c>
      <c r="U1973" t="s">
        <v>4950</v>
      </c>
      <c r="V1973">
        <v>548758</v>
      </c>
    </row>
    <row r="1974" spans="19:22">
      <c r="S1974" t="str">
        <f>IF(ISNUMBER(SEARCH(ZAKL_DATA!$B$18,FU!$U1974)),U1974,"")</f>
        <v>Kamýk</v>
      </c>
      <c r="T1974" t="str">
        <f t="array" ref="T1974">IFERROR(INDEX($S$3:$S$6255,SMALL(IF(ISNUMBER(SEARCH("",$S$3:$S$6255)),ROW($S$1:$S$6253),""),ROW(S1972))),"")</f>
        <v>Kamýk</v>
      </c>
      <c r="U1974" t="s">
        <v>5300</v>
      </c>
      <c r="V1974">
        <v>548766</v>
      </c>
    </row>
    <row r="1975" spans="19:22">
      <c r="S1975" t="str">
        <f>IF(ISNUMBER(SEARCH(ZAKL_DATA!$B$18,FU!$U1975)),U1975,"")</f>
        <v>Kamýk nad Vltavou</v>
      </c>
      <c r="T1975" t="str">
        <f t="array" ref="T1975">IFERROR(INDEX($S$3:$S$6255,SMALL(IF(ISNUMBER(SEARCH("",$S$3:$S$6255)),ROW($S$1:$S$6253),""),ROW(S1973))),"")</f>
        <v>Kamýk nad Vltavou</v>
      </c>
      <c r="U1975" t="s">
        <v>4887</v>
      </c>
      <c r="V1975">
        <v>548774</v>
      </c>
    </row>
    <row r="1976" spans="19:22">
      <c r="S1976" t="str">
        <f>IF(ISNUMBER(SEARCH(ZAKL_DATA!$B$18,FU!$U1976)),U1976,"")</f>
        <v>Kanice</v>
      </c>
      <c r="T1976" t="str">
        <f t="array" ref="T1976">IFERROR(INDEX($S$3:$S$6255,SMALL(IF(ISNUMBER(SEARCH("",$S$3:$S$6255)),ROW($S$1:$S$6253),""),ROW(S1974))),"")</f>
        <v>Kanice</v>
      </c>
      <c r="U1976" t="s">
        <v>6666</v>
      </c>
      <c r="V1976">
        <v>548782</v>
      </c>
    </row>
    <row r="1977" spans="19:22">
      <c r="S1977" t="str">
        <f>IF(ISNUMBER(SEARCH(ZAKL_DATA!$B$18,FU!$U1977)),U1977,"")</f>
        <v>Kanice</v>
      </c>
      <c r="T1977" t="str">
        <f t="array" ref="T1977">IFERROR(INDEX($S$3:$S$6255,SMALL(IF(ISNUMBER(SEARCH("",$S$3:$S$6255)),ROW($S$1:$S$6253),""),ROW(S1975))),"")</f>
        <v>Kanice</v>
      </c>
      <c r="U1977" t="s">
        <v>6666</v>
      </c>
      <c r="V1977">
        <v>548791</v>
      </c>
    </row>
    <row r="1978" spans="19:22">
      <c r="S1978" t="str">
        <f>IF(ISNUMBER(SEARCH(ZAKL_DATA!$B$18,FU!$U1978)),U1978,"")</f>
        <v>Kaničky</v>
      </c>
      <c r="T1978" t="str">
        <f t="array" ref="T1978">IFERROR(INDEX($S$3:$S$6255,SMALL(IF(ISNUMBER(SEARCH("",$S$3:$S$6255)),ROW($S$1:$S$6253),""),ROW(S1976))),"")</f>
        <v>Kaničky</v>
      </c>
      <c r="U1978" t="s">
        <v>5846</v>
      </c>
      <c r="V1978">
        <v>548804</v>
      </c>
    </row>
    <row r="1979" spans="19:22">
      <c r="S1979" t="str">
        <f>IF(ISNUMBER(SEARCH(ZAKL_DATA!$B$18,FU!$U1979)),U1979,"")</f>
        <v>Kanina</v>
      </c>
      <c r="T1979" t="str">
        <f t="array" ref="T1979">IFERROR(INDEX($S$3:$S$6255,SMALL(IF(ISNUMBER(SEARCH("",$S$3:$S$6255)),ROW($S$1:$S$6253),""),ROW(S1977))),"")</f>
        <v>Kanina</v>
      </c>
      <c r="U1979" t="s">
        <v>4107</v>
      </c>
      <c r="V1979">
        <v>548812</v>
      </c>
    </row>
    <row r="1980" spans="19:22">
      <c r="S1980" t="str">
        <f>IF(ISNUMBER(SEARCH(ZAKL_DATA!$B$18,FU!$U1980)),U1980,"")</f>
        <v>Kaňovice</v>
      </c>
      <c r="T1980" t="str">
        <f t="array" ref="T1980">IFERROR(INDEX($S$3:$S$6255,SMALL(IF(ISNUMBER(SEARCH("",$S$3:$S$6255)),ROW($S$1:$S$6253),""),ROW(S1978))),"")</f>
        <v>Kaňovice</v>
      </c>
      <c r="U1980" t="s">
        <v>8000</v>
      </c>
      <c r="V1980">
        <v>548821</v>
      </c>
    </row>
    <row r="1981" spans="19:22">
      <c r="S1981" t="str">
        <f>IF(ISNUMBER(SEARCH(ZAKL_DATA!$B$18,FU!$U1981)),U1981,"")</f>
        <v>Kaňovice</v>
      </c>
      <c r="T1981" t="str">
        <f t="array" ref="T1981">IFERROR(INDEX($S$3:$S$6255,SMALL(IF(ISNUMBER(SEARCH("",$S$3:$S$6255)),ROW($S$1:$S$6253),""),ROW(S1979))),"")</f>
        <v>Kaňovice</v>
      </c>
      <c r="U1981" t="s">
        <v>8000</v>
      </c>
      <c r="V1981">
        <v>548839</v>
      </c>
    </row>
    <row r="1982" spans="19:22">
      <c r="S1982" t="str">
        <f>IF(ISNUMBER(SEARCH(ZAKL_DATA!$B$18,FU!$U1982)),U1982,"")</f>
        <v>Kaplice</v>
      </c>
      <c r="T1982" t="str">
        <f t="array" ref="T1982">IFERROR(INDEX($S$3:$S$6255,SMALL(IF(ISNUMBER(SEARCH("",$S$3:$S$6255)),ROW($S$1:$S$6253),""),ROW(S1980))),"")</f>
        <v>Kaplice</v>
      </c>
      <c r="U1982" t="s">
        <v>5213</v>
      </c>
      <c r="V1982">
        <v>548847</v>
      </c>
    </row>
    <row r="1983" spans="19:22">
      <c r="S1983" t="str">
        <f>IF(ISNUMBER(SEARCH(ZAKL_DATA!$B$18,FU!$U1983)),U1983,"")</f>
        <v>Káranice</v>
      </c>
      <c r="T1983" t="str">
        <f t="array" ref="T1983">IFERROR(INDEX($S$3:$S$6255,SMALL(IF(ISNUMBER(SEARCH("",$S$3:$S$6255)),ROW($S$1:$S$6253),""),ROW(S1981))),"")</f>
        <v>Káranice</v>
      </c>
      <c r="U1983" t="s">
        <v>6960</v>
      </c>
      <c r="V1983">
        <v>548855</v>
      </c>
    </row>
    <row r="1984" spans="19:22">
      <c r="S1984" t="str">
        <f>IF(ISNUMBER(SEARCH(ZAKL_DATA!$B$18,FU!$U1984)),U1984,"")</f>
        <v>Káraný</v>
      </c>
      <c r="T1984" t="str">
        <f t="array" ref="T1984">IFERROR(INDEX($S$3:$S$6255,SMALL(IF(ISNUMBER(SEARCH("",$S$3:$S$6255)),ROW($S$1:$S$6253),""),ROW(S1982))),"")</f>
        <v>Káraný</v>
      </c>
      <c r="U1984" t="s">
        <v>6569</v>
      </c>
      <c r="V1984">
        <v>548863</v>
      </c>
    </row>
    <row r="1985" spans="19:22">
      <c r="S1985" t="str">
        <f>IF(ISNUMBER(SEARCH(ZAKL_DATA!$B$18,FU!$U1985)),U1985,"")</f>
        <v>Kardašova Řečice</v>
      </c>
      <c r="T1985" t="str">
        <f t="array" ref="T1985">IFERROR(INDEX($S$3:$S$6255,SMALL(IF(ISNUMBER(SEARCH("",$S$3:$S$6255)),ROW($S$1:$S$6253),""),ROW(S1983))),"")</f>
        <v>Kardašova Řečice</v>
      </c>
      <c r="U1985" t="s">
        <v>5285</v>
      </c>
      <c r="V1985">
        <v>548871</v>
      </c>
    </row>
    <row r="1986" spans="19:22">
      <c r="S1986" t="str">
        <f>IF(ISNUMBER(SEARCH(ZAKL_DATA!$B$18,FU!$U1986)),U1986,"")</f>
        <v>Karle</v>
      </c>
      <c r="T1986" t="str">
        <f t="array" ref="T1986">IFERROR(INDEX($S$3:$S$6255,SMALL(IF(ISNUMBER(SEARCH("",$S$3:$S$6255)),ROW($S$1:$S$6253),""),ROW(S1984))),"")</f>
        <v>Karle</v>
      </c>
      <c r="U1986" t="s">
        <v>7166</v>
      </c>
      <c r="V1986">
        <v>548880</v>
      </c>
    </row>
    <row r="1987" spans="19:22">
      <c r="S1987" t="str">
        <f>IF(ISNUMBER(SEARCH(ZAKL_DATA!$B$18,FU!$U1987)),U1987,"")</f>
        <v>Karlík</v>
      </c>
      <c r="T1987" t="str">
        <f t="array" ref="T1987">IFERROR(INDEX($S$3:$S$6255,SMALL(IF(ISNUMBER(SEARCH("",$S$3:$S$6255)),ROW($S$1:$S$6253),""),ROW(S1985))),"")</f>
        <v>Karlík</v>
      </c>
      <c r="U1987" t="s">
        <v>8942</v>
      </c>
      <c r="V1987">
        <v>548898</v>
      </c>
    </row>
    <row r="1988" spans="19:22">
      <c r="S1988" t="str">
        <f>IF(ISNUMBER(SEARCH(ZAKL_DATA!$B$18,FU!$U1988)),U1988,"")</f>
        <v>Karlín</v>
      </c>
      <c r="T1988" t="str">
        <f t="array" ref="T1988">IFERROR(INDEX($S$3:$S$6255,SMALL(IF(ISNUMBER(SEARCH("",$S$3:$S$6255)),ROW($S$1:$S$6253),""),ROW(S1986))),"")</f>
        <v>Karlín</v>
      </c>
      <c r="U1988" t="s">
        <v>8051</v>
      </c>
      <c r="V1988">
        <v>548901</v>
      </c>
    </row>
    <row r="1989" spans="19:22">
      <c r="S1989" t="str">
        <f>IF(ISNUMBER(SEARCH(ZAKL_DATA!$B$18,FU!$U1989)),U1989,"")</f>
        <v>Karlov</v>
      </c>
      <c r="T1989" t="str">
        <f t="array" ref="T1989">IFERROR(INDEX($S$3:$S$6255,SMALL(IF(ISNUMBER(SEARCH("",$S$3:$S$6255)),ROW($S$1:$S$6253),""),ROW(S1987))),"")</f>
        <v>Karlov</v>
      </c>
      <c r="U1989" t="s">
        <v>8698</v>
      </c>
      <c r="V1989">
        <v>548910</v>
      </c>
    </row>
    <row r="1990" spans="19:22">
      <c r="S1990" t="str">
        <f>IF(ISNUMBER(SEARCH(ZAKL_DATA!$B$18,FU!$U1990)),U1990,"")</f>
        <v>Karlova Studánka</v>
      </c>
      <c r="T1990" t="str">
        <f t="array" ref="T1990">IFERROR(INDEX($S$3:$S$6255,SMALL(IF(ISNUMBER(SEARCH("",$S$3:$S$6255)),ROW($S$1:$S$6253),""),ROW(S1988))),"")</f>
        <v>Karlova Studánka</v>
      </c>
      <c r="U1990" t="s">
        <v>8799</v>
      </c>
      <c r="V1990">
        <v>548928</v>
      </c>
    </row>
    <row r="1991" spans="19:22">
      <c r="S1991" t="str">
        <f>IF(ISNUMBER(SEARCH(ZAKL_DATA!$B$18,FU!$U1991)),U1991,"")</f>
        <v>Karlova Ves</v>
      </c>
      <c r="T1991" t="str">
        <f t="array" ref="T1991">IFERROR(INDEX($S$3:$S$6255,SMALL(IF(ISNUMBER(SEARCH("",$S$3:$S$6255)),ROW($S$1:$S$6253),""),ROW(S1989))),"")</f>
        <v>Karlova Ves</v>
      </c>
      <c r="U1991" t="s">
        <v>6594</v>
      </c>
      <c r="V1991">
        <v>548936</v>
      </c>
    </row>
    <row r="1992" spans="19:22">
      <c r="S1992" t="str">
        <f>IF(ISNUMBER(SEARCH(ZAKL_DATA!$B$18,FU!$U1992)),U1992,"")</f>
        <v>Karlovice</v>
      </c>
      <c r="T1992" t="str">
        <f t="array" ref="T1992">IFERROR(INDEX($S$3:$S$6255,SMALL(IF(ISNUMBER(SEARCH("",$S$3:$S$6255)),ROW($S$1:$S$6253),""),ROW(S1990))),"")</f>
        <v>Karlovice</v>
      </c>
      <c r="U1992" t="s">
        <v>7477</v>
      </c>
      <c r="V1992">
        <v>548944</v>
      </c>
    </row>
    <row r="1993" spans="19:22">
      <c r="S1993" t="str">
        <f>IF(ISNUMBER(SEARCH(ZAKL_DATA!$B$18,FU!$U1993)),U1993,"")</f>
        <v>Karlovice</v>
      </c>
      <c r="T1993" t="str">
        <f t="array" ref="T1993">IFERROR(INDEX($S$3:$S$6255,SMALL(IF(ISNUMBER(SEARCH("",$S$3:$S$6255)),ROW($S$1:$S$6253),""),ROW(S1991))),"")</f>
        <v>Karlovice</v>
      </c>
      <c r="U1993" t="s">
        <v>7477</v>
      </c>
      <c r="V1993">
        <v>548952</v>
      </c>
    </row>
    <row r="1994" spans="19:22">
      <c r="S1994" t="str">
        <f>IF(ISNUMBER(SEARCH(ZAKL_DATA!$B$18,FU!$U1994)),U1994,"")</f>
        <v>Karlovice</v>
      </c>
      <c r="T1994" t="str">
        <f t="array" ref="T1994">IFERROR(INDEX($S$3:$S$6255,SMALL(IF(ISNUMBER(SEARCH("",$S$3:$S$6255)),ROW($S$1:$S$6253),""),ROW(S1992))),"")</f>
        <v>Karlovice</v>
      </c>
      <c r="U1994" t="s">
        <v>7477</v>
      </c>
      <c r="V1994">
        <v>548961</v>
      </c>
    </row>
    <row r="1995" spans="19:22">
      <c r="S1995" t="str">
        <f>IF(ISNUMBER(SEARCH(ZAKL_DATA!$B$18,FU!$U1995)),U1995,"")</f>
        <v>Karlovy Vary</v>
      </c>
      <c r="T1995" t="str">
        <f t="array" ref="T1995">IFERROR(INDEX($S$3:$S$6255,SMALL(IF(ISNUMBER(SEARCH("",$S$3:$S$6255)),ROW($S$1:$S$6253),""),ROW(S1993))),"")</f>
        <v>Karlovy Vary</v>
      </c>
      <c r="U1995" t="s">
        <v>5931</v>
      </c>
      <c r="V1995">
        <v>548979</v>
      </c>
    </row>
    <row r="1996" spans="19:22">
      <c r="S1996" t="str">
        <f>IF(ISNUMBER(SEARCH(ZAKL_DATA!$B$18,FU!$U1996)),U1996,"")</f>
        <v>Karlštejn</v>
      </c>
      <c r="T1996" t="str">
        <f t="array" ref="T1996">IFERROR(INDEX($S$3:$S$6255,SMALL(IF(ISNUMBER(SEARCH("",$S$3:$S$6255)),ROW($S$1:$S$6253),""),ROW(S1994))),"")</f>
        <v>Karlštejn</v>
      </c>
      <c r="U1996" t="s">
        <v>4073</v>
      </c>
      <c r="V1996">
        <v>548987</v>
      </c>
    </row>
    <row r="1997" spans="19:22">
      <c r="S1997" t="str">
        <f>IF(ISNUMBER(SEARCH(ZAKL_DATA!$B$18,FU!$U1997)),U1997,"")</f>
        <v>Karolín</v>
      </c>
      <c r="T1997" t="str">
        <f t="array" ref="T1997">IFERROR(INDEX($S$3:$S$6255,SMALL(IF(ISNUMBER(SEARCH("",$S$3:$S$6255)),ROW($S$1:$S$6253),""),ROW(S1995))),"")</f>
        <v>Karolín</v>
      </c>
      <c r="U1997" t="s">
        <v>8140</v>
      </c>
      <c r="V1997">
        <v>548995</v>
      </c>
    </row>
    <row r="1998" spans="19:22">
      <c r="S1998" t="str">
        <f>IF(ISNUMBER(SEARCH(ZAKL_DATA!$B$18,FU!$U1998)),U1998,"")</f>
        <v>Karolinka</v>
      </c>
      <c r="T1998" t="str">
        <f t="array" ref="T1998">IFERROR(INDEX($S$3:$S$6255,SMALL(IF(ISNUMBER(SEARCH("",$S$3:$S$6255)),ROW($S$1:$S$6253),""),ROW(S1996))),"")</f>
        <v>Karolinka</v>
      </c>
      <c r="U1998" t="s">
        <v>5090</v>
      </c>
      <c r="V1998">
        <v>549002</v>
      </c>
    </row>
    <row r="1999" spans="19:22">
      <c r="S1999" t="str">
        <f>IF(ISNUMBER(SEARCH(ZAKL_DATA!$B$18,FU!$U1999)),U1999,"")</f>
        <v>Karviná</v>
      </c>
      <c r="T1999" t="str">
        <f t="array" ref="T1999">IFERROR(INDEX($S$3:$S$6255,SMALL(IF(ISNUMBER(SEARCH("",$S$3:$S$6255)),ROW($S$1:$S$6253),""),ROW(S1997))),"")</f>
        <v>Karviná</v>
      </c>
      <c r="U1999" t="s">
        <v>8887</v>
      </c>
      <c r="V1999">
        <v>549011</v>
      </c>
    </row>
    <row r="2000" spans="19:22">
      <c r="S2000" t="str">
        <f>IF(ISNUMBER(SEARCH(ZAKL_DATA!$B$18,FU!$U2000)),U2000,"")</f>
        <v>Kařez</v>
      </c>
      <c r="T2000" t="str">
        <f t="array" ref="T2000">IFERROR(INDEX($S$3:$S$6255,SMALL(IF(ISNUMBER(SEARCH("",$S$3:$S$6255)),ROW($S$1:$S$6253),""),ROW(S1998))),"")</f>
        <v>Kařez</v>
      </c>
      <c r="U2000" t="s">
        <v>6158</v>
      </c>
      <c r="V2000">
        <v>549029</v>
      </c>
    </row>
    <row r="2001" spans="19:22">
      <c r="S2001" t="str">
        <f>IF(ISNUMBER(SEARCH(ZAKL_DATA!$B$18,FU!$U2001)),U2001,"")</f>
        <v>Kařízek</v>
      </c>
      <c r="T2001" t="str">
        <f t="array" ref="T2001">IFERROR(INDEX($S$3:$S$6255,SMALL(IF(ISNUMBER(SEARCH("",$S$3:$S$6255)),ROW($S$1:$S$6253),""),ROW(S1999))),"")</f>
        <v>Kařízek</v>
      </c>
      <c r="U2001" t="s">
        <v>3981</v>
      </c>
      <c r="V2001">
        <v>549037</v>
      </c>
    </row>
    <row r="2002" spans="19:22">
      <c r="S2002" t="str">
        <f>IF(ISNUMBER(SEARCH(ZAKL_DATA!$B$18,FU!$U2002)),U2002,"")</f>
        <v>Kasalice</v>
      </c>
      <c r="T2002" t="str">
        <f t="array" ref="T2002">IFERROR(INDEX($S$3:$S$6255,SMALL(IF(ISNUMBER(SEARCH("",$S$3:$S$6255)),ROW($S$1:$S$6253),""),ROW(S2000))),"")</f>
        <v>Kasalice</v>
      </c>
      <c r="U2002" t="s">
        <v>7349</v>
      </c>
      <c r="V2002">
        <v>549045</v>
      </c>
    </row>
    <row r="2003" spans="19:22">
      <c r="S2003" t="str">
        <f>IF(ISNUMBER(SEARCH(ZAKL_DATA!$B$18,FU!$U2003)),U2003,"")</f>
        <v>Kasejovice</v>
      </c>
      <c r="T2003" t="str">
        <f t="array" ref="T2003">IFERROR(INDEX($S$3:$S$6255,SMALL(IF(ISNUMBER(SEARCH("",$S$3:$S$6255)),ROW($S$1:$S$6253),""),ROW(S2001))),"")</f>
        <v>Kasejovice</v>
      </c>
      <c r="U2003" t="s">
        <v>6049</v>
      </c>
      <c r="V2003">
        <v>549053</v>
      </c>
    </row>
    <row r="2004" spans="19:22">
      <c r="S2004" t="str">
        <f>IF(ISNUMBER(SEARCH(ZAKL_DATA!$B$18,FU!$U2004)),U2004,"")</f>
        <v>Kašava</v>
      </c>
      <c r="T2004" t="str">
        <f t="array" ref="T2004">IFERROR(INDEX($S$3:$S$6255,SMALL(IF(ISNUMBER(SEARCH("",$S$3:$S$6255)),ROW($S$1:$S$6253),""),ROW(S2002))),"")</f>
        <v>Kašava</v>
      </c>
      <c r="U2004" t="s">
        <v>8001</v>
      </c>
      <c r="V2004">
        <v>549061</v>
      </c>
    </row>
    <row r="2005" spans="19:22">
      <c r="S2005" t="str">
        <f>IF(ISNUMBER(SEARCH(ZAKL_DATA!$B$18,FU!$U2005)),U2005,"")</f>
        <v>Kašnice</v>
      </c>
      <c r="T2005" t="str">
        <f t="array" ref="T2005">IFERROR(INDEX($S$3:$S$6255,SMALL(IF(ISNUMBER(SEARCH("",$S$3:$S$6255)),ROW($S$1:$S$6253),""),ROW(S2003))),"")</f>
        <v>Kašnice</v>
      </c>
      <c r="U2005" t="s">
        <v>5568</v>
      </c>
      <c r="V2005">
        <v>549070</v>
      </c>
    </row>
    <row r="2006" spans="19:22">
      <c r="S2006" t="str">
        <f>IF(ISNUMBER(SEARCH(ZAKL_DATA!$B$18,FU!$U2006)),U2006,"")</f>
        <v>Kašperské Hory</v>
      </c>
      <c r="T2006" t="str">
        <f t="array" ref="T2006">IFERROR(INDEX($S$3:$S$6255,SMALL(IF(ISNUMBER(SEARCH("",$S$3:$S$6255)),ROW($S$1:$S$6253),""),ROW(S2004))),"")</f>
        <v>Kašperské Hory</v>
      </c>
      <c r="U2006" t="s">
        <v>5990</v>
      </c>
      <c r="V2006">
        <v>549088</v>
      </c>
    </row>
    <row r="2007" spans="19:22">
      <c r="S2007" t="str">
        <f>IF(ISNUMBER(SEARCH(ZAKL_DATA!$B$18,FU!$U2007)),U2007,"")</f>
        <v>Kateřinice</v>
      </c>
      <c r="T2007" t="str">
        <f t="array" ref="T2007">IFERROR(INDEX($S$3:$S$6255,SMALL(IF(ISNUMBER(SEARCH("",$S$3:$S$6255)),ROW($S$1:$S$6253),""),ROW(S2005))),"")</f>
        <v>Kateřinice</v>
      </c>
      <c r="U2007" t="s">
        <v>5091</v>
      </c>
      <c r="V2007">
        <v>549096</v>
      </c>
    </row>
    <row r="2008" spans="19:22">
      <c r="S2008" t="str">
        <f>IF(ISNUMBER(SEARCH(ZAKL_DATA!$B$18,FU!$U2008)),U2008,"")</f>
        <v>Kateřinice</v>
      </c>
      <c r="T2008" t="str">
        <f t="array" ref="T2008">IFERROR(INDEX($S$3:$S$6255,SMALL(IF(ISNUMBER(SEARCH("",$S$3:$S$6255)),ROW($S$1:$S$6253),""),ROW(S2006))),"")</f>
        <v>Kateřinice</v>
      </c>
      <c r="U2008" t="s">
        <v>5091</v>
      </c>
      <c r="V2008">
        <v>549100</v>
      </c>
    </row>
    <row r="2009" spans="19:22">
      <c r="S2009" t="str">
        <f>IF(ISNUMBER(SEARCH(ZAKL_DATA!$B$18,FU!$U2009)),U2009,"")</f>
        <v>Katov</v>
      </c>
      <c r="T2009" t="str">
        <f t="array" ref="T2009">IFERROR(INDEX($S$3:$S$6255,SMALL(IF(ISNUMBER(SEARCH("",$S$3:$S$6255)),ROW($S$1:$S$6253),""),ROW(S2007))),"")</f>
        <v>Katov</v>
      </c>
      <c r="U2009" t="s">
        <v>3953</v>
      </c>
      <c r="V2009">
        <v>549118</v>
      </c>
    </row>
    <row r="2010" spans="19:22">
      <c r="S2010" t="str">
        <f>IF(ISNUMBER(SEARCH(ZAKL_DATA!$B$18,FU!$U2010)),U2010,"")</f>
        <v>Katov</v>
      </c>
      <c r="T2010" t="str">
        <f t="array" ref="T2010">IFERROR(INDEX($S$3:$S$6255,SMALL(IF(ISNUMBER(SEARCH("",$S$3:$S$6255)),ROW($S$1:$S$6253),""),ROW(S2008))),"")</f>
        <v>Katov</v>
      </c>
      <c r="U2010" t="s">
        <v>3953</v>
      </c>
      <c r="V2010">
        <v>549126</v>
      </c>
    </row>
    <row r="2011" spans="19:22">
      <c r="S2011" t="str">
        <f>IF(ISNUMBER(SEARCH(ZAKL_DATA!$B$18,FU!$U2011)),U2011,"")</f>
        <v>Katovice</v>
      </c>
      <c r="T2011" t="str">
        <f t="array" ref="T2011">IFERROR(INDEX($S$3:$S$6255,SMALL(IF(ISNUMBER(SEARCH("",$S$3:$S$6255)),ROW($S$1:$S$6253),""),ROW(S2009))),"")</f>
        <v>Katovice</v>
      </c>
      <c r="U2011" t="s">
        <v>5636</v>
      </c>
      <c r="V2011">
        <v>549134</v>
      </c>
    </row>
    <row r="2012" spans="19:22">
      <c r="S2012" t="str">
        <f>IF(ISNUMBER(SEARCH(ZAKL_DATA!$B$18,FU!$U2012)),U2012,"")</f>
        <v>Katusice</v>
      </c>
      <c r="T2012" t="str">
        <f t="array" ref="T2012">IFERROR(INDEX($S$3:$S$6255,SMALL(IF(ISNUMBER(SEARCH("",$S$3:$S$6255)),ROW($S$1:$S$6253),""),ROW(S2010))),"")</f>
        <v>Katusice</v>
      </c>
      <c r="U2012" t="s">
        <v>4514</v>
      </c>
      <c r="V2012">
        <v>549142</v>
      </c>
    </row>
    <row r="2013" spans="19:22">
      <c r="S2013" t="str">
        <f>IF(ISNUMBER(SEARCH(ZAKL_DATA!$B$18,FU!$U2013)),U2013,"")</f>
        <v>Kaznějov</v>
      </c>
      <c r="T2013" t="str">
        <f t="array" ref="T2013">IFERROR(INDEX($S$3:$S$6255,SMALL(IF(ISNUMBER(SEARCH("",$S$3:$S$6255)),ROW($S$1:$S$6253),""),ROW(S2011))),"")</f>
        <v>Kaznějov</v>
      </c>
      <c r="U2013" t="s">
        <v>6106</v>
      </c>
      <c r="V2013">
        <v>549151</v>
      </c>
    </row>
    <row r="2014" spans="19:22">
      <c r="S2014" t="str">
        <f>IF(ISNUMBER(SEARCH(ZAKL_DATA!$B$18,FU!$U2014)),U2014,"")</f>
        <v>Kbel</v>
      </c>
      <c r="T2014" t="str">
        <f t="array" ref="T2014">IFERROR(INDEX($S$3:$S$6255,SMALL(IF(ISNUMBER(SEARCH("",$S$3:$S$6255)),ROW($S$1:$S$6253),""),ROW(S2012))),"")</f>
        <v>Kbel</v>
      </c>
      <c r="U2014" t="s">
        <v>3806</v>
      </c>
      <c r="V2014">
        <v>549169</v>
      </c>
    </row>
    <row r="2015" spans="19:22">
      <c r="S2015" t="str">
        <f>IF(ISNUMBER(SEARCH(ZAKL_DATA!$B$18,FU!$U2015)),U2015,"")</f>
        <v>Kbel</v>
      </c>
      <c r="T2015" t="str">
        <f t="array" ref="T2015">IFERROR(INDEX($S$3:$S$6255,SMALL(IF(ISNUMBER(SEARCH("",$S$3:$S$6255)),ROW($S$1:$S$6253),""),ROW(S2013))),"")</f>
        <v>Kbel</v>
      </c>
      <c r="U2015" t="s">
        <v>3806</v>
      </c>
      <c r="V2015">
        <v>549177</v>
      </c>
    </row>
    <row r="2016" spans="19:22">
      <c r="S2016" t="str">
        <f>IF(ISNUMBER(SEARCH(ZAKL_DATA!$B$18,FU!$U2016)),U2016,"")</f>
        <v>Kbelany</v>
      </c>
      <c r="T2016" t="str">
        <f t="array" ref="T2016">IFERROR(INDEX($S$3:$S$6255,SMALL(IF(ISNUMBER(SEARCH("",$S$3:$S$6255)),ROW($S$1:$S$6253),""),ROW(S2014))),"")</f>
        <v>Kbelany</v>
      </c>
      <c r="U2016" t="s">
        <v>4706</v>
      </c>
      <c r="V2016">
        <v>549185</v>
      </c>
    </row>
    <row r="2017" spans="19:22">
      <c r="S2017" t="str">
        <f>IF(ISNUMBER(SEARCH(ZAKL_DATA!$B$18,FU!$U2017)),U2017,"")</f>
        <v>Kbelnice</v>
      </c>
      <c r="T2017" t="str">
        <f t="array" ref="T2017">IFERROR(INDEX($S$3:$S$6255,SMALL(IF(ISNUMBER(SEARCH("",$S$3:$S$6255)),ROW($S$1:$S$6253),""),ROW(S2015))),"")</f>
        <v>Kbelnice</v>
      </c>
      <c r="U2017" t="s">
        <v>5476</v>
      </c>
      <c r="V2017">
        <v>549193</v>
      </c>
    </row>
    <row r="2018" spans="19:22">
      <c r="S2018" t="str">
        <f>IF(ISNUMBER(SEARCH(ZAKL_DATA!$B$18,FU!$U2018)),U2018,"")</f>
        <v>Kdousov</v>
      </c>
      <c r="T2018" t="str">
        <f t="array" ref="T2018">IFERROR(INDEX($S$3:$S$6255,SMALL(IF(ISNUMBER(SEARCH("",$S$3:$S$6255)),ROW($S$1:$S$6253),""),ROW(S2016))),"")</f>
        <v>Kdousov</v>
      </c>
      <c r="U2018" t="s">
        <v>8378</v>
      </c>
      <c r="V2018">
        <v>549207</v>
      </c>
    </row>
    <row r="2019" spans="19:22">
      <c r="S2019" t="str">
        <f>IF(ISNUMBER(SEARCH(ZAKL_DATA!$B$18,FU!$U2019)),U2019,"")</f>
        <v>Kdyně</v>
      </c>
      <c r="T2019" t="str">
        <f t="array" ref="T2019">IFERROR(INDEX($S$3:$S$6255,SMALL(IF(ISNUMBER(SEARCH("",$S$3:$S$6255)),ROW($S$1:$S$6253),""),ROW(S2017))),"")</f>
        <v>Kdyně</v>
      </c>
      <c r="U2019" t="s">
        <v>5847</v>
      </c>
      <c r="V2019">
        <v>549215</v>
      </c>
    </row>
    <row r="2020" spans="19:22">
      <c r="S2020" t="str">
        <f>IF(ISNUMBER(SEARCH(ZAKL_DATA!$B$18,FU!$U2020)),U2020,"")</f>
        <v>Keblice</v>
      </c>
      <c r="T2020" t="str">
        <f t="array" ref="T2020">IFERROR(INDEX($S$3:$S$6255,SMALL(IF(ISNUMBER(SEARCH("",$S$3:$S$6255)),ROW($S$1:$S$6253),""),ROW(S2018))),"")</f>
        <v>Keblice</v>
      </c>
      <c r="U2020" t="s">
        <v>6572</v>
      </c>
      <c r="V2020">
        <v>549223</v>
      </c>
    </row>
    <row r="2021" spans="19:22">
      <c r="S2021" t="str">
        <f>IF(ISNUMBER(SEARCH(ZAKL_DATA!$B$18,FU!$U2021)),U2021,"")</f>
        <v>Keblov</v>
      </c>
      <c r="T2021" t="str">
        <f t="array" ref="T2021">IFERROR(INDEX($S$3:$S$6255,SMALL(IF(ISNUMBER(SEARCH("",$S$3:$S$6255)),ROW($S$1:$S$6253),""),ROW(S2019))),"")</f>
        <v>Keblov</v>
      </c>
      <c r="U2021" t="s">
        <v>3940</v>
      </c>
      <c r="V2021">
        <v>549231</v>
      </c>
    </row>
    <row r="2022" spans="19:22">
      <c r="S2022" t="str">
        <f>IF(ISNUMBER(SEARCH(ZAKL_DATA!$B$18,FU!$U2022)),U2022,"")</f>
        <v>Kejnice</v>
      </c>
      <c r="T2022" t="str">
        <f t="array" ref="T2022">IFERROR(INDEX($S$3:$S$6255,SMALL(IF(ISNUMBER(SEARCH("",$S$3:$S$6255)),ROW($S$1:$S$6253),""),ROW(S2020))),"")</f>
        <v>Kejnice</v>
      </c>
      <c r="U2022" t="s">
        <v>5011</v>
      </c>
      <c r="V2022">
        <v>549240</v>
      </c>
    </row>
    <row r="2023" spans="19:22">
      <c r="S2023" t="str">
        <f>IF(ISNUMBER(SEARCH(ZAKL_DATA!$B$18,FU!$U2023)),U2023,"")</f>
        <v>Kejžlice</v>
      </c>
      <c r="T2023" t="str">
        <f t="array" ref="T2023">IFERROR(INDEX($S$3:$S$6255,SMALL(IF(ISNUMBER(SEARCH("",$S$3:$S$6255)),ROW($S$1:$S$6253),""),ROW(S2021))),"")</f>
        <v>Kejžlice</v>
      </c>
      <c r="U2023" t="s">
        <v>5392</v>
      </c>
      <c r="V2023">
        <v>549258</v>
      </c>
    </row>
    <row r="2024" spans="19:22">
      <c r="S2024" t="str">
        <f>IF(ISNUMBER(SEARCH(ZAKL_DATA!$B$18,FU!$U2024)),U2024,"")</f>
        <v>Kelč</v>
      </c>
      <c r="T2024" t="str">
        <f t="array" ref="T2024">IFERROR(INDEX($S$3:$S$6255,SMALL(IF(ISNUMBER(SEARCH("",$S$3:$S$6255)),ROW($S$1:$S$6253),""),ROW(S2022))),"")</f>
        <v>Kelč</v>
      </c>
      <c r="U2024" t="s">
        <v>5092</v>
      </c>
      <c r="V2024">
        <v>549266</v>
      </c>
    </row>
    <row r="2025" spans="19:22">
      <c r="S2025" t="str">
        <f>IF(ISNUMBER(SEARCH(ZAKL_DATA!$B$18,FU!$U2025)),U2025,"")</f>
        <v>Kelčany</v>
      </c>
      <c r="T2025" t="str">
        <f t="array" ref="T2025">IFERROR(INDEX($S$3:$S$6255,SMALL(IF(ISNUMBER(SEARCH("",$S$3:$S$6255)),ROW($S$1:$S$6253),""),ROW(S2023))),"")</f>
        <v>Kelčany</v>
      </c>
      <c r="U2025" t="s">
        <v>8052</v>
      </c>
      <c r="V2025">
        <v>549274</v>
      </c>
    </row>
    <row r="2026" spans="19:22">
      <c r="S2026" t="str">
        <f>IF(ISNUMBER(SEARCH(ZAKL_DATA!$B$18,FU!$U2026)),U2026,"")</f>
        <v>Kelníky</v>
      </c>
      <c r="T2026" t="str">
        <f t="array" ref="T2026">IFERROR(INDEX($S$3:$S$6255,SMALL(IF(ISNUMBER(SEARCH("",$S$3:$S$6255)),ROW($S$1:$S$6253),""),ROW(S2024))),"")</f>
        <v>Kelníky</v>
      </c>
      <c r="U2026" t="s">
        <v>8453</v>
      </c>
      <c r="V2026">
        <v>549282</v>
      </c>
    </row>
    <row r="2027" spans="19:22">
      <c r="S2027" t="str">
        <f>IF(ISNUMBER(SEARCH(ZAKL_DATA!$B$18,FU!$U2027)),U2027,"")</f>
        <v>Kestřany</v>
      </c>
      <c r="T2027" t="str">
        <f t="array" ref="T2027">IFERROR(INDEX($S$3:$S$6255,SMALL(IF(ISNUMBER(SEARCH("",$S$3:$S$6255)),ROW($S$1:$S$6253),""),ROW(S2025))),"")</f>
        <v>Kestřany</v>
      </c>
      <c r="U2027" t="s">
        <v>5505</v>
      </c>
      <c r="V2027">
        <v>549291</v>
      </c>
    </row>
    <row r="2028" spans="19:22">
      <c r="S2028" t="str">
        <f>IF(ISNUMBER(SEARCH(ZAKL_DATA!$B$18,FU!$U2028)),U2028,"")</f>
        <v>Ketkovice</v>
      </c>
      <c r="T2028" t="str">
        <f t="array" ref="T2028">IFERROR(INDEX($S$3:$S$6255,SMALL(IF(ISNUMBER(SEARCH("",$S$3:$S$6255)),ROW($S$1:$S$6253),""),ROW(S2026))),"")</f>
        <v>Ketkovice</v>
      </c>
      <c r="U2028" t="s">
        <v>7849</v>
      </c>
      <c r="V2028">
        <v>549304</v>
      </c>
    </row>
    <row r="2029" spans="19:22">
      <c r="S2029" t="str">
        <f>IF(ISNUMBER(SEARCH(ZAKL_DATA!$B$18,FU!$U2029)),U2029,"")</f>
        <v>Klabava</v>
      </c>
      <c r="T2029" t="str">
        <f t="array" ref="T2029">IFERROR(INDEX($S$3:$S$6255,SMALL(IF(ISNUMBER(SEARCH("",$S$3:$S$6255)),ROW($S$1:$S$6253),""),ROW(S2027))),"")</f>
        <v>Klabava</v>
      </c>
      <c r="U2029" t="s">
        <v>6159</v>
      </c>
      <c r="V2029">
        <v>549312</v>
      </c>
    </row>
    <row r="2030" spans="19:22">
      <c r="S2030" t="str">
        <f>IF(ISNUMBER(SEARCH(ZAKL_DATA!$B$18,FU!$U2030)),U2030,"")</f>
        <v>Kladeruby</v>
      </c>
      <c r="T2030" t="str">
        <f t="array" ref="T2030">IFERROR(INDEX($S$3:$S$6255,SMALL(IF(ISNUMBER(SEARCH("",$S$3:$S$6255)),ROW($S$1:$S$6253),""),ROW(S2028))),"")</f>
        <v>Kladeruby</v>
      </c>
      <c r="U2030" t="s">
        <v>5093</v>
      </c>
      <c r="V2030">
        <v>549321</v>
      </c>
    </row>
    <row r="2031" spans="19:22">
      <c r="S2031" t="str">
        <f>IF(ISNUMBER(SEARCH(ZAKL_DATA!$B$18,FU!$U2031)),U2031,"")</f>
        <v>Kladeruby nad Oslavou</v>
      </c>
      <c r="T2031" t="str">
        <f t="array" ref="T2031">IFERROR(INDEX($S$3:$S$6255,SMALL(IF(ISNUMBER(SEARCH("",$S$3:$S$6255)),ROW($S$1:$S$6253),""),ROW(S2029))),"")</f>
        <v>Kladeruby nad Oslavou</v>
      </c>
      <c r="U2031" t="s">
        <v>8379</v>
      </c>
      <c r="V2031">
        <v>549339</v>
      </c>
    </row>
    <row r="2032" spans="19:22">
      <c r="S2032" t="str">
        <f>IF(ISNUMBER(SEARCH(ZAKL_DATA!$B$18,FU!$U2032)),U2032,"")</f>
        <v>Kladky</v>
      </c>
      <c r="T2032" t="str">
        <f t="array" ref="T2032">IFERROR(INDEX($S$3:$S$6255,SMALL(IF(ISNUMBER(SEARCH("",$S$3:$S$6255)),ROW($S$1:$S$6253),""),ROW(S2030))),"")</f>
        <v>Kladky</v>
      </c>
      <c r="U2032" t="s">
        <v>8293</v>
      </c>
      <c r="V2032">
        <v>549347</v>
      </c>
    </row>
    <row r="2033" spans="19:22">
      <c r="S2033" t="str">
        <f>IF(ISNUMBER(SEARCH(ZAKL_DATA!$B$18,FU!$U2033)),U2033,"")</f>
        <v>Kladníky</v>
      </c>
      <c r="T2033" t="str">
        <f t="array" ref="T2033">IFERROR(INDEX($S$3:$S$6255,SMALL(IF(ISNUMBER(SEARCH("",$S$3:$S$6255)),ROW($S$1:$S$6253),""),ROW(S2031))),"")</f>
        <v>Kladníky</v>
      </c>
      <c r="U2033" t="s">
        <v>6886</v>
      </c>
      <c r="V2033">
        <v>549355</v>
      </c>
    </row>
    <row r="2034" spans="19:22">
      <c r="S2034" t="str">
        <f>IF(ISNUMBER(SEARCH(ZAKL_DATA!$B$18,FU!$U2034)),U2034,"")</f>
        <v>Kladno</v>
      </c>
      <c r="T2034" t="str">
        <f t="array" ref="T2034">IFERROR(INDEX($S$3:$S$6255,SMALL(IF(ISNUMBER(SEARCH("",$S$3:$S$6255)),ROW($S$1:$S$6253),""),ROW(S2032))),"")</f>
        <v>Kladno</v>
      </c>
      <c r="U2034" t="s">
        <v>4144</v>
      </c>
      <c r="V2034">
        <v>549363</v>
      </c>
    </row>
    <row r="2035" spans="19:22">
      <c r="S2035" t="str">
        <f>IF(ISNUMBER(SEARCH(ZAKL_DATA!$B$18,FU!$U2035)),U2035,"")</f>
        <v>Kladno</v>
      </c>
      <c r="T2035" t="str">
        <f t="array" ref="T2035">IFERROR(INDEX($S$3:$S$6255,SMALL(IF(ISNUMBER(SEARCH("",$S$3:$S$6255)),ROW($S$1:$S$6253),""),ROW(S2033))),"")</f>
        <v>Kladno</v>
      </c>
      <c r="U2035" t="s">
        <v>4144</v>
      </c>
      <c r="V2035">
        <v>549371</v>
      </c>
    </row>
    <row r="2036" spans="19:22">
      <c r="S2036" t="str">
        <f>IF(ISNUMBER(SEARCH(ZAKL_DATA!$B$18,FU!$U2036)),U2036,"")</f>
        <v>Kladruby</v>
      </c>
      <c r="T2036" t="str">
        <f t="array" ref="T2036">IFERROR(INDEX($S$3:$S$6255,SMALL(IF(ISNUMBER(SEARCH("",$S$3:$S$6255)),ROW($S$1:$S$6253),""),ROW(S2034))),"")</f>
        <v>Kladruby</v>
      </c>
      <c r="U2036" t="s">
        <v>4242</v>
      </c>
      <c r="V2036">
        <v>549380</v>
      </c>
    </row>
    <row r="2037" spans="19:22">
      <c r="S2037" t="str">
        <f>IF(ISNUMBER(SEARCH(ZAKL_DATA!$B$18,FU!$U2037)),U2037,"")</f>
        <v>Kladruby</v>
      </c>
      <c r="T2037" t="str">
        <f t="array" ref="T2037">IFERROR(INDEX($S$3:$S$6255,SMALL(IF(ISNUMBER(SEARCH("",$S$3:$S$6255)),ROW($S$1:$S$6253),""),ROW(S2035))),"")</f>
        <v>Kladruby</v>
      </c>
      <c r="U2037" t="s">
        <v>4242</v>
      </c>
      <c r="V2037">
        <v>549398</v>
      </c>
    </row>
    <row r="2038" spans="19:22">
      <c r="S2038" t="str">
        <f>IF(ISNUMBER(SEARCH(ZAKL_DATA!$B$18,FU!$U2038)),U2038,"")</f>
        <v>Kladruby</v>
      </c>
      <c r="T2038" t="str">
        <f t="array" ref="T2038">IFERROR(INDEX($S$3:$S$6255,SMALL(IF(ISNUMBER(SEARCH("",$S$3:$S$6255)),ROW($S$1:$S$6253),""),ROW(S2036))),"")</f>
        <v>Kladruby</v>
      </c>
      <c r="U2038" t="s">
        <v>4242</v>
      </c>
      <c r="V2038">
        <v>549401</v>
      </c>
    </row>
    <row r="2039" spans="19:22">
      <c r="S2039" t="str">
        <f>IF(ISNUMBER(SEARCH(ZAKL_DATA!$B$18,FU!$U2039)),U2039,"")</f>
        <v>Kladruby</v>
      </c>
      <c r="T2039" t="str">
        <f t="array" ref="T2039">IFERROR(INDEX($S$3:$S$6255,SMALL(IF(ISNUMBER(SEARCH("",$S$3:$S$6255)),ROW($S$1:$S$6253),""),ROW(S2037))),"")</f>
        <v>Kladruby</v>
      </c>
      <c r="U2039" t="s">
        <v>4242</v>
      </c>
      <c r="V2039">
        <v>549410</v>
      </c>
    </row>
    <row r="2040" spans="19:22">
      <c r="S2040" t="str">
        <f>IF(ISNUMBER(SEARCH(ZAKL_DATA!$B$18,FU!$U2040)),U2040,"")</f>
        <v>Kladruby</v>
      </c>
      <c r="T2040" t="str">
        <f t="array" ref="T2040">IFERROR(INDEX($S$3:$S$6255,SMALL(IF(ISNUMBER(SEARCH("",$S$3:$S$6255)),ROW($S$1:$S$6253),""),ROW(S2038))),"")</f>
        <v>Kladruby</v>
      </c>
      <c r="U2040" t="s">
        <v>4242</v>
      </c>
      <c r="V2040">
        <v>549428</v>
      </c>
    </row>
    <row r="2041" spans="19:22">
      <c r="S2041" t="str">
        <f>IF(ISNUMBER(SEARCH(ZAKL_DATA!$B$18,FU!$U2041)),U2041,"")</f>
        <v>Kladruby nad Labem</v>
      </c>
      <c r="T2041" t="str">
        <f t="array" ref="T2041">IFERROR(INDEX($S$3:$S$6255,SMALL(IF(ISNUMBER(SEARCH("",$S$3:$S$6255)),ROW($S$1:$S$6253),""),ROW(S2039))),"")</f>
        <v>Kladruby nad Labem</v>
      </c>
      <c r="U2041" t="s">
        <v>7350</v>
      </c>
      <c r="V2041">
        <v>549436</v>
      </c>
    </row>
    <row r="2042" spans="19:22">
      <c r="S2042" t="str">
        <f>IF(ISNUMBER(SEARCH(ZAKL_DATA!$B$18,FU!$U2042)),U2042,"")</f>
        <v>Klamoš</v>
      </c>
      <c r="T2042" t="str">
        <f t="array" ref="T2042">IFERROR(INDEX($S$3:$S$6255,SMALL(IF(ISNUMBER(SEARCH("",$S$3:$S$6255)),ROW($S$1:$S$6253),""),ROW(S2040))),"")</f>
        <v>Klamoš</v>
      </c>
      <c r="U2042" t="s">
        <v>6961</v>
      </c>
      <c r="V2042">
        <v>549444</v>
      </c>
    </row>
    <row r="2043" spans="19:22">
      <c r="S2043" t="str">
        <f>IF(ISNUMBER(SEARCH(ZAKL_DATA!$B$18,FU!$U2043)),U2043,"")</f>
        <v>Klapý</v>
      </c>
      <c r="T2043" t="str">
        <f t="array" ref="T2043">IFERROR(INDEX($S$3:$S$6255,SMALL(IF(ISNUMBER(SEARCH("",$S$3:$S$6255)),ROW($S$1:$S$6253),""),ROW(S2041))),"")</f>
        <v>Klapý</v>
      </c>
      <c r="U2043" t="s">
        <v>6573</v>
      </c>
      <c r="V2043">
        <v>549452</v>
      </c>
    </row>
    <row r="2044" spans="19:22">
      <c r="S2044" t="str">
        <f>IF(ISNUMBER(SEARCH(ZAKL_DATA!$B$18,FU!$U2044)),U2044,"")</f>
        <v>Klášter</v>
      </c>
      <c r="T2044" t="str">
        <f t="array" ref="T2044">IFERROR(INDEX($S$3:$S$6255,SMALL(IF(ISNUMBER(SEARCH("",$S$3:$S$6255)),ROW($S$1:$S$6253),""),ROW(S2042))),"")</f>
        <v>Klášter</v>
      </c>
      <c r="U2044" t="s">
        <v>6050</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c r="S2046" t="str">
        <f>IF(ISNUMBER(SEARCH(ZAKL_DATA!$B$18,FU!$U2046)),U2046,"")</f>
        <v>Klášterec nad Ohří</v>
      </c>
      <c r="T2046" t="str">
        <f t="array" ref="T2046">IFERROR(INDEX($S$3:$S$6255,SMALL(IF(ISNUMBER(SEARCH("",$S$3:$S$6255)),ROW($S$1:$S$6253),""),ROW(S2044))),"")</f>
        <v>Klášterec nad Ohří</v>
      </c>
      <c r="U2046" t="s">
        <v>6412</v>
      </c>
      <c r="V2046">
        <v>549487</v>
      </c>
    </row>
    <row r="2047" spans="19:22">
      <c r="S2047" t="str">
        <f>IF(ISNUMBER(SEARCH(ZAKL_DATA!$B$18,FU!$U2047)),U2047,"")</f>
        <v>Klášterec nad Orlicí</v>
      </c>
      <c r="T2047" t="str">
        <f t="array" ref="T2047">IFERROR(INDEX($S$3:$S$6255,SMALL(IF(ISNUMBER(SEARCH("",$S$3:$S$6255)),ROW($S$1:$S$6253),""),ROW(S2045))),"")</f>
        <v>Klášterec nad Orlicí</v>
      </c>
      <c r="U2047" t="s">
        <v>7691</v>
      </c>
      <c r="V2047">
        <v>549495</v>
      </c>
    </row>
    <row r="2048" spans="19:22">
      <c r="S2048" t="str">
        <f>IF(ISNUMBER(SEARCH(ZAKL_DATA!$B$18,FU!$U2048)),U2048,"")</f>
        <v>Klášterní Skalice</v>
      </c>
      <c r="T2048" t="str">
        <f t="array" ref="T2048">IFERROR(INDEX($S$3:$S$6255,SMALL(IF(ISNUMBER(SEARCH("",$S$3:$S$6255)),ROW($S$1:$S$6253),""),ROW(S2046))),"")</f>
        <v>Klášterní Skalice</v>
      </c>
      <c r="U2048" t="s">
        <v>7079</v>
      </c>
      <c r="V2048">
        <v>549509</v>
      </c>
    </row>
    <row r="2049" spans="19:22">
      <c r="S2049" t="str">
        <f>IF(ISNUMBER(SEARCH(ZAKL_DATA!$B$18,FU!$U2049)),U2049,"")</f>
        <v>Klášterská Lhota</v>
      </c>
      <c r="T2049" t="str">
        <f t="array" ref="T2049">IFERROR(INDEX($S$3:$S$6255,SMALL(IF(ISNUMBER(SEARCH("",$S$3:$S$6255)),ROW($S$1:$S$6253),""),ROW(S2047))),"")</f>
        <v>Klášterská Lhota</v>
      </c>
      <c r="U2049" t="s">
        <v>7626</v>
      </c>
      <c r="V2049">
        <v>549517</v>
      </c>
    </row>
    <row r="2050" spans="19:22">
      <c r="S2050" t="str">
        <f>IF(ISNUMBER(SEARCH(ZAKL_DATA!$B$18,FU!$U2050)),U2050,"")</f>
        <v>Klatovec</v>
      </c>
      <c r="T2050" t="str">
        <f t="array" ref="T2050">IFERROR(INDEX($S$3:$S$6255,SMALL(IF(ISNUMBER(SEARCH("",$S$3:$S$6255)),ROW($S$1:$S$6253),""),ROW(S2048))),"")</f>
        <v>Klatovec</v>
      </c>
      <c r="U2050" t="s">
        <v>8141</v>
      </c>
      <c r="V2050">
        <v>549525</v>
      </c>
    </row>
    <row r="2051" spans="19:22">
      <c r="S2051" t="str">
        <f>IF(ISNUMBER(SEARCH(ZAKL_DATA!$B$18,FU!$U2051)),U2051,"")</f>
        <v>Klatovy</v>
      </c>
      <c r="T2051" t="str">
        <f t="array" ref="T2051">IFERROR(INDEX($S$3:$S$6255,SMALL(IF(ISNUMBER(SEARCH("",$S$3:$S$6255)),ROW($S$1:$S$6253),""),ROW(S2049))),"")</f>
        <v>Klatovy</v>
      </c>
      <c r="U2051" t="s">
        <v>5973</v>
      </c>
      <c r="V2051">
        <v>549533</v>
      </c>
    </row>
    <row r="2052" spans="19:22">
      <c r="S2052" t="str">
        <f>IF(ISNUMBER(SEARCH(ZAKL_DATA!$B$18,FU!$U2052)),U2052,"")</f>
        <v>Klec</v>
      </c>
      <c r="T2052" t="str">
        <f t="array" ref="T2052">IFERROR(INDEX($S$3:$S$6255,SMALL(IF(ISNUMBER(SEARCH("",$S$3:$S$6255)),ROW($S$1:$S$6253),""),ROW(S2050))),"")</f>
        <v>Klec</v>
      </c>
      <c r="U2052" t="s">
        <v>6372</v>
      </c>
      <c r="V2052">
        <v>549541</v>
      </c>
    </row>
    <row r="2053" spans="19:22">
      <c r="S2053" t="str">
        <f>IF(ISNUMBER(SEARCH(ZAKL_DATA!$B$18,FU!$U2053)),U2053,"")</f>
        <v>Klecany</v>
      </c>
      <c r="T2053" t="str">
        <f t="array" ref="T2053">IFERROR(INDEX($S$3:$S$6255,SMALL(IF(ISNUMBER(SEARCH("",$S$3:$S$6255)),ROW($S$1:$S$6253),""),ROW(S2051))),"")</f>
        <v>Klecany</v>
      </c>
      <c r="U2053" t="s">
        <v>4716</v>
      </c>
      <c r="V2053">
        <v>549550</v>
      </c>
    </row>
    <row r="2054" spans="19:22">
      <c r="S2054" t="str">
        <f>IF(ISNUMBER(SEARCH(ZAKL_DATA!$B$18,FU!$U2054)),U2054,"")</f>
        <v>Klenčí pod Čerchovem</v>
      </c>
      <c r="T2054" t="str">
        <f t="array" ref="T2054">IFERROR(INDEX($S$3:$S$6255,SMALL(IF(ISNUMBER(SEARCH("",$S$3:$S$6255)),ROW($S$1:$S$6253),""),ROW(S2052))),"")</f>
        <v>Klenčí pod Čerchovem</v>
      </c>
      <c r="U2054" t="s">
        <v>5848</v>
      </c>
      <c r="V2054">
        <v>549568</v>
      </c>
    </row>
    <row r="2055" spans="19:22">
      <c r="S2055" t="str">
        <f>IF(ISNUMBER(SEARCH(ZAKL_DATA!$B$18,FU!$U2055)),U2055,"")</f>
        <v>Kleneč</v>
      </c>
      <c r="T2055" t="str">
        <f t="array" ref="T2055">IFERROR(INDEX($S$3:$S$6255,SMALL(IF(ISNUMBER(SEARCH("",$S$3:$S$6255)),ROW($S$1:$S$6253),""),ROW(S2053))),"")</f>
        <v>Kleneč</v>
      </c>
      <c r="U2055" t="s">
        <v>6574</v>
      </c>
      <c r="V2055">
        <v>549576</v>
      </c>
    </row>
    <row r="2056" spans="19:22">
      <c r="S2056" t="str">
        <f>IF(ISNUMBER(SEARCH(ZAKL_DATA!$B$18,FU!$U2056)),U2056,"")</f>
        <v>Klenová</v>
      </c>
      <c r="T2056" t="str">
        <f t="array" ref="T2056">IFERROR(INDEX($S$3:$S$6255,SMALL(IF(ISNUMBER(SEARCH("",$S$3:$S$6255)),ROW($S$1:$S$6253),""),ROW(S2054))),"")</f>
        <v>Klenová</v>
      </c>
      <c r="U2056" t="s">
        <v>5013</v>
      </c>
      <c r="V2056">
        <v>549584</v>
      </c>
    </row>
    <row r="2057" spans="19:22">
      <c r="S2057" t="str">
        <f>IF(ISNUMBER(SEARCH(ZAKL_DATA!$B$18,FU!$U2057)),U2057,"")</f>
        <v>Klenovice</v>
      </c>
      <c r="T2057" t="str">
        <f t="array" ref="T2057">IFERROR(INDEX($S$3:$S$6255,SMALL(IF(ISNUMBER(SEARCH("",$S$3:$S$6255)),ROW($S$1:$S$6253),""),ROW(S2055))),"")</f>
        <v>Klenovice</v>
      </c>
      <c r="U2057" t="s">
        <v>6484</v>
      </c>
      <c r="V2057">
        <v>549592</v>
      </c>
    </row>
    <row r="2058" spans="19:22">
      <c r="S2058" t="str">
        <f>IF(ISNUMBER(SEARCH(ZAKL_DATA!$B$18,FU!$U2058)),U2058,"")</f>
        <v>Klenovice na Hané</v>
      </c>
      <c r="T2058" t="str">
        <f t="array" ref="T2058">IFERROR(INDEX($S$3:$S$6255,SMALL(IF(ISNUMBER(SEARCH("",$S$3:$S$6255)),ROW($S$1:$S$6253),""),ROW(S2056))),"")</f>
        <v>Klenovice na Hané</v>
      </c>
      <c r="U2058" t="s">
        <v>8294</v>
      </c>
      <c r="V2058">
        <v>549606</v>
      </c>
    </row>
    <row r="2059" spans="19:22">
      <c r="S2059" t="str">
        <f>IF(ISNUMBER(SEARCH(ZAKL_DATA!$B$18,FU!$U2059)),U2059,"")</f>
        <v>Klentnice</v>
      </c>
      <c r="T2059" t="str">
        <f t="array" ref="T2059">IFERROR(INDEX($S$3:$S$6255,SMALL(IF(ISNUMBER(SEARCH("",$S$3:$S$6255)),ROW($S$1:$S$6253),""),ROW(S2057))),"")</f>
        <v>Klentnice</v>
      </c>
      <c r="U2059" t="s">
        <v>7949</v>
      </c>
      <c r="V2059">
        <v>549614</v>
      </c>
    </row>
    <row r="2060" spans="19:22">
      <c r="S2060" t="str">
        <f>IF(ISNUMBER(SEARCH(ZAKL_DATA!$B$18,FU!$U2060)),U2060,"")</f>
        <v>Klešice</v>
      </c>
      <c r="T2060" t="str">
        <f t="array" ref="T2060">IFERROR(INDEX($S$3:$S$6255,SMALL(IF(ISNUMBER(SEARCH("",$S$3:$S$6255)),ROW($S$1:$S$6253),""),ROW(S2058))),"")</f>
        <v>Klešice</v>
      </c>
      <c r="U2060" t="s">
        <v>7254</v>
      </c>
      <c r="V2060">
        <v>549622</v>
      </c>
    </row>
    <row r="2061" spans="19:22">
      <c r="S2061" t="str">
        <f>IF(ISNUMBER(SEARCH(ZAKL_DATA!$B$18,FU!$U2061)),U2061,"")</f>
        <v>Klíčany</v>
      </c>
      <c r="T2061" t="str">
        <f t="array" ref="T2061">IFERROR(INDEX($S$3:$S$6255,SMALL(IF(ISNUMBER(SEARCH("",$S$3:$S$6255)),ROW($S$1:$S$6253),""),ROW(S2059))),"")</f>
        <v>Klíčany</v>
      </c>
      <c r="U2061" t="s">
        <v>4717</v>
      </c>
      <c r="V2061">
        <v>549631</v>
      </c>
    </row>
    <row r="2062" spans="19:22">
      <c r="S2062" t="str">
        <f>IF(ISNUMBER(SEARCH(ZAKL_DATA!$B$18,FU!$U2062)),U2062,"")</f>
        <v>Klimkovice</v>
      </c>
      <c r="T2062" t="str">
        <f t="array" ref="T2062">IFERROR(INDEX($S$3:$S$6255,SMALL(IF(ISNUMBER(SEARCH("",$S$3:$S$6255)),ROW($S$1:$S$6253),""),ROW(S2060))),"")</f>
        <v>Klimkovice</v>
      </c>
      <c r="U2062" t="s">
        <v>8931</v>
      </c>
      <c r="V2062">
        <v>549649</v>
      </c>
    </row>
    <row r="2063" spans="19:22">
      <c r="S2063" t="str">
        <f>IF(ISNUMBER(SEARCH(ZAKL_DATA!$B$18,FU!$U2063)),U2063,"")</f>
        <v>Klínec</v>
      </c>
      <c r="T2063" t="str">
        <f t="array" ref="T2063">IFERROR(INDEX($S$3:$S$6255,SMALL(IF(ISNUMBER(SEARCH("",$S$3:$S$6255)),ROW($S$1:$S$6253),""),ROW(S2061))),"")</f>
        <v>Klínec</v>
      </c>
      <c r="U2063" t="s">
        <v>7039</v>
      </c>
      <c r="V2063">
        <v>549657</v>
      </c>
    </row>
    <row r="2064" spans="19:22">
      <c r="S2064" t="str">
        <f>IF(ISNUMBER(SEARCH(ZAKL_DATA!$B$18,FU!$U2064)),U2064,"")</f>
        <v>Klíny</v>
      </c>
      <c r="T2064" t="str">
        <f t="array" ref="T2064">IFERROR(INDEX($S$3:$S$6255,SMALL(IF(ISNUMBER(SEARCH("",$S$3:$S$6255)),ROW($S$1:$S$6253),""),ROW(S2062))),"")</f>
        <v>Klíny</v>
      </c>
      <c r="U2064" t="s">
        <v>6745</v>
      </c>
      <c r="V2064">
        <v>549665</v>
      </c>
    </row>
    <row r="2065" spans="19:22">
      <c r="S2065" t="str">
        <f>IF(ISNUMBER(SEARCH(ZAKL_DATA!$B$18,FU!$U2065)),U2065,"")</f>
        <v>Klobouky u Brna</v>
      </c>
      <c r="T2065" t="str">
        <f t="array" ref="T2065">IFERROR(INDEX($S$3:$S$6255,SMALL(IF(ISNUMBER(SEARCH("",$S$3:$S$6255)),ROW($S$1:$S$6253),""),ROW(S2063))),"")</f>
        <v>Klobouky u Brna</v>
      </c>
      <c r="U2065" t="s">
        <v>7950</v>
      </c>
      <c r="V2065">
        <v>549673</v>
      </c>
    </row>
    <row r="2066" spans="19:22">
      <c r="S2066" t="str">
        <f>IF(ISNUMBER(SEARCH(ZAKL_DATA!$B$18,FU!$U2066)),U2066,"")</f>
        <v>Klobuky</v>
      </c>
      <c r="T2066" t="str">
        <f t="array" ref="T2066">IFERROR(INDEX($S$3:$S$6255,SMALL(IF(ISNUMBER(SEARCH("",$S$3:$S$6255)),ROW($S$1:$S$6253),""),ROW(S2064))),"")</f>
        <v>Klobuky</v>
      </c>
      <c r="U2066" t="s">
        <v>4182</v>
      </c>
      <c r="V2066">
        <v>549681</v>
      </c>
    </row>
    <row r="2067" spans="19:22">
      <c r="S2067" t="str">
        <f>IF(ISNUMBER(SEARCH(ZAKL_DATA!$B$18,FU!$U2067)),U2067,"")</f>
        <v>Klokočí</v>
      </c>
      <c r="T2067" t="str">
        <f t="array" ref="T2067">IFERROR(INDEX($S$3:$S$6255,SMALL(IF(ISNUMBER(SEARCH("",$S$3:$S$6255)),ROW($S$1:$S$6253),""),ROW(S2065))),"")</f>
        <v>Klokočí</v>
      </c>
      <c r="U2067" t="s">
        <v>3832</v>
      </c>
      <c r="V2067">
        <v>549690</v>
      </c>
    </row>
    <row r="2068" spans="19:22">
      <c r="S2068" t="str">
        <f>IF(ISNUMBER(SEARCH(ZAKL_DATA!$B$18,FU!$U2068)),U2068,"")</f>
        <v>Klokočí</v>
      </c>
      <c r="T2068" t="str">
        <f t="array" ref="T2068">IFERROR(INDEX($S$3:$S$6255,SMALL(IF(ISNUMBER(SEARCH("",$S$3:$S$6255)),ROW($S$1:$S$6253),""),ROW(S2066))),"")</f>
        <v>Klokočí</v>
      </c>
      <c r="U2068" t="s">
        <v>3832</v>
      </c>
      <c r="V2068">
        <v>549703</v>
      </c>
    </row>
    <row r="2069" spans="19:22">
      <c r="S2069" t="str">
        <f>IF(ISNUMBER(SEARCH(ZAKL_DATA!$B$18,FU!$U2069)),U2069,"")</f>
        <v>Klokočná</v>
      </c>
      <c r="T2069" t="str">
        <f t="array" ref="T2069">IFERROR(INDEX($S$3:$S$6255,SMALL(IF(ISNUMBER(SEARCH("",$S$3:$S$6255)),ROW($S$1:$S$6253),""),ROW(S2067))),"")</f>
        <v>Klokočná</v>
      </c>
      <c r="U2069" t="s">
        <v>3820</v>
      </c>
      <c r="V2069">
        <v>549711</v>
      </c>
    </row>
    <row r="2070" spans="19:22">
      <c r="S2070" t="str">
        <f>IF(ISNUMBER(SEARCH(ZAKL_DATA!$B$18,FU!$U2070)),U2070,"")</f>
        <v>Klokočov</v>
      </c>
      <c r="T2070" t="str">
        <f t="array" ref="T2070">IFERROR(INDEX($S$3:$S$6255,SMALL(IF(ISNUMBER(SEARCH("",$S$3:$S$6255)),ROW($S$1:$S$6253),""),ROW(S2068))),"")</f>
        <v>Klokočov</v>
      </c>
      <c r="U2070" t="s">
        <v>6850</v>
      </c>
      <c r="V2070">
        <v>549720</v>
      </c>
    </row>
    <row r="2071" spans="19:22">
      <c r="S2071" t="str">
        <f>IF(ISNUMBER(SEARCH(ZAKL_DATA!$B$18,FU!$U2071)),U2071,"")</f>
        <v>Klopina</v>
      </c>
      <c r="T2071" t="str">
        <f t="array" ref="T2071">IFERROR(INDEX($S$3:$S$6255,SMALL(IF(ISNUMBER(SEARCH("",$S$3:$S$6255)),ROW($S$1:$S$6253),""),ROW(S2069))),"")</f>
        <v>Klopina</v>
      </c>
      <c r="U2071" t="s">
        <v>4575</v>
      </c>
      <c r="V2071">
        <v>549738</v>
      </c>
    </row>
    <row r="2072" spans="19:22">
      <c r="S2072" t="str">
        <f>IF(ISNUMBER(SEARCH(ZAKL_DATA!$B$18,FU!$U2072)),U2072,"")</f>
        <v>Klopotovice</v>
      </c>
      <c r="T2072" t="str">
        <f t="array" ref="T2072">IFERROR(INDEX($S$3:$S$6255,SMALL(IF(ISNUMBER(SEARCH("",$S$3:$S$6255)),ROW($S$1:$S$6253),""),ROW(S2070))),"")</f>
        <v>Klopotovice</v>
      </c>
      <c r="U2072" t="s">
        <v>8295</v>
      </c>
      <c r="V2072">
        <v>549746</v>
      </c>
    </row>
    <row r="2073" spans="19:22">
      <c r="S2073" t="str">
        <f>IF(ISNUMBER(SEARCH(ZAKL_DATA!$B$18,FU!$U2073)),U2073,"")</f>
        <v>Klučenice</v>
      </c>
      <c r="T2073" t="str">
        <f t="array" ref="T2073">IFERROR(INDEX($S$3:$S$6255,SMALL(IF(ISNUMBER(SEARCH("",$S$3:$S$6255)),ROW($S$1:$S$6253),""),ROW(S2071))),"")</f>
        <v>Klučenice</v>
      </c>
      <c r="U2073" t="s">
        <v>4888</v>
      </c>
      <c r="V2073">
        <v>549754</v>
      </c>
    </row>
    <row r="2074" spans="19:22">
      <c r="S2074" t="str">
        <f>IF(ISNUMBER(SEARCH(ZAKL_DATA!$B$18,FU!$U2074)),U2074,"")</f>
        <v>Klučov</v>
      </c>
      <c r="T2074" t="str">
        <f t="array" ref="T2074">IFERROR(INDEX($S$3:$S$6255,SMALL(IF(ISNUMBER(SEARCH("",$S$3:$S$6255)),ROW($S$1:$S$6253),""),ROW(S2072))),"")</f>
        <v>Klučov</v>
      </c>
      <c r="U2074" t="s">
        <v>4269</v>
      </c>
      <c r="V2074">
        <v>549771</v>
      </c>
    </row>
    <row r="2075" spans="19:22">
      <c r="S2075" t="str">
        <f>IF(ISNUMBER(SEARCH(ZAKL_DATA!$B$18,FU!$U2075)),U2075,"")</f>
        <v>Klučov</v>
      </c>
      <c r="T2075" t="str">
        <f t="array" ref="T2075">IFERROR(INDEX($S$3:$S$6255,SMALL(IF(ISNUMBER(SEARCH("",$S$3:$S$6255)),ROW($S$1:$S$6253),""),ROW(S2073))),"")</f>
        <v>Klučov</v>
      </c>
      <c r="U2075" t="s">
        <v>4269</v>
      </c>
      <c r="V2075">
        <v>549789</v>
      </c>
    </row>
    <row r="2076" spans="19:22">
      <c r="S2076" t="str">
        <f>IF(ISNUMBER(SEARCH(ZAKL_DATA!$B$18,FU!$U2076)),U2076,"")</f>
        <v>Kluky</v>
      </c>
      <c r="T2076" t="str">
        <f t="array" ref="T2076">IFERROR(INDEX($S$3:$S$6255,SMALL(IF(ISNUMBER(SEARCH("",$S$3:$S$6255)),ROW($S$1:$S$6253),""),ROW(S2074))),"")</f>
        <v>Kluky</v>
      </c>
      <c r="U2076" t="s">
        <v>4343</v>
      </c>
      <c r="V2076">
        <v>549797</v>
      </c>
    </row>
    <row r="2077" spans="19:22">
      <c r="S2077" t="str">
        <f>IF(ISNUMBER(SEARCH(ZAKL_DATA!$B$18,FU!$U2077)),U2077,"")</f>
        <v>Kluky</v>
      </c>
      <c r="T2077" t="str">
        <f t="array" ref="T2077">IFERROR(INDEX($S$3:$S$6255,SMALL(IF(ISNUMBER(SEARCH("",$S$3:$S$6255)),ROW($S$1:$S$6253),""),ROW(S2075))),"")</f>
        <v>Kluky</v>
      </c>
      <c r="U2077" t="s">
        <v>4343</v>
      </c>
      <c r="V2077">
        <v>549801</v>
      </c>
    </row>
    <row r="2078" spans="19:22">
      <c r="S2078" t="str">
        <f>IF(ISNUMBER(SEARCH(ZAKL_DATA!$B$18,FU!$U2078)),U2078,"")</f>
        <v>Kluky</v>
      </c>
      <c r="T2078" t="str">
        <f t="array" ref="T2078">IFERROR(INDEX($S$3:$S$6255,SMALL(IF(ISNUMBER(SEARCH("",$S$3:$S$6255)),ROW($S$1:$S$6253),""),ROW(S2076))),"")</f>
        <v>Kluky</v>
      </c>
      <c r="U2078" t="s">
        <v>4343</v>
      </c>
      <c r="V2078">
        <v>549827</v>
      </c>
    </row>
    <row r="2079" spans="19:22">
      <c r="S2079" t="str">
        <f>IF(ISNUMBER(SEARCH(ZAKL_DATA!$B$18,FU!$U2079)),U2079,"")</f>
        <v>Kly</v>
      </c>
      <c r="T2079" t="str">
        <f t="array" ref="T2079">IFERROR(INDEX($S$3:$S$6255,SMALL(IF(ISNUMBER(SEARCH("",$S$3:$S$6255)),ROW($S$1:$S$6253),""),ROW(S2077))),"")</f>
        <v>Kly</v>
      </c>
      <c r="U2079" t="s">
        <v>4416</v>
      </c>
      <c r="V2079">
        <v>549835</v>
      </c>
    </row>
    <row r="2080" spans="19:22">
      <c r="S2080" t="str">
        <f>IF(ISNUMBER(SEARCH(ZAKL_DATA!$B$18,FU!$U2080)),U2080,"")</f>
        <v>Kmetiněves</v>
      </c>
      <c r="T2080" t="str">
        <f t="array" ref="T2080">IFERROR(INDEX($S$3:$S$6255,SMALL(IF(ISNUMBER(SEARCH("",$S$3:$S$6255)),ROW($S$1:$S$6253),""),ROW(S2078))),"")</f>
        <v>Kmetiněves</v>
      </c>
      <c r="U2080" t="s">
        <v>4183</v>
      </c>
      <c r="V2080">
        <v>549843</v>
      </c>
    </row>
    <row r="2081" spans="19:22">
      <c r="S2081" t="str">
        <f>IF(ISNUMBER(SEARCH(ZAKL_DATA!$B$18,FU!$U2081)),U2081,"")</f>
        <v>Kněždub</v>
      </c>
      <c r="T2081" t="str">
        <f t="array" ref="T2081">IFERROR(INDEX($S$3:$S$6255,SMALL(IF(ISNUMBER(SEARCH("",$S$3:$S$6255)),ROW($S$1:$S$6253),""),ROW(S2079))),"")</f>
        <v>Kněždub</v>
      </c>
      <c r="U2081" t="s">
        <v>8053</v>
      </c>
      <c r="V2081">
        <v>549851</v>
      </c>
    </row>
    <row r="2082" spans="19:22">
      <c r="S2082" t="str">
        <f>IF(ISNUMBER(SEARCH(ZAKL_DATA!$B$18,FU!$U2082)),U2082,"")</f>
        <v>Kněževes</v>
      </c>
      <c r="T2082" t="str">
        <f t="array" ref="T2082">IFERROR(INDEX($S$3:$S$6255,SMALL(IF(ISNUMBER(SEARCH("",$S$3:$S$6255)),ROW($S$1:$S$6253),""),ROW(S2080))),"")</f>
        <v>Kněževes</v>
      </c>
      <c r="U2082" t="s">
        <v>4801</v>
      </c>
      <c r="V2082">
        <v>549860</v>
      </c>
    </row>
    <row r="2083" spans="19:22">
      <c r="S2083" t="str">
        <f>IF(ISNUMBER(SEARCH(ZAKL_DATA!$B$18,FU!$U2083)),U2083,"")</f>
        <v>Kněževes</v>
      </c>
      <c r="T2083" t="str">
        <f t="array" ref="T2083">IFERROR(INDEX($S$3:$S$6255,SMALL(IF(ISNUMBER(SEARCH("",$S$3:$S$6255)),ROW($S$1:$S$6253),""),ROW(S2081))),"")</f>
        <v>Kněževes</v>
      </c>
      <c r="U2083" t="s">
        <v>4801</v>
      </c>
      <c r="V2083">
        <v>549878</v>
      </c>
    </row>
    <row r="2084" spans="19:22">
      <c r="S2084" t="str">
        <f>IF(ISNUMBER(SEARCH(ZAKL_DATA!$B$18,FU!$U2084)),U2084,"")</f>
        <v>Kněževes</v>
      </c>
      <c r="T2084" t="str">
        <f t="array" ref="T2084">IFERROR(INDEX($S$3:$S$6255,SMALL(IF(ISNUMBER(SEARCH("",$S$3:$S$6255)),ROW($S$1:$S$6253),""),ROW(S2082))),"")</f>
        <v>Kněževes</v>
      </c>
      <c r="U2084" t="s">
        <v>4801</v>
      </c>
      <c r="V2084">
        <v>549886</v>
      </c>
    </row>
    <row r="2085" spans="19:22">
      <c r="S2085" t="str">
        <f>IF(ISNUMBER(SEARCH(ZAKL_DATA!$B$18,FU!$U2085)),U2085,"")</f>
        <v>Kněževes</v>
      </c>
      <c r="T2085" t="str">
        <f t="array" ref="T2085">IFERROR(INDEX($S$3:$S$6255,SMALL(IF(ISNUMBER(SEARCH("",$S$3:$S$6255)),ROW($S$1:$S$6253),""),ROW(S2083))),"")</f>
        <v>Kněževes</v>
      </c>
      <c r="U2085" t="s">
        <v>4801</v>
      </c>
      <c r="V2085">
        <v>549894</v>
      </c>
    </row>
    <row r="2086" spans="19:22">
      <c r="S2086" t="str">
        <f>IF(ISNUMBER(SEARCH(ZAKL_DATA!$B$18,FU!$U2086)),U2086,"")</f>
        <v>Kněžice</v>
      </c>
      <c r="T2086" t="str">
        <f t="array" ref="T2086">IFERROR(INDEX($S$3:$S$6255,SMALL(IF(ISNUMBER(SEARCH("",$S$3:$S$6255)),ROW($S$1:$S$6253),""),ROW(S2084))),"")</f>
        <v>Kněžice</v>
      </c>
      <c r="U2086" t="s">
        <v>4630</v>
      </c>
      <c r="V2086">
        <v>549908</v>
      </c>
    </row>
    <row r="2087" spans="19:22">
      <c r="S2087" t="str">
        <f>IF(ISNUMBER(SEARCH(ZAKL_DATA!$B$18,FU!$U2087)),U2087,"")</f>
        <v>Kněžice</v>
      </c>
      <c r="T2087" t="str">
        <f t="array" ref="T2087">IFERROR(INDEX($S$3:$S$6255,SMALL(IF(ISNUMBER(SEARCH("",$S$3:$S$6255)),ROW($S$1:$S$6253),""),ROW(S2085))),"")</f>
        <v>Kněžice</v>
      </c>
      <c r="U2087" t="s">
        <v>4630</v>
      </c>
      <c r="V2087">
        <v>549916</v>
      </c>
    </row>
    <row r="2088" spans="19:22">
      <c r="S2088" t="str">
        <f>IF(ISNUMBER(SEARCH(ZAKL_DATA!$B$18,FU!$U2088)),U2088,"")</f>
        <v>Kněžice</v>
      </c>
      <c r="T2088" t="str">
        <f t="array" ref="T2088">IFERROR(INDEX($S$3:$S$6255,SMALL(IF(ISNUMBER(SEARCH("",$S$3:$S$6255)),ROW($S$1:$S$6253),""),ROW(S2086))),"")</f>
        <v>Kněžice</v>
      </c>
      <c r="U2088" t="s">
        <v>4630</v>
      </c>
      <c r="V2088">
        <v>549924</v>
      </c>
    </row>
    <row r="2089" spans="19:22">
      <c r="S2089" t="str">
        <f>IF(ISNUMBER(SEARCH(ZAKL_DATA!$B$18,FU!$U2089)),U2089,"")</f>
        <v>Kněžičky</v>
      </c>
      <c r="T2089" t="str">
        <f t="array" ref="T2089">IFERROR(INDEX($S$3:$S$6255,SMALL(IF(ISNUMBER(SEARCH("",$S$3:$S$6255)),ROW($S$1:$S$6253),""),ROW(S2087))),"")</f>
        <v>Kněžičky</v>
      </c>
      <c r="U2089" t="s">
        <v>5647</v>
      </c>
      <c r="V2089">
        <v>549932</v>
      </c>
    </row>
    <row r="2090" spans="19:22">
      <c r="S2090" t="str">
        <f>IF(ISNUMBER(SEARCH(ZAKL_DATA!$B$18,FU!$U2090)),U2090,"")</f>
        <v>Kněžmost</v>
      </c>
      <c r="T2090" t="str">
        <f t="array" ref="T2090">IFERROR(INDEX($S$3:$S$6255,SMALL(IF(ISNUMBER(SEARCH("",$S$3:$S$6255)),ROW($S$1:$S$6253),""),ROW(S2088))),"")</f>
        <v>Kněžmost</v>
      </c>
      <c r="U2090" t="s">
        <v>4518</v>
      </c>
      <c r="V2090">
        <v>549941</v>
      </c>
    </row>
    <row r="2091" spans="19:22">
      <c r="S2091" t="str">
        <f>IF(ISNUMBER(SEARCH(ZAKL_DATA!$B$18,FU!$U2091)),U2091,"")</f>
        <v>Kněžnice</v>
      </c>
      <c r="T2091" t="str">
        <f t="array" ref="T2091">IFERROR(INDEX($S$3:$S$6255,SMALL(IF(ISNUMBER(SEARCH("",$S$3:$S$6255)),ROW($S$1:$S$6253),""),ROW(S2089))),"")</f>
        <v>Kněžnice</v>
      </c>
      <c r="U2091" t="s">
        <v>7190</v>
      </c>
      <c r="V2091">
        <v>549959</v>
      </c>
    </row>
    <row r="2092" spans="19:22">
      <c r="S2092" t="str">
        <f>IF(ISNUMBER(SEARCH(ZAKL_DATA!$B$18,FU!$U2092)),U2092,"")</f>
        <v>Kněžpole</v>
      </c>
      <c r="T2092" t="str">
        <f t="array" ref="T2092">IFERROR(INDEX($S$3:$S$6255,SMALL(IF(ISNUMBER(SEARCH("",$S$3:$S$6255)),ROW($S$1:$S$6253),""),ROW(S2090))),"")</f>
        <v>Kněžpole</v>
      </c>
      <c r="U2092" t="s">
        <v>8454</v>
      </c>
      <c r="V2092">
        <v>549967</v>
      </c>
    </row>
    <row r="2093" spans="19:22">
      <c r="S2093" t="str">
        <f>IF(ISNUMBER(SEARCH(ZAKL_DATA!$B$18,FU!$U2093)),U2093,"")</f>
        <v>Knínice</v>
      </c>
      <c r="T2093" t="str">
        <f t="array" ref="T2093">IFERROR(INDEX($S$3:$S$6255,SMALL(IF(ISNUMBER(SEARCH("",$S$3:$S$6255)),ROW($S$1:$S$6253),""),ROW(S2091))),"")</f>
        <v>Knínice</v>
      </c>
      <c r="U2093" t="s">
        <v>8142</v>
      </c>
      <c r="V2093">
        <v>549975</v>
      </c>
    </row>
    <row r="2094" spans="19:22">
      <c r="S2094" t="str">
        <f>IF(ISNUMBER(SEARCH(ZAKL_DATA!$B$18,FU!$U2094)),U2094,"")</f>
        <v>Knínice u Boskovic</v>
      </c>
      <c r="T2094" t="str">
        <f t="array" ref="T2094">IFERROR(INDEX($S$3:$S$6255,SMALL(IF(ISNUMBER(SEARCH("",$S$3:$S$6255)),ROW($S$1:$S$6253),""),ROW(S2092))),"")</f>
        <v>Knínice u Boskovic</v>
      </c>
      <c r="U2094" t="s">
        <v>7757</v>
      </c>
      <c r="V2094">
        <v>549983</v>
      </c>
    </row>
    <row r="2095" spans="19:22">
      <c r="S2095" t="str">
        <f>IF(ISNUMBER(SEARCH(ZAKL_DATA!$B$18,FU!$U2095)),U2095,"")</f>
        <v>Kňovice</v>
      </c>
      <c r="T2095" t="str">
        <f t="array" ref="T2095">IFERROR(INDEX($S$3:$S$6255,SMALL(IF(ISNUMBER(SEARCH("",$S$3:$S$6255)),ROW($S$1:$S$6253),""),ROW(S2093))),"")</f>
        <v>Kňovice</v>
      </c>
      <c r="U2095" t="s">
        <v>8853</v>
      </c>
      <c r="V2095">
        <v>549991</v>
      </c>
    </row>
    <row r="2096" spans="19:22">
      <c r="S2096" t="str">
        <f>IF(ISNUMBER(SEARCH(ZAKL_DATA!$B$18,FU!$U2096)),U2096,"")</f>
        <v>Knovíz</v>
      </c>
      <c r="T2096" t="str">
        <f t="array" ref="T2096">IFERROR(INDEX($S$3:$S$6255,SMALL(IF(ISNUMBER(SEARCH("",$S$3:$S$6255)),ROW($S$1:$S$6253),""),ROW(S2094))),"")</f>
        <v>Knovíz</v>
      </c>
      <c r="U2096" t="s">
        <v>4184</v>
      </c>
      <c r="V2096">
        <v>550001</v>
      </c>
    </row>
    <row r="2097" spans="19:22">
      <c r="S2097" t="str">
        <f>IF(ISNUMBER(SEARCH(ZAKL_DATA!$B$18,FU!$U2097)),U2097,"")</f>
        <v>Knyk</v>
      </c>
      <c r="T2097" t="str">
        <f t="array" ref="T2097">IFERROR(INDEX($S$3:$S$6255,SMALL(IF(ISNUMBER(SEARCH("",$S$3:$S$6255)),ROW($S$1:$S$6253),""),ROW(S2095))),"")</f>
        <v>Knyk</v>
      </c>
      <c r="U2097" t="s">
        <v>5405</v>
      </c>
      <c r="V2097">
        <v>550019</v>
      </c>
    </row>
    <row r="2098" spans="19:22">
      <c r="S2098" t="str">
        <f>IF(ISNUMBER(SEARCH(ZAKL_DATA!$B$18,FU!$U2098)),U2098,"")</f>
        <v>Koberovice</v>
      </c>
      <c r="T2098" t="str">
        <f t="array" ref="T2098">IFERROR(INDEX($S$3:$S$6255,SMALL(IF(ISNUMBER(SEARCH("",$S$3:$S$6255)),ROW($S$1:$S$6253),""),ROW(S2096))),"")</f>
        <v>Koberovice</v>
      </c>
      <c r="U2098" t="s">
        <v>5393</v>
      </c>
      <c r="V2098">
        <v>550027</v>
      </c>
    </row>
    <row r="2099" spans="19:22">
      <c r="S2099" t="str">
        <f>IF(ISNUMBER(SEARCH(ZAKL_DATA!$B$18,FU!$U2099)),U2099,"")</f>
        <v>Koberovy</v>
      </c>
      <c r="T2099" t="str">
        <f t="array" ref="T2099">IFERROR(INDEX($S$3:$S$6255,SMALL(IF(ISNUMBER(SEARCH("",$S$3:$S$6255)),ROW($S$1:$S$6253),""),ROW(S2097))),"")</f>
        <v>Koberovy</v>
      </c>
      <c r="U2099" t="s">
        <v>6454</v>
      </c>
      <c r="V2099">
        <v>550035</v>
      </c>
    </row>
    <row r="2100" spans="19:22">
      <c r="S2100" t="str">
        <f>IF(ISNUMBER(SEARCH(ZAKL_DATA!$B$18,FU!$U2100)),U2100,"")</f>
        <v>Kobeřice</v>
      </c>
      <c r="T2100" t="str">
        <f t="array" ref="T2100">IFERROR(INDEX($S$3:$S$6255,SMALL(IF(ISNUMBER(SEARCH("",$S$3:$S$6255)),ROW($S$1:$S$6253),""),ROW(S2098))),"")</f>
        <v>Kobeřice</v>
      </c>
      <c r="U2100" t="s">
        <v>3705</v>
      </c>
      <c r="V2100">
        <v>550043</v>
      </c>
    </row>
    <row r="2101" spans="19:22">
      <c r="S2101" t="str">
        <f>IF(ISNUMBER(SEARCH(ZAKL_DATA!$B$18,FU!$U2101)),U2101,"")</f>
        <v>Kobeřice u Brna</v>
      </c>
      <c r="T2101" t="str">
        <f t="array" ref="T2101">IFERROR(INDEX($S$3:$S$6255,SMALL(IF(ISNUMBER(SEARCH("",$S$3:$S$6255)),ROW($S$1:$S$6253),""),ROW(S2099))),"")</f>
        <v>Kobeřice u Brna</v>
      </c>
      <c r="U2101" t="s">
        <v>8511</v>
      </c>
      <c r="V2101">
        <v>550051</v>
      </c>
    </row>
    <row r="2102" spans="19:22">
      <c r="S2102" t="str">
        <f>IF(ISNUMBER(SEARCH(ZAKL_DATA!$B$18,FU!$U2102)),U2102,"")</f>
        <v>Kobylá nad Vidnavkou</v>
      </c>
      <c r="T2102" t="str">
        <f t="array" ref="T2102">IFERROR(INDEX($S$3:$S$6255,SMALL(IF(ISNUMBER(SEARCH("",$S$3:$S$6255)),ROW($S$1:$S$6253),""),ROW(S2100))),"")</f>
        <v>Kobylá nad Vidnavkou</v>
      </c>
      <c r="U2102" t="s">
        <v>6028</v>
      </c>
      <c r="V2102">
        <v>550060</v>
      </c>
    </row>
    <row r="2103" spans="19:22">
      <c r="S2103" t="str">
        <f>IF(ISNUMBER(SEARCH(ZAKL_DATA!$B$18,FU!$U2103)),U2103,"")</f>
        <v>Kobylí</v>
      </c>
      <c r="T2103" t="str">
        <f t="array" ref="T2103">IFERROR(INDEX($S$3:$S$6255,SMALL(IF(ISNUMBER(SEARCH("",$S$3:$S$6255)),ROW($S$1:$S$6253),""),ROW(S2101))),"")</f>
        <v>Kobylí</v>
      </c>
      <c r="U2103" t="s">
        <v>7951</v>
      </c>
      <c r="V2103">
        <v>550078</v>
      </c>
    </row>
    <row r="2104" spans="19:22">
      <c r="S2104" t="str">
        <f>IF(ISNUMBER(SEARCH(ZAKL_DATA!$B$18,FU!$U2104)),U2104,"")</f>
        <v>Kobylice</v>
      </c>
      <c r="T2104" t="str">
        <f t="array" ref="T2104">IFERROR(INDEX($S$3:$S$6255,SMALL(IF(ISNUMBER(SEARCH("",$S$3:$S$6255)),ROW($S$1:$S$6253),""),ROW(S2102))),"")</f>
        <v>Kobylice</v>
      </c>
      <c r="U2104" t="s">
        <v>7248</v>
      </c>
      <c r="V2104">
        <v>550086</v>
      </c>
    </row>
    <row r="2105" spans="19:22">
      <c r="S2105" t="str">
        <f>IF(ISNUMBER(SEARCH(ZAKL_DATA!$B$18,FU!$U2105)),U2105,"")</f>
        <v>Kobylnice</v>
      </c>
      <c r="T2105" t="str">
        <f t="array" ref="T2105">IFERROR(INDEX($S$3:$S$6255,SMALL(IF(ISNUMBER(SEARCH("",$S$3:$S$6255)),ROW($S$1:$S$6253),""),ROW(S2103))),"")</f>
        <v>Kobylnice</v>
      </c>
      <c r="U2105" t="s">
        <v>4082</v>
      </c>
      <c r="V2105">
        <v>550094</v>
      </c>
    </row>
    <row r="2106" spans="19:22">
      <c r="S2106" t="str">
        <f>IF(ISNUMBER(SEARCH(ZAKL_DATA!$B$18,FU!$U2106)),U2106,"")</f>
        <v>Kobylnice</v>
      </c>
      <c r="T2106" t="str">
        <f t="array" ref="T2106">IFERROR(INDEX($S$3:$S$6255,SMALL(IF(ISNUMBER(SEARCH("",$S$3:$S$6255)),ROW($S$1:$S$6253),""),ROW(S2104))),"")</f>
        <v>Kobylnice</v>
      </c>
      <c r="U2106" t="s">
        <v>4082</v>
      </c>
      <c r="V2106">
        <v>550108</v>
      </c>
    </row>
    <row r="2107" spans="19:22">
      <c r="S2107" t="str">
        <f>IF(ISNUMBER(SEARCH(ZAKL_DATA!$B$18,FU!$U2107)),U2107,"")</f>
        <v>Kobylnice</v>
      </c>
      <c r="T2107" t="str">
        <f t="array" ref="T2107">IFERROR(INDEX($S$3:$S$6255,SMALL(IF(ISNUMBER(SEARCH("",$S$3:$S$6255)),ROW($S$1:$S$6253),""),ROW(S2105))),"")</f>
        <v>Kobylnice</v>
      </c>
      <c r="U2107" t="s">
        <v>4082</v>
      </c>
      <c r="V2107">
        <v>550116</v>
      </c>
    </row>
    <row r="2108" spans="19:22">
      <c r="S2108" t="str">
        <f>IF(ISNUMBER(SEARCH(ZAKL_DATA!$B$18,FU!$U2108)),U2108,"")</f>
        <v>Kobyly</v>
      </c>
      <c r="T2108" t="str">
        <f t="array" ref="T2108">IFERROR(INDEX($S$3:$S$6255,SMALL(IF(ISNUMBER(SEARCH("",$S$3:$S$6255)),ROW($S$1:$S$6253),""),ROW(S2106))),"")</f>
        <v>Kobyly</v>
      </c>
      <c r="U2108" t="s">
        <v>6498</v>
      </c>
      <c r="V2108">
        <v>550124</v>
      </c>
    </row>
    <row r="2109" spans="19:22">
      <c r="S2109" t="str">
        <f>IF(ISNUMBER(SEARCH(ZAKL_DATA!$B$18,FU!$U2109)),U2109,"")</f>
        <v>Kocbeře</v>
      </c>
      <c r="T2109" t="str">
        <f t="array" ref="T2109">IFERROR(INDEX($S$3:$S$6255,SMALL(IF(ISNUMBER(SEARCH("",$S$3:$S$6255)),ROW($S$1:$S$6253),""),ROW(S2107))),"")</f>
        <v>Kocbeře</v>
      </c>
      <c r="U2109" t="s">
        <v>7627</v>
      </c>
      <c r="V2109">
        <v>550132</v>
      </c>
    </row>
    <row r="2110" spans="19:22">
      <c r="S2110" t="str">
        <f>IF(ISNUMBER(SEARCH(ZAKL_DATA!$B$18,FU!$U2110)),U2110,"")</f>
        <v>Kocelovice</v>
      </c>
      <c r="T2110" t="str">
        <f t="array" ref="T2110">IFERROR(INDEX($S$3:$S$6255,SMALL(IF(ISNUMBER(SEARCH("",$S$3:$S$6255)),ROW($S$1:$S$6253),""),ROW(S2108))),"")</f>
        <v>Kocelovice</v>
      </c>
      <c r="U2110" t="s">
        <v>4567</v>
      </c>
      <c r="V2110">
        <v>550141</v>
      </c>
    </row>
    <row r="2111" spans="19:22">
      <c r="S2111" t="str">
        <f>IF(ISNUMBER(SEARCH(ZAKL_DATA!$B$18,FU!$U2111)),U2111,"")</f>
        <v>Koclířov</v>
      </c>
      <c r="T2111" t="str">
        <f t="array" ref="T2111">IFERROR(INDEX($S$3:$S$6255,SMALL(IF(ISNUMBER(SEARCH("",$S$3:$S$6255)),ROW($S$1:$S$6253),""),ROW(S2109))),"")</f>
        <v>Koclířov</v>
      </c>
      <c r="U2111" t="s">
        <v>7532</v>
      </c>
      <c r="V2111">
        <v>550159</v>
      </c>
    </row>
    <row r="2112" spans="19:22">
      <c r="S2112" t="str">
        <f>IF(ISNUMBER(SEARCH(ZAKL_DATA!$B$18,FU!$U2112)),U2112,"")</f>
        <v>Kočí</v>
      </c>
      <c r="T2112" t="str">
        <f t="array" ref="T2112">IFERROR(INDEX($S$3:$S$6255,SMALL(IF(ISNUMBER(SEARCH("",$S$3:$S$6255)),ROW($S$1:$S$6253),""),ROW(S2110))),"")</f>
        <v>Kočí</v>
      </c>
      <c r="U2112" t="s">
        <v>7073</v>
      </c>
      <c r="V2112">
        <v>550167</v>
      </c>
    </row>
    <row r="2113" spans="19:22">
      <c r="S2113" t="str">
        <f>IF(ISNUMBER(SEARCH(ZAKL_DATA!$B$18,FU!$U2113)),U2113,"")</f>
        <v>Kočín</v>
      </c>
      <c r="T2113" t="str">
        <f t="array" ref="T2113">IFERROR(INDEX($S$3:$S$6255,SMALL(IF(ISNUMBER(SEARCH("",$S$3:$S$6255)),ROW($S$1:$S$6253),""),ROW(S2111))),"")</f>
        <v>Kočín</v>
      </c>
      <c r="U2113" t="s">
        <v>7576</v>
      </c>
      <c r="V2113">
        <v>550175</v>
      </c>
    </row>
    <row r="2114" spans="19:22">
      <c r="S2114" t="str">
        <f>IF(ISNUMBER(SEARCH(ZAKL_DATA!$B$18,FU!$U2114)),U2114,"")</f>
        <v>Kočov</v>
      </c>
      <c r="T2114" t="str">
        <f t="array" ref="T2114">IFERROR(INDEX($S$3:$S$6255,SMALL(IF(ISNUMBER(SEARCH("",$S$3:$S$6255)),ROW($S$1:$S$6253),""),ROW(S2112))),"")</f>
        <v>Kočov</v>
      </c>
      <c r="U2114" t="s">
        <v>4987</v>
      </c>
      <c r="V2114">
        <v>550183</v>
      </c>
    </row>
    <row r="2115" spans="19:22">
      <c r="S2115" t="str">
        <f>IF(ISNUMBER(SEARCH(ZAKL_DATA!$B$18,FU!$U2115)),U2115,"")</f>
        <v>Kohoutov</v>
      </c>
      <c r="T2115" t="str">
        <f t="array" ref="T2115">IFERROR(INDEX($S$3:$S$6255,SMALL(IF(ISNUMBER(SEARCH("",$S$3:$S$6255)),ROW($S$1:$S$6253),""),ROW(S2113))),"")</f>
        <v>Kohoutov</v>
      </c>
      <c r="U2115" t="s">
        <v>7628</v>
      </c>
      <c r="V2115">
        <v>550191</v>
      </c>
    </row>
    <row r="2116" spans="19:22">
      <c r="S2116" t="str">
        <f>IF(ISNUMBER(SEARCH(ZAKL_DATA!$B$18,FU!$U2116)),U2116,"")</f>
        <v>Kochánky</v>
      </c>
      <c r="T2116" t="str">
        <f t="array" ref="T2116">IFERROR(INDEX($S$3:$S$6255,SMALL(IF(ISNUMBER(SEARCH("",$S$3:$S$6255)),ROW($S$1:$S$6253),""),ROW(S2114))),"")</f>
        <v>Kochánky</v>
      </c>
      <c r="U2116" t="s">
        <v>4520</v>
      </c>
      <c r="V2116">
        <v>550205</v>
      </c>
    </row>
    <row r="2117" spans="19:22">
      <c r="S2117" t="str">
        <f>IF(ISNUMBER(SEARCH(ZAKL_DATA!$B$18,FU!$U2117)),U2117,"")</f>
        <v>Kochánov</v>
      </c>
      <c r="T2117" t="str">
        <f t="array" ref="T2117">IFERROR(INDEX($S$3:$S$6255,SMALL(IF(ISNUMBER(SEARCH("",$S$3:$S$6255)),ROW($S$1:$S$6253),""),ROW(S2115))),"")</f>
        <v>Kochánov</v>
      </c>
      <c r="U2117" t="s">
        <v>5425</v>
      </c>
      <c r="V2117">
        <v>550213</v>
      </c>
    </row>
    <row r="2118" spans="19:22">
      <c r="S2118" t="str">
        <f>IF(ISNUMBER(SEARCH(ZAKL_DATA!$B$18,FU!$U2118)),U2118,"")</f>
        <v>Kojatice</v>
      </c>
      <c r="T2118" t="str">
        <f t="array" ref="T2118">IFERROR(INDEX($S$3:$S$6255,SMALL(IF(ISNUMBER(SEARCH("",$S$3:$S$6255)),ROW($S$1:$S$6253),""),ROW(S2116))),"")</f>
        <v>Kojatice</v>
      </c>
      <c r="U2118" t="s">
        <v>8380</v>
      </c>
      <c r="V2118">
        <v>550221</v>
      </c>
    </row>
    <row r="2119" spans="19:22">
      <c r="S2119" t="str">
        <f>IF(ISNUMBER(SEARCH(ZAKL_DATA!$B$18,FU!$U2119)),U2119,"")</f>
        <v>Kojatín</v>
      </c>
      <c r="T2119" t="str">
        <f t="array" ref="T2119">IFERROR(INDEX($S$3:$S$6255,SMALL(IF(ISNUMBER(SEARCH("",$S$3:$S$6255)),ROW($S$1:$S$6253),""),ROW(S2117))),"")</f>
        <v>Kojatín</v>
      </c>
      <c r="U2119" t="s">
        <v>3750</v>
      </c>
      <c r="V2119">
        <v>550230</v>
      </c>
    </row>
    <row r="2120" spans="19:22">
      <c r="S2120" t="str">
        <f>IF(ISNUMBER(SEARCH(ZAKL_DATA!$B$18,FU!$U2120)),U2120,"")</f>
        <v>Kojátky</v>
      </c>
      <c r="T2120" t="str">
        <f t="array" ref="T2120">IFERROR(INDEX($S$3:$S$6255,SMALL(IF(ISNUMBER(SEARCH("",$S$3:$S$6255)),ROW($S$1:$S$6253),""),ROW(S2118))),"")</f>
        <v>Kojátky</v>
      </c>
      <c r="U2120" t="s">
        <v>8512</v>
      </c>
      <c r="V2120">
        <v>550248</v>
      </c>
    </row>
    <row r="2121" spans="19:22">
      <c r="S2121" t="str">
        <f>IF(ISNUMBER(SEARCH(ZAKL_DATA!$B$18,FU!$U2121)),U2121,"")</f>
        <v>Kojčice</v>
      </c>
      <c r="T2121" t="str">
        <f t="array" ref="T2121">IFERROR(INDEX($S$3:$S$6255,SMALL(IF(ISNUMBER(SEARCH("",$S$3:$S$6255)),ROW($S$1:$S$6253),""),ROW(S2119))),"")</f>
        <v>Kojčice</v>
      </c>
      <c r="U2121" t="s">
        <v>8871</v>
      </c>
      <c r="V2121">
        <v>550256</v>
      </c>
    </row>
    <row r="2122" spans="19:22">
      <c r="S2122" t="str">
        <f>IF(ISNUMBER(SEARCH(ZAKL_DATA!$B$18,FU!$U2122)),U2122,"")</f>
        <v>Kojetice</v>
      </c>
      <c r="T2122" t="str">
        <f t="array" ref="T2122">IFERROR(INDEX($S$3:$S$6255,SMALL(IF(ISNUMBER(SEARCH("",$S$3:$S$6255)),ROW($S$1:$S$6253),""),ROW(S2120))),"")</f>
        <v>Kojetice</v>
      </c>
      <c r="U2122" t="s">
        <v>4719</v>
      </c>
      <c r="V2122">
        <v>550264</v>
      </c>
    </row>
    <row r="2123" spans="19:22">
      <c r="S2123" t="str">
        <f>IF(ISNUMBER(SEARCH(ZAKL_DATA!$B$18,FU!$U2123)),U2123,"")</f>
        <v>Kojetice</v>
      </c>
      <c r="T2123" t="str">
        <f t="array" ref="T2123">IFERROR(INDEX($S$3:$S$6255,SMALL(IF(ISNUMBER(SEARCH("",$S$3:$S$6255)),ROW($S$1:$S$6253),""),ROW(S2121))),"")</f>
        <v>Kojetice</v>
      </c>
      <c r="U2123" t="s">
        <v>4719</v>
      </c>
      <c r="V2123">
        <v>550272</v>
      </c>
    </row>
    <row r="2124" spans="19:22">
      <c r="S2124" t="str">
        <f>IF(ISNUMBER(SEARCH(ZAKL_DATA!$B$18,FU!$U2124)),U2124,"")</f>
        <v>Kojetín</v>
      </c>
      <c r="T2124" t="str">
        <f t="array" ref="T2124">IFERROR(INDEX($S$3:$S$6255,SMALL(IF(ISNUMBER(SEARCH("",$S$3:$S$6255)),ROW($S$1:$S$6253),""),ROW(S2122))),"")</f>
        <v>Kojetín</v>
      </c>
      <c r="U2124" t="s">
        <v>3833</v>
      </c>
      <c r="V2124">
        <v>550281</v>
      </c>
    </row>
    <row r="2125" spans="19:22">
      <c r="S2125" t="str">
        <f>IF(ISNUMBER(SEARCH(ZAKL_DATA!$B$18,FU!$U2125)),U2125,"")</f>
        <v>Kojetín</v>
      </c>
      <c r="T2125" t="str">
        <f t="array" ref="T2125">IFERROR(INDEX($S$3:$S$6255,SMALL(IF(ISNUMBER(SEARCH("",$S$3:$S$6255)),ROW($S$1:$S$6253),""),ROW(S2123))),"")</f>
        <v>Kojetín</v>
      </c>
      <c r="U2125" t="s">
        <v>3833</v>
      </c>
      <c r="V2125">
        <v>550299</v>
      </c>
    </row>
    <row r="2126" spans="19:22">
      <c r="S2126" t="str">
        <f>IF(ISNUMBER(SEARCH(ZAKL_DATA!$B$18,FU!$U2126)),U2126,"")</f>
        <v>Kojice</v>
      </c>
      <c r="T2126" t="str">
        <f t="array" ref="T2126">IFERROR(INDEX($S$3:$S$6255,SMALL(IF(ISNUMBER(SEARCH("",$S$3:$S$6255)),ROW($S$1:$S$6253),""),ROW(S2124))),"")</f>
        <v>Kojice</v>
      </c>
      <c r="U2126" t="s">
        <v>7351</v>
      </c>
      <c r="V2126">
        <v>550302</v>
      </c>
    </row>
    <row r="2127" spans="19:22">
      <c r="S2127" t="str">
        <f>IF(ISNUMBER(SEARCH(ZAKL_DATA!$B$18,FU!$U2127)),U2127,"")</f>
        <v>Kokašice</v>
      </c>
      <c r="T2127" t="str">
        <f t="array" ref="T2127">IFERROR(INDEX($S$3:$S$6255,SMALL(IF(ISNUMBER(SEARCH("",$S$3:$S$6255)),ROW($S$1:$S$6253),""),ROW(S2125))),"")</f>
        <v>Kokašice</v>
      </c>
      <c r="U2127" t="s">
        <v>4982</v>
      </c>
      <c r="V2127">
        <v>550311</v>
      </c>
    </row>
    <row r="2128" spans="19:22">
      <c r="S2128" t="str">
        <f>IF(ISNUMBER(SEARCH(ZAKL_DATA!$B$18,FU!$U2128)),U2128,"")</f>
        <v>Kokory</v>
      </c>
      <c r="T2128" t="str">
        <f t="array" ref="T2128">IFERROR(INDEX($S$3:$S$6255,SMALL(IF(ISNUMBER(SEARCH("",$S$3:$S$6255)),ROW($S$1:$S$6253),""),ROW(S2126))),"")</f>
        <v>Kokory</v>
      </c>
      <c r="U2128" t="s">
        <v>3834</v>
      </c>
      <c r="V2128">
        <v>550329</v>
      </c>
    </row>
    <row r="2129" spans="19:22">
      <c r="S2129" t="str">
        <f>IF(ISNUMBER(SEARCH(ZAKL_DATA!$B$18,FU!$U2129)),U2129,"")</f>
        <v>Kokořín</v>
      </c>
      <c r="T2129" t="str">
        <f t="array" ref="T2129">IFERROR(INDEX($S$3:$S$6255,SMALL(IF(ISNUMBER(SEARCH("",$S$3:$S$6255)),ROW($S$1:$S$6253),""),ROW(S2127))),"")</f>
        <v>Kokořín</v>
      </c>
      <c r="U2129" t="s">
        <v>4417</v>
      </c>
      <c r="V2129">
        <v>550337</v>
      </c>
    </row>
    <row r="2130" spans="19:22">
      <c r="S2130" t="str">
        <f>IF(ISNUMBER(SEARCH(ZAKL_DATA!$B$18,FU!$U2130)),U2130,"")</f>
        <v>Kolaje</v>
      </c>
      <c r="T2130" t="str">
        <f t="array" ref="T2130">IFERROR(INDEX($S$3:$S$6255,SMALL(IF(ISNUMBER(SEARCH("",$S$3:$S$6255)),ROW($S$1:$S$6253),""),ROW(S2128))),"")</f>
        <v>Kolaje</v>
      </c>
      <c r="U2130" t="s">
        <v>4631</v>
      </c>
      <c r="V2130">
        <v>550345</v>
      </c>
    </row>
    <row r="2131" spans="19:22">
      <c r="S2131" t="str">
        <f>IF(ISNUMBER(SEARCH(ZAKL_DATA!$B$18,FU!$U2131)),U2131,"")</f>
        <v>Koldín</v>
      </c>
      <c r="T2131" t="str">
        <f t="array" ref="T2131">IFERROR(INDEX($S$3:$S$6255,SMALL(IF(ISNUMBER(SEARCH("",$S$3:$S$6255)),ROW($S$1:$S$6253),""),ROW(S2129))),"")</f>
        <v>Koldín</v>
      </c>
      <c r="U2131" t="s">
        <v>7692</v>
      </c>
      <c r="V2131">
        <v>550353</v>
      </c>
    </row>
    <row r="2132" spans="19:22">
      <c r="S2132" t="str">
        <f>IF(ISNUMBER(SEARCH(ZAKL_DATA!$B$18,FU!$U2132)),U2132,"")</f>
        <v>Koleč</v>
      </c>
      <c r="T2132" t="str">
        <f t="array" ref="T2132">IFERROR(INDEX($S$3:$S$6255,SMALL(IF(ISNUMBER(SEARCH("",$S$3:$S$6255)),ROW($S$1:$S$6253),""),ROW(S2130))),"")</f>
        <v>Koleč</v>
      </c>
      <c r="U2132" t="s">
        <v>4185</v>
      </c>
      <c r="V2132">
        <v>550361</v>
      </c>
    </row>
    <row r="2133" spans="19:22">
      <c r="S2133" t="str">
        <f>IF(ISNUMBER(SEARCH(ZAKL_DATA!$B$18,FU!$U2133)),U2133,"")</f>
        <v>Kolešov</v>
      </c>
      <c r="T2133" t="str">
        <f t="array" ref="T2133">IFERROR(INDEX($S$3:$S$6255,SMALL(IF(ISNUMBER(SEARCH("",$S$3:$S$6255)),ROW($S$1:$S$6253),""),ROW(S2131))),"")</f>
        <v>Kolešov</v>
      </c>
      <c r="U2133" t="s">
        <v>6589</v>
      </c>
      <c r="V2133">
        <v>550370</v>
      </c>
    </row>
    <row r="2134" spans="19:22">
      <c r="S2134" t="str">
        <f>IF(ISNUMBER(SEARCH(ZAKL_DATA!$B$18,FU!$U2134)),U2134,"")</f>
        <v>Kolešovice</v>
      </c>
      <c r="T2134" t="str">
        <f t="array" ref="T2134">IFERROR(INDEX($S$3:$S$6255,SMALL(IF(ISNUMBER(SEARCH("",$S$3:$S$6255)),ROW($S$1:$S$6253),""),ROW(S2132))),"")</f>
        <v>Kolešovice</v>
      </c>
      <c r="U2134" t="s">
        <v>5016</v>
      </c>
      <c r="V2134">
        <v>550388</v>
      </c>
    </row>
    <row r="2135" spans="19:22">
      <c r="S2135" t="str">
        <f>IF(ISNUMBER(SEARCH(ZAKL_DATA!$B$18,FU!$U2135)),U2135,"")</f>
        <v>Kolín</v>
      </c>
      <c r="T2135" t="str">
        <f t="array" ref="T2135">IFERROR(INDEX($S$3:$S$6255,SMALL(IF(ISNUMBER(SEARCH("",$S$3:$S$6255)),ROW($S$1:$S$6253),""),ROW(S2133))),"")</f>
        <v>Kolín</v>
      </c>
      <c r="U2135" t="s">
        <v>4249</v>
      </c>
      <c r="V2135">
        <v>550396</v>
      </c>
    </row>
    <row r="2136" spans="19:22">
      <c r="S2136" t="str">
        <f>IF(ISNUMBER(SEARCH(ZAKL_DATA!$B$18,FU!$U2136)),U2136,"")</f>
        <v>Kolinec</v>
      </c>
      <c r="T2136" t="str">
        <f t="array" ref="T2136">IFERROR(INDEX($S$3:$S$6255,SMALL(IF(ISNUMBER(SEARCH("",$S$3:$S$6255)),ROW($S$1:$S$6253),""),ROW(S2134))),"")</f>
        <v>Kolinec</v>
      </c>
      <c r="U2136" t="s">
        <v>5991</v>
      </c>
      <c r="V2136">
        <v>550400</v>
      </c>
    </row>
    <row r="2137" spans="19:22">
      <c r="S2137" t="str">
        <f>IF(ISNUMBER(SEARCH(ZAKL_DATA!$B$18,FU!$U2137)),U2137,"")</f>
        <v>Kolomuty</v>
      </c>
      <c r="T2137" t="str">
        <f t="array" ref="T2137">IFERROR(INDEX($S$3:$S$6255,SMALL(IF(ISNUMBER(SEARCH("",$S$3:$S$6255)),ROW($S$1:$S$6253),""),ROW(S2135))),"")</f>
        <v>Kolomuty</v>
      </c>
      <c r="U2137" t="s">
        <v>7019</v>
      </c>
      <c r="V2137">
        <v>550418</v>
      </c>
    </row>
    <row r="2138" spans="19:22">
      <c r="S2138" t="str">
        <f>IF(ISNUMBER(SEARCH(ZAKL_DATA!$B$18,FU!$U2138)),U2138,"")</f>
        <v>Kolová</v>
      </c>
      <c r="T2138" t="str">
        <f t="array" ref="T2138">IFERROR(INDEX($S$3:$S$6255,SMALL(IF(ISNUMBER(SEARCH("",$S$3:$S$6255)),ROW($S$1:$S$6253),""),ROW(S2136))),"")</f>
        <v>Kolová</v>
      </c>
      <c r="U2138" t="s">
        <v>5946</v>
      </c>
      <c r="V2138">
        <v>550426</v>
      </c>
    </row>
    <row r="2139" spans="19:22">
      <c r="S2139" t="str">
        <f>IF(ISNUMBER(SEARCH(ZAKL_DATA!$B$18,FU!$U2139)),U2139,"")</f>
        <v>Koloveč</v>
      </c>
      <c r="T2139" t="str">
        <f t="array" ref="T2139">IFERROR(INDEX($S$3:$S$6255,SMALL(IF(ISNUMBER(SEARCH("",$S$3:$S$6255)),ROW($S$1:$S$6253),""),ROW(S2137))),"")</f>
        <v>Koloveč</v>
      </c>
      <c r="U2139" t="s">
        <v>5849</v>
      </c>
      <c r="V2139">
        <v>550434</v>
      </c>
    </row>
    <row r="2140" spans="19:22">
      <c r="S2140" t="str">
        <f>IF(ISNUMBER(SEARCH(ZAKL_DATA!$B$18,FU!$U2140)),U2140,"")</f>
        <v>Kolšov</v>
      </c>
      <c r="T2140" t="str">
        <f t="array" ref="T2140">IFERROR(INDEX($S$3:$S$6255,SMALL(IF(ISNUMBER(SEARCH("",$S$3:$S$6255)),ROW($S$1:$S$6253),""),ROW(S2138))),"")</f>
        <v>Kolšov</v>
      </c>
      <c r="U2140" t="s">
        <v>4580</v>
      </c>
      <c r="V2140">
        <v>550442</v>
      </c>
    </row>
    <row r="2141" spans="19:22">
      <c r="S2141" t="str">
        <f>IF(ISNUMBER(SEARCH(ZAKL_DATA!$B$18,FU!$U2141)),U2141,"")</f>
        <v>Komárno</v>
      </c>
      <c r="T2141" t="str">
        <f t="array" ref="T2141">IFERROR(INDEX($S$3:$S$6255,SMALL(IF(ISNUMBER(SEARCH("",$S$3:$S$6255)),ROW($S$1:$S$6253),""),ROW(S2139))),"")</f>
        <v>Komárno</v>
      </c>
      <c r="U2141" t="s">
        <v>8227</v>
      </c>
      <c r="V2141">
        <v>550451</v>
      </c>
    </row>
    <row r="2142" spans="19:22">
      <c r="S2142" t="str">
        <f>IF(ISNUMBER(SEARCH(ZAKL_DATA!$B$18,FU!$U2142)),U2142,"")</f>
        <v>Komárov</v>
      </c>
      <c r="T2142" t="str">
        <f t="array" ref="T2142">IFERROR(INDEX($S$3:$S$6255,SMALL(IF(ISNUMBER(SEARCH("",$S$3:$S$6255)),ROW($S$1:$S$6253),""),ROW(S2140))),"")</f>
        <v>Komárov</v>
      </c>
      <c r="U2142" t="s">
        <v>4074</v>
      </c>
      <c r="V2142">
        <v>550469</v>
      </c>
    </row>
    <row r="2143" spans="19:22">
      <c r="S2143" t="str">
        <f>IF(ISNUMBER(SEARCH(ZAKL_DATA!$B$18,FU!$U2143)),U2143,"")</f>
        <v>Komárov</v>
      </c>
      <c r="T2143" t="str">
        <f t="array" ref="T2143">IFERROR(INDEX($S$3:$S$6255,SMALL(IF(ISNUMBER(SEARCH("",$S$3:$S$6255)),ROW($S$1:$S$6253),""),ROW(S2141))),"")</f>
        <v>Komárov</v>
      </c>
      <c r="U2143" t="s">
        <v>4074</v>
      </c>
      <c r="V2143">
        <v>550477</v>
      </c>
    </row>
    <row r="2144" spans="19:22">
      <c r="S2144" t="str">
        <f>IF(ISNUMBER(SEARCH(ZAKL_DATA!$B$18,FU!$U2144)),U2144,"")</f>
        <v>Komárov</v>
      </c>
      <c r="T2144" t="str">
        <f t="array" ref="T2144">IFERROR(INDEX($S$3:$S$6255,SMALL(IF(ISNUMBER(SEARCH("",$S$3:$S$6255)),ROW($S$1:$S$6253),""),ROW(S2142))),"")</f>
        <v>Komárov</v>
      </c>
      <c r="U2144" t="s">
        <v>4074</v>
      </c>
      <c r="V2144">
        <v>550485</v>
      </c>
    </row>
    <row r="2145" spans="19:22">
      <c r="S2145" t="str">
        <f>IF(ISNUMBER(SEARCH(ZAKL_DATA!$B$18,FU!$U2145)),U2145,"")</f>
        <v>Komárov</v>
      </c>
      <c r="T2145" t="str">
        <f t="array" ref="T2145">IFERROR(INDEX($S$3:$S$6255,SMALL(IF(ISNUMBER(SEARCH("",$S$3:$S$6255)),ROW($S$1:$S$6253),""),ROW(S2143))),"")</f>
        <v>Komárov</v>
      </c>
      <c r="U2145" t="s">
        <v>4074</v>
      </c>
      <c r="V2145">
        <v>550493</v>
      </c>
    </row>
    <row r="2146" spans="19:22">
      <c r="S2146" t="str">
        <f>IF(ISNUMBER(SEARCH(ZAKL_DATA!$B$18,FU!$U2146)),U2146,"")</f>
        <v>Komárovice</v>
      </c>
      <c r="T2146" t="str">
        <f t="array" ref="T2146">IFERROR(INDEX($S$3:$S$6255,SMALL(IF(ISNUMBER(SEARCH("",$S$3:$S$6255)),ROW($S$1:$S$6253),""),ROW(S2144))),"")</f>
        <v>Komárovice</v>
      </c>
      <c r="U2146" t="s">
        <v>8381</v>
      </c>
      <c r="V2146">
        <v>550507</v>
      </c>
    </row>
    <row r="2147" spans="19:22">
      <c r="S2147" t="str">
        <f>IF(ISNUMBER(SEARCH(ZAKL_DATA!$B$18,FU!$U2147)),U2147,"")</f>
        <v>Komařice</v>
      </c>
      <c r="T2147" t="str">
        <f t="array" ref="T2147">IFERROR(INDEX($S$3:$S$6255,SMALL(IF(ISNUMBER(SEARCH("",$S$3:$S$6255)),ROW($S$1:$S$6253),""),ROW(S2145))),"")</f>
        <v>Komařice</v>
      </c>
      <c r="U2147" t="s">
        <v>4502</v>
      </c>
      <c r="V2147">
        <v>550515</v>
      </c>
    </row>
    <row r="2148" spans="19:22">
      <c r="S2148" t="str">
        <f>IF(ISNUMBER(SEARCH(ZAKL_DATA!$B$18,FU!$U2148)),U2148,"")</f>
        <v>Komňa</v>
      </c>
      <c r="T2148" t="str">
        <f t="array" ref="T2148">IFERROR(INDEX($S$3:$S$6255,SMALL(IF(ISNUMBER(SEARCH("",$S$3:$S$6255)),ROW($S$1:$S$6253),""),ROW(S2146))),"")</f>
        <v>Komňa</v>
      </c>
      <c r="U2148" t="s">
        <v>8455</v>
      </c>
      <c r="V2148">
        <v>550523</v>
      </c>
    </row>
    <row r="2149" spans="19:22">
      <c r="S2149" t="str">
        <f>IF(ISNUMBER(SEARCH(ZAKL_DATA!$B$18,FU!$U2149)),U2149,"")</f>
        <v>Komorní Lhotka</v>
      </c>
      <c r="T2149" t="str">
        <f t="array" ref="T2149">IFERROR(INDEX($S$3:$S$6255,SMALL(IF(ISNUMBER(SEARCH("",$S$3:$S$6255)),ROW($S$1:$S$6253),""),ROW(S2147))),"")</f>
        <v>Komorní Lhotka</v>
      </c>
      <c r="U2149" t="s">
        <v>3698</v>
      </c>
      <c r="V2149">
        <v>550531</v>
      </c>
    </row>
    <row r="2150" spans="19:22">
      <c r="S2150" t="str">
        <f>IF(ISNUMBER(SEARCH(ZAKL_DATA!$B$18,FU!$U2150)),U2150,"")</f>
        <v>Komorovice</v>
      </c>
      <c r="T2150" t="str">
        <f t="array" ref="T2150">IFERROR(INDEX($S$3:$S$6255,SMALL(IF(ISNUMBER(SEARCH("",$S$3:$S$6255)),ROW($S$1:$S$6253),""),ROW(S2148))),"")</f>
        <v>Komorovice</v>
      </c>
      <c r="U2150" t="s">
        <v>5395</v>
      </c>
      <c r="V2150">
        <v>550540</v>
      </c>
    </row>
    <row r="2151" spans="19:22">
      <c r="S2151" t="str">
        <f>IF(ISNUMBER(SEARCH(ZAKL_DATA!$B$18,FU!$U2151)),U2151,"")</f>
        <v>Komořany</v>
      </c>
      <c r="T2151" t="str">
        <f t="array" ref="T2151">IFERROR(INDEX($S$3:$S$6255,SMALL(IF(ISNUMBER(SEARCH("",$S$3:$S$6255)),ROW($S$1:$S$6253),""),ROW(S2149))),"")</f>
        <v>Komořany</v>
      </c>
      <c r="U2151" t="s">
        <v>8513</v>
      </c>
      <c r="V2151">
        <v>550558</v>
      </c>
    </row>
    <row r="2152" spans="19:22">
      <c r="S2152" t="str">
        <f>IF(ISNUMBER(SEARCH(ZAKL_DATA!$B$18,FU!$U2152)),U2152,"")</f>
        <v>Konárovice</v>
      </c>
      <c r="T2152" t="str">
        <f t="array" ref="T2152">IFERROR(INDEX($S$3:$S$6255,SMALL(IF(ISNUMBER(SEARCH("",$S$3:$S$6255)),ROW($S$1:$S$6253),""),ROW(S2150))),"")</f>
        <v>Konárovice</v>
      </c>
      <c r="U2152" t="s">
        <v>4270</v>
      </c>
      <c r="V2152">
        <v>550566</v>
      </c>
    </row>
    <row r="2153" spans="19:22">
      <c r="S2153" t="str">
        <f>IF(ISNUMBER(SEARCH(ZAKL_DATA!$B$18,FU!$U2153)),U2153,"")</f>
        <v>Kondrac</v>
      </c>
      <c r="T2153" t="str">
        <f t="array" ref="T2153">IFERROR(INDEX($S$3:$S$6255,SMALL(IF(ISNUMBER(SEARCH("",$S$3:$S$6255)),ROW($S$1:$S$6253),""),ROW(S2151))),"")</f>
        <v>Kondrac</v>
      </c>
      <c r="U2153" t="s">
        <v>3943</v>
      </c>
      <c r="V2153">
        <v>550574</v>
      </c>
    </row>
    <row r="2154" spans="19:22">
      <c r="S2154" t="str">
        <f>IF(ISNUMBER(SEARCH(ZAKL_DATA!$B$18,FU!$U2154)),U2154,"")</f>
        <v>Konecchlumí</v>
      </c>
      <c r="T2154" t="str">
        <f t="array" ref="T2154">IFERROR(INDEX($S$3:$S$6255,SMALL(IF(ISNUMBER(SEARCH("",$S$3:$S$6255)),ROW($S$1:$S$6253),""),ROW(S2152))),"")</f>
        <v>Konecchlumí</v>
      </c>
      <c r="U2154" t="s">
        <v>7191</v>
      </c>
      <c r="V2154">
        <v>550582</v>
      </c>
    </row>
    <row r="2155" spans="19:22">
      <c r="S2155" t="str">
        <f>IF(ISNUMBER(SEARCH(ZAKL_DATA!$B$18,FU!$U2155)),U2155,"")</f>
        <v>Koněprusy</v>
      </c>
      <c r="T2155" t="str">
        <f t="array" ref="T2155">IFERROR(INDEX($S$3:$S$6255,SMALL(IF(ISNUMBER(SEARCH("",$S$3:$S$6255)),ROW($S$1:$S$6253),""),ROW(S2153))),"")</f>
        <v>Koněprusy</v>
      </c>
      <c r="U2155" t="s">
        <v>4075</v>
      </c>
      <c r="V2155">
        <v>550591</v>
      </c>
    </row>
    <row r="2156" spans="19:22">
      <c r="S2156" t="str">
        <f>IF(ISNUMBER(SEARCH(ZAKL_DATA!$B$18,FU!$U2156)),U2156,"")</f>
        <v>Koněšín</v>
      </c>
      <c r="T2156" t="str">
        <f t="array" ref="T2156">IFERROR(INDEX($S$3:$S$6255,SMALL(IF(ISNUMBER(SEARCH("",$S$3:$S$6255)),ROW($S$1:$S$6253),""),ROW(S2154))),"")</f>
        <v>Koněšín</v>
      </c>
      <c r="U2156" t="s">
        <v>8382</v>
      </c>
      <c r="V2156">
        <v>550604</v>
      </c>
    </row>
    <row r="2157" spans="19:22">
      <c r="S2157" t="str">
        <f>IF(ISNUMBER(SEARCH(ZAKL_DATA!$B$18,FU!$U2157)),U2157,"")</f>
        <v>Konětopy</v>
      </c>
      <c r="T2157" t="str">
        <f t="array" ref="T2157">IFERROR(INDEX($S$3:$S$6255,SMALL(IF(ISNUMBER(SEARCH("",$S$3:$S$6255)),ROW($S$1:$S$6253),""),ROW(S2155))),"")</f>
        <v>Konětopy</v>
      </c>
      <c r="U2157" t="s">
        <v>4097</v>
      </c>
      <c r="V2157">
        <v>550612</v>
      </c>
    </row>
    <row r="2158" spans="19:22">
      <c r="S2158" t="str">
        <f>IF(ISNUMBER(SEARCH(ZAKL_DATA!$B$18,FU!$U2158)),U2158,"")</f>
        <v>Konice</v>
      </c>
      <c r="T2158" t="str">
        <f t="array" ref="T2158">IFERROR(INDEX($S$3:$S$6255,SMALL(IF(ISNUMBER(SEARCH("",$S$3:$S$6255)),ROW($S$1:$S$6253),""),ROW(S2156))),"")</f>
        <v>Konice</v>
      </c>
      <c r="U2158" t="s">
        <v>8296</v>
      </c>
      <c r="V2158">
        <v>550621</v>
      </c>
    </row>
    <row r="2159" spans="19:22">
      <c r="S2159" t="str">
        <f>IF(ISNUMBER(SEARCH(ZAKL_DATA!$B$18,FU!$U2159)),U2159,"")</f>
        <v>Konojedy</v>
      </c>
      <c r="T2159" t="str">
        <f t="array" ref="T2159">IFERROR(INDEX($S$3:$S$6255,SMALL(IF(ISNUMBER(SEARCH("",$S$3:$S$6255)),ROW($S$1:$S$6253),""),ROW(S2157))),"")</f>
        <v>Konojedy</v>
      </c>
      <c r="U2159" t="s">
        <v>6550</v>
      </c>
      <c r="V2159">
        <v>550639</v>
      </c>
    </row>
    <row r="2160" spans="19:22">
      <c r="S2160" t="str">
        <f>IF(ISNUMBER(SEARCH(ZAKL_DATA!$B$18,FU!$U2160)),U2160,"")</f>
        <v>Konstantinovy Lázně</v>
      </c>
      <c r="T2160" t="str">
        <f t="array" ref="T2160">IFERROR(INDEX($S$3:$S$6255,SMALL(IF(ISNUMBER(SEARCH("",$S$3:$S$6255)),ROW($S$1:$S$6253),""),ROW(S2158))),"")</f>
        <v>Konstantinovy Lázně</v>
      </c>
      <c r="U2160" t="s">
        <v>6221</v>
      </c>
      <c r="V2160">
        <v>550647</v>
      </c>
    </row>
    <row r="2161" spans="19:22">
      <c r="S2161" t="str">
        <f>IF(ISNUMBER(SEARCH(ZAKL_DATA!$B$18,FU!$U2161)),U2161,"")</f>
        <v>Kopidlno</v>
      </c>
      <c r="T2161" t="str">
        <f t="array" ref="T2161">IFERROR(INDEX($S$3:$S$6255,SMALL(IF(ISNUMBER(SEARCH("",$S$3:$S$6255)),ROW($S$1:$S$6253),""),ROW(S2159))),"")</f>
        <v>Kopidlno</v>
      </c>
      <c r="U2161" t="s">
        <v>7192</v>
      </c>
      <c r="V2161">
        <v>550655</v>
      </c>
    </row>
    <row r="2162" spans="19:22">
      <c r="S2162" t="str">
        <f>IF(ISNUMBER(SEARCH(ZAKL_DATA!$B$18,FU!$U2162)),U2162,"")</f>
        <v>Kopidlo</v>
      </c>
      <c r="T2162" t="str">
        <f t="array" ref="T2162">IFERROR(INDEX($S$3:$S$6255,SMALL(IF(ISNUMBER(SEARCH("",$S$3:$S$6255)),ROW($S$1:$S$6253),""),ROW(S2160))),"")</f>
        <v>Kopidlo</v>
      </c>
      <c r="U2162" t="s">
        <v>6108</v>
      </c>
      <c r="V2162">
        <v>550663</v>
      </c>
    </row>
    <row r="2163" spans="19:22">
      <c r="S2163" t="str">
        <f>IF(ISNUMBER(SEARCH(ZAKL_DATA!$B$18,FU!$U2163)),U2163,"")</f>
        <v>Kopřivná</v>
      </c>
      <c r="T2163" t="str">
        <f t="array" ref="T2163">IFERROR(INDEX($S$3:$S$6255,SMALL(IF(ISNUMBER(SEARCH("",$S$3:$S$6255)),ROW($S$1:$S$6253),""),ROW(S2161))),"")</f>
        <v>Kopřivná</v>
      </c>
      <c r="U2163" t="s">
        <v>5797</v>
      </c>
      <c r="V2163">
        <v>550671</v>
      </c>
    </row>
    <row r="2164" spans="19:22">
      <c r="S2164" t="str">
        <f>IF(ISNUMBER(SEARCH(ZAKL_DATA!$B$18,FU!$U2164)),U2164,"")</f>
        <v>Kopřivnice</v>
      </c>
      <c r="T2164" t="str">
        <f t="array" ref="T2164">IFERROR(INDEX($S$3:$S$6255,SMALL(IF(ISNUMBER(SEARCH("",$S$3:$S$6255)),ROW($S$1:$S$6253),""),ROW(S2162))),"")</f>
        <v>Kopřivnice</v>
      </c>
      <c r="U2164" t="s">
        <v>8932</v>
      </c>
      <c r="V2164">
        <v>550680</v>
      </c>
    </row>
    <row r="2165" spans="19:22">
      <c r="S2165" t="str">
        <f>IF(ISNUMBER(SEARCH(ZAKL_DATA!$B$18,FU!$U2165)),U2165,"")</f>
        <v>Korkyně</v>
      </c>
      <c r="T2165" t="str">
        <f t="array" ref="T2165">IFERROR(INDEX($S$3:$S$6255,SMALL(IF(ISNUMBER(SEARCH("",$S$3:$S$6255)),ROW($S$1:$S$6253),""),ROW(S2163))),"")</f>
        <v>Korkyně</v>
      </c>
      <c r="U2165" t="s">
        <v>8907</v>
      </c>
      <c r="V2165">
        <v>550698</v>
      </c>
    </row>
    <row r="2166" spans="19:22">
      <c r="S2166" t="str">
        <f>IF(ISNUMBER(SEARCH(ZAKL_DATA!$B$18,FU!$U2166)),U2166,"")</f>
        <v>Kornatice</v>
      </c>
      <c r="T2166" t="str">
        <f t="array" ref="T2166">IFERROR(INDEX($S$3:$S$6255,SMALL(IF(ISNUMBER(SEARCH("",$S$3:$S$6255)),ROW($S$1:$S$6253),""),ROW(S2164))),"")</f>
        <v>Kornatice</v>
      </c>
      <c r="U2166" t="s">
        <v>7596</v>
      </c>
      <c r="V2166">
        <v>550701</v>
      </c>
    </row>
    <row r="2167" spans="19:22">
      <c r="S2167" t="str">
        <f>IF(ISNUMBER(SEARCH(ZAKL_DATA!$B$18,FU!$U2167)),U2167,"")</f>
        <v>Korno</v>
      </c>
      <c r="T2167" t="str">
        <f t="array" ref="T2167">IFERROR(INDEX($S$3:$S$6255,SMALL(IF(ISNUMBER(SEARCH("",$S$3:$S$6255)),ROW($S$1:$S$6253),""),ROW(S2165))),"")</f>
        <v>Korno</v>
      </c>
      <c r="U2167" t="s">
        <v>4309</v>
      </c>
      <c r="V2167">
        <v>550710</v>
      </c>
    </row>
    <row r="2168" spans="19:22">
      <c r="S2168" t="str">
        <f>IF(ISNUMBER(SEARCH(ZAKL_DATA!$B$18,FU!$U2168)),U2168,"")</f>
        <v>Korolupy</v>
      </c>
      <c r="T2168" t="str">
        <f t="array" ref="T2168">IFERROR(INDEX($S$3:$S$6255,SMALL(IF(ISNUMBER(SEARCH("",$S$3:$S$6255)),ROW($S$1:$S$6253),""),ROW(S2166))),"")</f>
        <v>Korolupy</v>
      </c>
      <c r="U2168" t="s">
        <v>8592</v>
      </c>
      <c r="V2168">
        <v>550728</v>
      </c>
    </row>
    <row r="2169" spans="19:22">
      <c r="S2169" t="str">
        <f>IF(ISNUMBER(SEARCH(ZAKL_DATA!$B$18,FU!$U2169)),U2169,"")</f>
        <v>Korouhev</v>
      </c>
      <c r="T2169" t="str">
        <f t="array" ref="T2169">IFERROR(INDEX($S$3:$S$6255,SMALL(IF(ISNUMBER(SEARCH("",$S$3:$S$6255)),ROW($S$1:$S$6253),""),ROW(S2167))),"")</f>
        <v>Korouhev</v>
      </c>
      <c r="U2169" t="s">
        <v>7533</v>
      </c>
      <c r="V2169">
        <v>550736</v>
      </c>
    </row>
    <row r="2170" spans="19:22">
      <c r="S2170" t="str">
        <f>IF(ISNUMBER(SEARCH(ZAKL_DATA!$B$18,FU!$U2170)),U2170,"")</f>
        <v>Koroužné</v>
      </c>
      <c r="T2170" t="str">
        <f t="array" ref="T2170">IFERROR(INDEX($S$3:$S$6255,SMALL(IF(ISNUMBER(SEARCH("",$S$3:$S$6255)),ROW($S$1:$S$6253),""),ROW(S2168))),"")</f>
        <v>Koroužné</v>
      </c>
      <c r="U2170" t="s">
        <v>8699</v>
      </c>
      <c r="V2170">
        <v>550744</v>
      </c>
    </row>
    <row r="2171" spans="19:22">
      <c r="S2171" t="str">
        <f>IF(ISNUMBER(SEARCH(ZAKL_DATA!$B$18,FU!$U2171)),U2171,"")</f>
        <v>Korozluky</v>
      </c>
      <c r="T2171" t="str">
        <f t="array" ref="T2171">IFERROR(INDEX($S$3:$S$6255,SMALL(IF(ISNUMBER(SEARCH("",$S$3:$S$6255)),ROW($S$1:$S$6253),""),ROW(S2169))),"")</f>
        <v>Korozluky</v>
      </c>
      <c r="U2171" t="s">
        <v>6746</v>
      </c>
      <c r="V2171">
        <v>550752</v>
      </c>
    </row>
    <row r="2172" spans="19:22">
      <c r="S2172" t="str">
        <f>IF(ISNUMBER(SEARCH(ZAKL_DATA!$B$18,FU!$U2172)),U2172,"")</f>
        <v>Koruna</v>
      </c>
      <c r="T2172" t="str">
        <f t="array" ref="T2172">IFERROR(INDEX($S$3:$S$6255,SMALL(IF(ISNUMBER(SEARCH("",$S$3:$S$6255)),ROW($S$1:$S$6253),""),ROW(S2170))),"")</f>
        <v>Koruna</v>
      </c>
      <c r="U2172" t="s">
        <v>7534</v>
      </c>
      <c r="V2172">
        <v>550761</v>
      </c>
    </row>
    <row r="2173" spans="19:22">
      <c r="S2173" t="str">
        <f>IF(ISNUMBER(SEARCH(ZAKL_DATA!$B$18,FU!$U2173)),U2173,"")</f>
        <v>Koryčany</v>
      </c>
      <c r="T2173" t="str">
        <f t="array" ref="T2173">IFERROR(INDEX($S$3:$S$6255,SMALL(IF(ISNUMBER(SEARCH("",$S$3:$S$6255)),ROW($S$1:$S$6253),""),ROW(S2171))),"")</f>
        <v>Koryčany</v>
      </c>
      <c r="U2173" t="s">
        <v>8228</v>
      </c>
      <c r="V2173">
        <v>550779</v>
      </c>
    </row>
    <row r="2174" spans="19:22">
      <c r="S2174" t="str">
        <f>IF(ISNUMBER(SEARCH(ZAKL_DATA!$B$18,FU!$U2174)),U2174,"")</f>
        <v>Koryta</v>
      </c>
      <c r="T2174" t="str">
        <f t="array" ref="T2174">IFERROR(INDEX($S$3:$S$6255,SMALL(IF(ISNUMBER(SEARCH("",$S$3:$S$6255)),ROW($S$1:$S$6253),""),ROW(S2172))),"")</f>
        <v>Koryta</v>
      </c>
      <c r="U2174" t="s">
        <v>6109</v>
      </c>
      <c r="V2174">
        <v>550787</v>
      </c>
    </row>
    <row r="2175" spans="19:22">
      <c r="S2175" t="str">
        <f>IF(ISNUMBER(SEARCH(ZAKL_DATA!$B$18,FU!$U2175)),U2175,"")</f>
        <v>Koryta</v>
      </c>
      <c r="T2175" t="str">
        <f t="array" ref="T2175">IFERROR(INDEX($S$3:$S$6255,SMALL(IF(ISNUMBER(SEARCH("",$S$3:$S$6255)),ROW($S$1:$S$6253),""),ROW(S2173))),"")</f>
        <v>Koryta</v>
      </c>
      <c r="U2175" t="s">
        <v>6109</v>
      </c>
      <c r="V2175">
        <v>550795</v>
      </c>
    </row>
    <row r="2176" spans="19:22">
      <c r="S2176" t="str">
        <f>IF(ISNUMBER(SEARCH(ZAKL_DATA!$B$18,FU!$U2176)),U2176,"")</f>
        <v>Korytná</v>
      </c>
      <c r="T2176" t="str">
        <f t="array" ref="T2176">IFERROR(INDEX($S$3:$S$6255,SMALL(IF(ISNUMBER(SEARCH("",$S$3:$S$6255)),ROW($S$1:$S$6253),""),ROW(S2174))),"")</f>
        <v>Korytná</v>
      </c>
      <c r="U2176" t="s">
        <v>8456</v>
      </c>
      <c r="V2176">
        <v>550809</v>
      </c>
    </row>
    <row r="2177" spans="19:22">
      <c r="S2177" t="str">
        <f>IF(ISNUMBER(SEARCH(ZAKL_DATA!$B$18,FU!$U2177)),U2177,"")</f>
        <v>Kořenec</v>
      </c>
      <c r="T2177" t="str">
        <f t="array" ref="T2177">IFERROR(INDEX($S$3:$S$6255,SMALL(IF(ISNUMBER(SEARCH("",$S$3:$S$6255)),ROW($S$1:$S$6253),""),ROW(S2175))),"")</f>
        <v>Kořenec</v>
      </c>
      <c r="U2177" t="s">
        <v>7758</v>
      </c>
      <c r="V2177">
        <v>550817</v>
      </c>
    </row>
    <row r="2178" spans="19:22">
      <c r="S2178" t="str">
        <f>IF(ISNUMBER(SEARCH(ZAKL_DATA!$B$18,FU!$U2178)),U2178,"")</f>
        <v>Kořenice</v>
      </c>
      <c r="T2178" t="str">
        <f t="array" ref="T2178">IFERROR(INDEX($S$3:$S$6255,SMALL(IF(ISNUMBER(SEARCH("",$S$3:$S$6255)),ROW($S$1:$S$6253),""),ROW(S2176))),"")</f>
        <v>Kořenice</v>
      </c>
      <c r="U2178" t="s">
        <v>4271</v>
      </c>
      <c r="V2178">
        <v>550825</v>
      </c>
    </row>
    <row r="2179" spans="19:22">
      <c r="S2179" t="str">
        <f>IF(ISNUMBER(SEARCH(ZAKL_DATA!$B$18,FU!$U2179)),U2179,"")</f>
        <v>Kořenov</v>
      </c>
      <c r="T2179" t="str">
        <f t="array" ref="T2179">IFERROR(INDEX($S$3:$S$6255,SMALL(IF(ISNUMBER(SEARCH("",$S$3:$S$6255)),ROW($S$1:$S$6253),""),ROW(S2177))),"")</f>
        <v>Kořenov</v>
      </c>
      <c r="U2179" t="s">
        <v>6455</v>
      </c>
      <c r="V2179">
        <v>550833</v>
      </c>
    </row>
    <row r="2180" spans="19:22">
      <c r="S2180" t="str">
        <f>IF(ISNUMBER(SEARCH(ZAKL_DATA!$B$18,FU!$U2180)),U2180,"")</f>
        <v>Kosice</v>
      </c>
      <c r="T2180" t="str">
        <f t="array" ref="T2180">IFERROR(INDEX($S$3:$S$6255,SMALL(IF(ISNUMBER(SEARCH("",$S$3:$S$6255)),ROW($S$1:$S$6253),""),ROW(S2178))),"")</f>
        <v>Kosice</v>
      </c>
      <c r="U2180" t="s">
        <v>6962</v>
      </c>
      <c r="V2180">
        <v>550841</v>
      </c>
    </row>
    <row r="2181" spans="19:22">
      <c r="S2181" t="str">
        <f>IF(ISNUMBER(SEARCH(ZAKL_DATA!$B$18,FU!$U2181)),U2181,"")</f>
        <v>Kosičky</v>
      </c>
      <c r="T2181" t="str">
        <f t="array" ref="T2181">IFERROR(INDEX($S$3:$S$6255,SMALL(IF(ISNUMBER(SEARCH("",$S$3:$S$6255)),ROW($S$1:$S$6253),""),ROW(S2179))),"")</f>
        <v>Kosičky</v>
      </c>
      <c r="U2181" t="s">
        <v>6963</v>
      </c>
      <c r="V2181">
        <v>550850</v>
      </c>
    </row>
    <row r="2182" spans="19:22">
      <c r="S2182" t="str">
        <f>IF(ISNUMBER(SEARCH(ZAKL_DATA!$B$18,FU!$U2182)),U2182,"")</f>
        <v>Kosmonosy</v>
      </c>
      <c r="T2182" t="str">
        <f t="array" ref="T2182">IFERROR(INDEX($S$3:$S$6255,SMALL(IF(ISNUMBER(SEARCH("",$S$3:$S$6255)),ROW($S$1:$S$6253),""),ROW(S2180))),"")</f>
        <v>Kosmonosy</v>
      </c>
      <c r="U2182" t="s">
        <v>7007</v>
      </c>
      <c r="V2182">
        <v>550906</v>
      </c>
    </row>
    <row r="2183" spans="19:22">
      <c r="S2183" t="str">
        <f>IF(ISNUMBER(SEARCH(ZAKL_DATA!$B$18,FU!$U2183)),U2183,"")</f>
        <v>Kosoř</v>
      </c>
      <c r="T2183" t="str">
        <f t="array" ref="T2183">IFERROR(INDEX($S$3:$S$6255,SMALL(IF(ISNUMBER(SEARCH("",$S$3:$S$6255)),ROW($S$1:$S$6253),""),ROW(S2181))),"")</f>
        <v>Kosoř</v>
      </c>
      <c r="U2183" t="s">
        <v>4802</v>
      </c>
      <c r="V2183">
        <v>550922</v>
      </c>
    </row>
    <row r="2184" spans="19:22">
      <c r="S2184" t="str">
        <f>IF(ISNUMBER(SEARCH(ZAKL_DATA!$B$18,FU!$U2184)),U2184,"")</f>
        <v>Kosořice</v>
      </c>
      <c r="T2184" t="str">
        <f t="array" ref="T2184">IFERROR(INDEX($S$3:$S$6255,SMALL(IF(ISNUMBER(SEARCH("",$S$3:$S$6255)),ROW($S$1:$S$6253),""),ROW(S2182))),"")</f>
        <v>Kosořice</v>
      </c>
      <c r="U2184" t="s">
        <v>4526</v>
      </c>
      <c r="V2184">
        <v>550949</v>
      </c>
    </row>
    <row r="2185" spans="19:22">
      <c r="S2185" t="str">
        <f>IF(ISNUMBER(SEARCH(ZAKL_DATA!$B$18,FU!$U2185)),U2185,"")</f>
        <v>Kosořín</v>
      </c>
      <c r="T2185" t="str">
        <f t="array" ref="T2185">IFERROR(INDEX($S$3:$S$6255,SMALL(IF(ISNUMBER(SEARCH("",$S$3:$S$6255)),ROW($S$1:$S$6253),""),ROW(S2183))),"")</f>
        <v>Kosořín</v>
      </c>
      <c r="U2185" t="s">
        <v>7304</v>
      </c>
      <c r="V2185">
        <v>550957</v>
      </c>
    </row>
    <row r="2186" spans="19:22">
      <c r="S2186" t="str">
        <f>IF(ISNUMBER(SEARCH(ZAKL_DATA!$B$18,FU!$U2186)),U2186,"")</f>
        <v>Kosov</v>
      </c>
      <c r="T2186" t="str">
        <f t="array" ref="T2186">IFERROR(INDEX($S$3:$S$6255,SMALL(IF(ISNUMBER(SEARCH("",$S$3:$S$6255)),ROW($S$1:$S$6253),""),ROW(S2184))),"")</f>
        <v>Kosov</v>
      </c>
      <c r="U2186" t="s">
        <v>4588</v>
      </c>
      <c r="V2186">
        <v>550965</v>
      </c>
    </row>
    <row r="2187" spans="19:22">
      <c r="S2187" t="str">
        <f>IF(ISNUMBER(SEARCH(ZAKL_DATA!$B$18,FU!$U2187)),U2187,"")</f>
        <v>Kosova Hora</v>
      </c>
      <c r="T2187" t="str">
        <f t="array" ref="T2187">IFERROR(INDEX($S$3:$S$6255,SMALL(IF(ISNUMBER(SEARCH("",$S$3:$S$6255)),ROW($S$1:$S$6253),""),ROW(S2185))),"")</f>
        <v>Kosova Hora</v>
      </c>
      <c r="U2187" t="s">
        <v>4892</v>
      </c>
      <c r="V2187">
        <v>550981</v>
      </c>
    </row>
    <row r="2188" spans="19:22">
      <c r="S2188" t="str">
        <f>IF(ISNUMBER(SEARCH(ZAKL_DATA!$B$18,FU!$U2188)),U2188,"")</f>
        <v>Kostelany</v>
      </c>
      <c r="T2188" t="str">
        <f t="array" ref="T2188">IFERROR(INDEX($S$3:$S$6255,SMALL(IF(ISNUMBER(SEARCH("",$S$3:$S$6255)),ROW($S$1:$S$6253),""),ROW(S2186))),"")</f>
        <v>Kostelany</v>
      </c>
      <c r="U2188" t="s">
        <v>8224</v>
      </c>
      <c r="V2188">
        <v>551015</v>
      </c>
    </row>
    <row r="2189" spans="19:22">
      <c r="S2189" t="str">
        <f>IF(ISNUMBER(SEARCH(ZAKL_DATA!$B$18,FU!$U2189)),U2189,"")</f>
        <v>Kostelany nad Moravou</v>
      </c>
      <c r="T2189" t="str">
        <f t="array" ref="T2189">IFERROR(INDEX($S$3:$S$6255,SMALL(IF(ISNUMBER(SEARCH("",$S$3:$S$6255)),ROW($S$1:$S$6253),""),ROW(S2187))),"")</f>
        <v>Kostelany nad Moravou</v>
      </c>
      <c r="U2189" t="s">
        <v>8457</v>
      </c>
      <c r="V2189">
        <v>551023</v>
      </c>
    </row>
    <row r="2190" spans="19:22">
      <c r="S2190" t="str">
        <f>IF(ISNUMBER(SEARCH(ZAKL_DATA!$B$18,FU!$U2190)),U2190,"")</f>
        <v>Kostelec</v>
      </c>
      <c r="T2190" t="str">
        <f t="array" ref="T2190">IFERROR(INDEX($S$3:$S$6255,SMALL(IF(ISNUMBER(SEARCH("",$S$3:$S$6255)),ROW($S$1:$S$6253),""),ROW(S2188))),"")</f>
        <v>Kostelec</v>
      </c>
      <c r="U2190" t="s">
        <v>3643</v>
      </c>
      <c r="V2190">
        <v>551040</v>
      </c>
    </row>
    <row r="2191" spans="19:22">
      <c r="S2191" t="str">
        <f>IF(ISNUMBER(SEARCH(ZAKL_DATA!$B$18,FU!$U2191)),U2191,"")</f>
        <v>Kostelec</v>
      </c>
      <c r="T2191" t="str">
        <f t="array" ref="T2191">IFERROR(INDEX($S$3:$S$6255,SMALL(IF(ISNUMBER(SEARCH("",$S$3:$S$6255)),ROW($S$1:$S$6253),""),ROW(S2189))),"")</f>
        <v>Kostelec</v>
      </c>
      <c r="U2191" t="s">
        <v>3643</v>
      </c>
      <c r="V2191">
        <v>551104</v>
      </c>
    </row>
    <row r="2192" spans="19:22">
      <c r="S2192" t="str">
        <f>IF(ISNUMBER(SEARCH(ZAKL_DATA!$B$18,FU!$U2192)),U2192,"")</f>
        <v>Kostelec</v>
      </c>
      <c r="T2192" t="str">
        <f t="array" ref="T2192">IFERROR(INDEX($S$3:$S$6255,SMALL(IF(ISNUMBER(SEARCH("",$S$3:$S$6255)),ROW($S$1:$S$6253),""),ROW(S2190))),"")</f>
        <v>Kostelec</v>
      </c>
      <c r="U2192" t="s">
        <v>3643</v>
      </c>
      <c r="V2192">
        <v>551121</v>
      </c>
    </row>
    <row r="2193" spans="19:22">
      <c r="S2193" t="str">
        <f>IF(ISNUMBER(SEARCH(ZAKL_DATA!$B$18,FU!$U2193)),U2193,"")</f>
        <v>Kostelec</v>
      </c>
      <c r="T2193" t="str">
        <f t="array" ref="T2193">IFERROR(INDEX($S$3:$S$6255,SMALL(IF(ISNUMBER(SEARCH("",$S$3:$S$6255)),ROW($S$1:$S$6253),""),ROW(S2191))),"")</f>
        <v>Kostelec</v>
      </c>
      <c r="U2193" t="s">
        <v>3643</v>
      </c>
      <c r="V2193">
        <v>551139</v>
      </c>
    </row>
    <row r="2194" spans="19:22">
      <c r="S2194" t="str">
        <f>IF(ISNUMBER(SEARCH(ZAKL_DATA!$B$18,FU!$U2194)),U2194,"")</f>
        <v>Kostelec na Hané</v>
      </c>
      <c r="T2194" t="str">
        <f t="array" ref="T2194">IFERROR(INDEX($S$3:$S$6255,SMALL(IF(ISNUMBER(SEARCH("",$S$3:$S$6255)),ROW($S$1:$S$6253),""),ROW(S2192))),"")</f>
        <v>Kostelec na Hané</v>
      </c>
      <c r="U2194" t="s">
        <v>8297</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c r="S2196" t="str">
        <f>IF(ISNUMBER(SEARCH(ZAKL_DATA!$B$18,FU!$U2196)),U2196,"")</f>
        <v>Kostelec nad Labem</v>
      </c>
      <c r="T2196" t="str">
        <f t="array" ref="T2196">IFERROR(INDEX($S$3:$S$6255,SMALL(IF(ISNUMBER(SEARCH("",$S$3:$S$6255)),ROW($S$1:$S$6253),""),ROW(S2194))),"")</f>
        <v>Kostelec nad Labem</v>
      </c>
      <c r="U2196" t="s">
        <v>4420</v>
      </c>
      <c r="V2196">
        <v>551180</v>
      </c>
    </row>
    <row r="2197" spans="19:22">
      <c r="S2197" t="str">
        <f>IF(ISNUMBER(SEARCH(ZAKL_DATA!$B$18,FU!$U2197)),U2197,"")</f>
        <v>Kostelec nad Orlicí</v>
      </c>
      <c r="T2197" t="str">
        <f t="array" ref="T2197">IFERROR(INDEX($S$3:$S$6255,SMALL(IF(ISNUMBER(SEARCH("",$S$3:$S$6255)),ROW($S$1:$S$6253),""),ROW(S2195))),"")</f>
        <v>Kostelec nad Orlicí</v>
      </c>
      <c r="U2197" t="s">
        <v>7421</v>
      </c>
      <c r="V2197">
        <v>551201</v>
      </c>
    </row>
    <row r="2198" spans="19:22">
      <c r="S2198" t="str">
        <f>IF(ISNUMBER(SEARCH(ZAKL_DATA!$B$18,FU!$U2198)),U2198,"")</f>
        <v>Kostelec nad Vltavou</v>
      </c>
      <c r="T2198" t="str">
        <f t="array" ref="T2198">IFERROR(INDEX($S$3:$S$6255,SMALL(IF(ISNUMBER(SEARCH("",$S$3:$S$6255)),ROW($S$1:$S$6253),""),ROW(S2196))),"")</f>
        <v>Kostelec nad Vltavou</v>
      </c>
      <c r="U2198" t="s">
        <v>5506</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c r="S2200" t="str">
        <f>IF(ISNUMBER(SEARCH(ZAKL_DATA!$B$18,FU!$U2200)),U2200,"")</f>
        <v>Kostelec u Holešova</v>
      </c>
      <c r="T2200" t="str">
        <f t="array" ref="T2200">IFERROR(INDEX($S$3:$S$6255,SMALL(IF(ISNUMBER(SEARCH("",$S$3:$S$6255)),ROW($S$1:$S$6253),""),ROW(S2198))),"")</f>
        <v>Kostelec u Holešova</v>
      </c>
      <c r="U2200" t="s">
        <v>8229</v>
      </c>
      <c r="V2200">
        <v>551341</v>
      </c>
    </row>
    <row r="2201" spans="19:22">
      <c r="S2201" t="str">
        <f>IF(ISNUMBER(SEARCH(ZAKL_DATA!$B$18,FU!$U2201)),U2201,"")</f>
        <v>Kostelec u Křížků</v>
      </c>
      <c r="T2201" t="str">
        <f t="array" ref="T2201">IFERROR(INDEX($S$3:$S$6255,SMALL(IF(ISNUMBER(SEARCH("",$S$3:$S$6255)),ROW($S$1:$S$6253),""),ROW(S2199))),"")</f>
        <v>Kostelec u Křížků</v>
      </c>
      <c r="U2201" t="s">
        <v>4720</v>
      </c>
      <c r="V2201">
        <v>551350</v>
      </c>
    </row>
    <row r="2202" spans="19:22">
      <c r="S2202" t="str">
        <f>IF(ISNUMBER(SEARCH(ZAKL_DATA!$B$18,FU!$U2202)),U2202,"")</f>
        <v>Kostelecké Horky</v>
      </c>
      <c r="T2202" t="str">
        <f t="array" ref="T2202">IFERROR(INDEX($S$3:$S$6255,SMALL(IF(ISNUMBER(SEARCH("",$S$3:$S$6255)),ROW($S$1:$S$6253),""),ROW(S2200))),"")</f>
        <v>Kostelecké Horky</v>
      </c>
      <c r="U2202" t="s">
        <v>7422</v>
      </c>
      <c r="V2202">
        <v>551384</v>
      </c>
    </row>
    <row r="2203" spans="19:22">
      <c r="S2203" t="str">
        <f>IF(ISNUMBER(SEARCH(ZAKL_DATA!$B$18,FU!$U2203)),U2203,"")</f>
        <v>Kostelní Hlavno</v>
      </c>
      <c r="T2203" t="str">
        <f t="array" ref="T2203">IFERROR(INDEX($S$3:$S$6255,SMALL(IF(ISNUMBER(SEARCH("",$S$3:$S$6255)),ROW($S$1:$S$6253),""),ROW(S2201))),"")</f>
        <v>Kostelní Hlavno</v>
      </c>
      <c r="U2203" t="s">
        <v>4527</v>
      </c>
      <c r="V2203">
        <v>551392</v>
      </c>
    </row>
    <row r="2204" spans="19:22">
      <c r="S2204" t="str">
        <f>IF(ISNUMBER(SEARCH(ZAKL_DATA!$B$18,FU!$U2204)),U2204,"")</f>
        <v>Kostelní Lhota</v>
      </c>
      <c r="T2204" t="str">
        <f t="array" ref="T2204">IFERROR(INDEX($S$3:$S$6255,SMALL(IF(ISNUMBER(SEARCH("",$S$3:$S$6255)),ROW($S$1:$S$6253),""),ROW(S2202))),"")</f>
        <v>Kostelní Lhota</v>
      </c>
      <c r="U2204" t="s">
        <v>4632</v>
      </c>
      <c r="V2204">
        <v>551414</v>
      </c>
    </row>
    <row r="2205" spans="19:22">
      <c r="S2205" t="str">
        <f>IF(ISNUMBER(SEARCH(ZAKL_DATA!$B$18,FU!$U2205)),U2205,"")</f>
        <v>Kostelní Myslová</v>
      </c>
      <c r="T2205" t="str">
        <f t="array" ref="T2205">IFERROR(INDEX($S$3:$S$6255,SMALL(IF(ISNUMBER(SEARCH("",$S$3:$S$6255)),ROW($S$1:$S$6253),""),ROW(S2203))),"")</f>
        <v>Kostelní Myslová</v>
      </c>
      <c r="U2205" t="s">
        <v>8144</v>
      </c>
      <c r="V2205">
        <v>551457</v>
      </c>
    </row>
    <row r="2206" spans="19:22">
      <c r="S2206" t="str">
        <f>IF(ISNUMBER(SEARCH(ZAKL_DATA!$B$18,FU!$U2206)),U2206,"")</f>
        <v>Kostelní Radouň</v>
      </c>
      <c r="T2206" t="str">
        <f t="array" ref="T2206">IFERROR(INDEX($S$3:$S$6255,SMALL(IF(ISNUMBER(SEARCH("",$S$3:$S$6255)),ROW($S$1:$S$6253),""),ROW(S2204))),"")</f>
        <v>Kostelní Radouň</v>
      </c>
      <c r="U2206" t="s">
        <v>3727</v>
      </c>
      <c r="V2206">
        <v>551465</v>
      </c>
    </row>
    <row r="2207" spans="19:22">
      <c r="S2207" t="str">
        <f>IF(ISNUMBER(SEARCH(ZAKL_DATA!$B$18,FU!$U2207)),U2207,"")</f>
        <v>Kostelní Vydří</v>
      </c>
      <c r="T2207" t="str">
        <f t="array" ref="T2207">IFERROR(INDEX($S$3:$S$6255,SMALL(IF(ISNUMBER(SEARCH("",$S$3:$S$6255)),ROW($S$1:$S$6253),""),ROW(S2205))),"")</f>
        <v>Kostelní Vydří</v>
      </c>
      <c r="U2207" t="s">
        <v>3722</v>
      </c>
      <c r="V2207">
        <v>551473</v>
      </c>
    </row>
    <row r="2208" spans="19:22">
      <c r="S2208" t="str">
        <f>IF(ISNUMBER(SEARCH(ZAKL_DATA!$B$18,FU!$U2208)),U2208,"")</f>
        <v>Kostěnice</v>
      </c>
      <c r="T2208" t="str">
        <f t="array" ref="T2208">IFERROR(INDEX($S$3:$S$6255,SMALL(IF(ISNUMBER(SEARCH("",$S$3:$S$6255)),ROW($S$1:$S$6253),""),ROW(S2206))),"")</f>
        <v>Kostěnice</v>
      </c>
      <c r="U2208" t="s">
        <v>7352</v>
      </c>
      <c r="V2208">
        <v>551481</v>
      </c>
    </row>
    <row r="2209" spans="19:22">
      <c r="S2209" t="str">
        <f>IF(ISNUMBER(SEARCH(ZAKL_DATA!$B$18,FU!$U2209)),U2209,"")</f>
        <v>Kostice</v>
      </c>
      <c r="T2209" t="str">
        <f t="array" ref="T2209">IFERROR(INDEX($S$3:$S$6255,SMALL(IF(ISNUMBER(SEARCH("",$S$3:$S$6255)),ROW($S$1:$S$6253),""),ROW(S2207))),"")</f>
        <v>Kostice</v>
      </c>
      <c r="U2209" t="s">
        <v>7952</v>
      </c>
      <c r="V2209">
        <v>551490</v>
      </c>
    </row>
    <row r="2210" spans="19:22">
      <c r="S2210" t="str">
        <f>IF(ISNUMBER(SEARCH(ZAKL_DATA!$B$18,FU!$U2210)),U2210,"")</f>
        <v>Kostníky</v>
      </c>
      <c r="T2210" t="str">
        <f t="array" ref="T2210">IFERROR(INDEX($S$3:$S$6255,SMALL(IF(ISNUMBER(SEARCH("",$S$3:$S$6255)),ROW($S$1:$S$6253),""),ROW(S2208))),"")</f>
        <v>Kostníky</v>
      </c>
      <c r="U2210" t="s">
        <v>8383</v>
      </c>
      <c r="V2210">
        <v>551503</v>
      </c>
    </row>
    <row r="2211" spans="19:22">
      <c r="S2211" t="str">
        <f>IF(ISNUMBER(SEARCH(ZAKL_DATA!$B$18,FU!$U2211)),U2211,"")</f>
        <v>Kostomlátky</v>
      </c>
      <c r="T2211" t="str">
        <f t="array" ref="T2211">IFERROR(INDEX($S$3:$S$6255,SMALL(IF(ISNUMBER(SEARCH("",$S$3:$S$6255)),ROW($S$1:$S$6253),""),ROW(S2209))),"")</f>
        <v>Kostomlátky</v>
      </c>
      <c r="U2211" t="s">
        <v>3914</v>
      </c>
      <c r="V2211">
        <v>551520</v>
      </c>
    </row>
    <row r="2212" spans="19:22">
      <c r="S2212" t="str">
        <f>IF(ISNUMBER(SEARCH(ZAKL_DATA!$B$18,FU!$U2212)),U2212,"")</f>
        <v>Kostomlaty nad Labem</v>
      </c>
      <c r="T2212" t="str">
        <f t="array" ref="T2212">IFERROR(INDEX($S$3:$S$6255,SMALL(IF(ISNUMBER(SEARCH("",$S$3:$S$6255)),ROW($S$1:$S$6253),""),ROW(S2210))),"")</f>
        <v>Kostomlaty nad Labem</v>
      </c>
      <c r="U2212" t="s">
        <v>4634</v>
      </c>
      <c r="V2212">
        <v>551538</v>
      </c>
    </row>
    <row r="2213" spans="19:22">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c r="S2214" t="str">
        <f>IF(ISNUMBER(SEARCH(ZAKL_DATA!$B$18,FU!$U2214)),U2214,"")</f>
        <v>Kostomlaty pod Řípem</v>
      </c>
      <c r="T2214" t="str">
        <f t="array" ref="T2214">IFERROR(INDEX($S$3:$S$6255,SMALL(IF(ISNUMBER(SEARCH("",$S$3:$S$6255)),ROW($S$1:$S$6253),""),ROW(S2212))),"")</f>
        <v>Kostomlaty pod Řípem</v>
      </c>
      <c r="U2214" t="s">
        <v>6575</v>
      </c>
      <c r="V2214">
        <v>551554</v>
      </c>
    </row>
    <row r="2215" spans="19:22">
      <c r="S2215" t="str">
        <f>IF(ISNUMBER(SEARCH(ZAKL_DATA!$B$18,FU!$U2215)),U2215,"")</f>
        <v>Košařiska</v>
      </c>
      <c r="T2215" t="str">
        <f t="array" ref="T2215">IFERROR(INDEX($S$3:$S$6255,SMALL(IF(ISNUMBER(SEARCH("",$S$3:$S$6255)),ROW($S$1:$S$6253),""),ROW(S2213))),"")</f>
        <v>Košařiska</v>
      </c>
      <c r="U2215" t="s">
        <v>3704</v>
      </c>
      <c r="V2215">
        <v>551562</v>
      </c>
    </row>
    <row r="2216" spans="19:22">
      <c r="S2216" t="str">
        <f>IF(ISNUMBER(SEARCH(ZAKL_DATA!$B$18,FU!$U2216)),U2216,"")</f>
        <v>Košátky</v>
      </c>
      <c r="T2216" t="str">
        <f t="array" ref="T2216">IFERROR(INDEX($S$3:$S$6255,SMALL(IF(ISNUMBER(SEARCH("",$S$3:$S$6255)),ROW($S$1:$S$6253),""),ROW(S2214))),"")</f>
        <v>Košátky</v>
      </c>
      <c r="U2216" t="s">
        <v>6658</v>
      </c>
      <c r="V2216">
        <v>551571</v>
      </c>
    </row>
    <row r="2217" spans="19:22">
      <c r="S2217" t="str">
        <f>IF(ISNUMBER(SEARCH(ZAKL_DATA!$B$18,FU!$U2217)),U2217,"")</f>
        <v>Košetice</v>
      </c>
      <c r="T2217" t="str">
        <f t="array" ref="T2217">IFERROR(INDEX($S$3:$S$6255,SMALL(IF(ISNUMBER(SEARCH("",$S$3:$S$6255)),ROW($S$1:$S$6253),""),ROW(S2215))),"")</f>
        <v>Košetice</v>
      </c>
      <c r="U2217" t="s">
        <v>5396</v>
      </c>
      <c r="V2217">
        <v>551589</v>
      </c>
    </row>
    <row r="2218" spans="19:22">
      <c r="S2218" t="str">
        <f>IF(ISNUMBER(SEARCH(ZAKL_DATA!$B$18,FU!$U2218)),U2218,"")</f>
        <v>Košice</v>
      </c>
      <c r="T2218" t="str">
        <f t="array" ref="T2218">IFERROR(INDEX($S$3:$S$6255,SMALL(IF(ISNUMBER(SEARCH("",$S$3:$S$6255)),ROW($S$1:$S$6253),""),ROW(S2216))),"")</f>
        <v>Košice</v>
      </c>
      <c r="U2218" t="s">
        <v>5645</v>
      </c>
      <c r="V2218">
        <v>551597</v>
      </c>
    </row>
    <row r="2219" spans="19:22">
      <c r="S2219" t="str">
        <f>IF(ISNUMBER(SEARCH(ZAKL_DATA!$B$18,FU!$U2219)),U2219,"")</f>
        <v>Košice</v>
      </c>
      <c r="T2219" t="str">
        <f t="array" ref="T2219">IFERROR(INDEX($S$3:$S$6255,SMALL(IF(ISNUMBER(SEARCH("",$S$3:$S$6255)),ROW($S$1:$S$6253),""),ROW(S2217))),"")</f>
        <v>Košice</v>
      </c>
      <c r="U2219" t="s">
        <v>5645</v>
      </c>
      <c r="V2219">
        <v>551601</v>
      </c>
    </row>
    <row r="2220" spans="19:22">
      <c r="S2220" t="str">
        <f>IF(ISNUMBER(SEARCH(ZAKL_DATA!$B$18,FU!$U2220)),U2220,"")</f>
        <v>Košík</v>
      </c>
      <c r="T2220" t="str">
        <f t="array" ref="T2220">IFERROR(INDEX($S$3:$S$6255,SMALL(IF(ISNUMBER(SEARCH("",$S$3:$S$6255)),ROW($S$1:$S$6253),""),ROW(S2218))),"")</f>
        <v>Košík</v>
      </c>
      <c r="U2220" t="s">
        <v>4635</v>
      </c>
      <c r="V2220">
        <v>551619</v>
      </c>
    </row>
    <row r="2221" spans="19:22">
      <c r="S2221" t="str">
        <f>IF(ISNUMBER(SEARCH(ZAKL_DATA!$B$18,FU!$U2221)),U2221,"")</f>
        <v>Košíky</v>
      </c>
      <c r="T2221" t="str">
        <f t="array" ref="T2221">IFERROR(INDEX($S$3:$S$6255,SMALL(IF(ISNUMBER(SEARCH("",$S$3:$S$6255)),ROW($S$1:$S$6253),""),ROW(S2219))),"")</f>
        <v>Košíky</v>
      </c>
      <c r="U2221" t="s">
        <v>8458</v>
      </c>
      <c r="V2221">
        <v>551627</v>
      </c>
    </row>
    <row r="2222" spans="19:22">
      <c r="S2222" t="str">
        <f>IF(ISNUMBER(SEARCH(ZAKL_DATA!$B$18,FU!$U2222)),U2222,"")</f>
        <v>Košín</v>
      </c>
      <c r="T2222" t="str">
        <f t="array" ref="T2222">IFERROR(INDEX($S$3:$S$6255,SMALL(IF(ISNUMBER(SEARCH("",$S$3:$S$6255)),ROW($S$1:$S$6253),""),ROW(S2220))),"")</f>
        <v>Košín</v>
      </c>
      <c r="U2222" t="s">
        <v>6397</v>
      </c>
      <c r="V2222">
        <v>551635</v>
      </c>
    </row>
    <row r="2223" spans="19:22">
      <c r="S2223" t="str">
        <f>IF(ISNUMBER(SEARCH(ZAKL_DATA!$B$18,FU!$U2223)),U2223,"")</f>
        <v>Košťálov</v>
      </c>
      <c r="T2223" t="str">
        <f t="array" ref="T2223">IFERROR(INDEX($S$3:$S$6255,SMALL(IF(ISNUMBER(SEARCH("",$S$3:$S$6255)),ROW($S$1:$S$6253),""),ROW(S2221))),"")</f>
        <v>Košťálov</v>
      </c>
      <c r="U2223" t="s">
        <v>7478</v>
      </c>
      <c r="V2223">
        <v>551643</v>
      </c>
    </row>
    <row r="2224" spans="19:22">
      <c r="S2224" t="str">
        <f>IF(ISNUMBER(SEARCH(ZAKL_DATA!$B$18,FU!$U2224)),U2224,"")</f>
        <v>Košťany</v>
      </c>
      <c r="T2224" t="str">
        <f t="array" ref="T2224">IFERROR(INDEX($S$3:$S$6255,SMALL(IF(ISNUMBER(SEARCH("",$S$3:$S$6255)),ROW($S$1:$S$6253),""),ROW(S2222))),"")</f>
        <v>Košťany</v>
      </c>
      <c r="U2224" t="s">
        <v>6769</v>
      </c>
      <c r="V2224">
        <v>551651</v>
      </c>
    </row>
    <row r="2225" spans="19:22">
      <c r="S2225" t="str">
        <f>IF(ISNUMBER(SEARCH(ZAKL_DATA!$B$18,FU!$U2225)),U2225,"")</f>
        <v>Koštice</v>
      </c>
      <c r="T2225" t="str">
        <f t="array" ref="T2225">IFERROR(INDEX($S$3:$S$6255,SMALL(IF(ISNUMBER(SEARCH("",$S$3:$S$6255)),ROW($S$1:$S$6253),""),ROW(S2223))),"")</f>
        <v>Koštice</v>
      </c>
      <c r="U2225" t="s">
        <v>6676</v>
      </c>
      <c r="V2225">
        <v>551660</v>
      </c>
    </row>
    <row r="2226" spans="19:22">
      <c r="S2226" t="str">
        <f>IF(ISNUMBER(SEARCH(ZAKL_DATA!$B$18,FU!$U2226)),U2226,"")</f>
        <v>Kotenčice</v>
      </c>
      <c r="T2226" t="str">
        <f t="array" ref="T2226">IFERROR(INDEX($S$3:$S$6255,SMALL(IF(ISNUMBER(SEARCH("",$S$3:$S$6255)),ROW($S$1:$S$6253),""),ROW(S2224))),"")</f>
        <v>Kotenčice</v>
      </c>
      <c r="U2226" t="s">
        <v>3817</v>
      </c>
      <c r="V2226">
        <v>551678</v>
      </c>
    </row>
    <row r="2227" spans="19:22">
      <c r="S2227" t="str">
        <f>IF(ISNUMBER(SEARCH(ZAKL_DATA!$B$18,FU!$U2227)),U2227,"")</f>
        <v>Kotlasy</v>
      </c>
      <c r="T2227" t="str">
        <f t="array" ref="T2227">IFERROR(INDEX($S$3:$S$6255,SMALL(IF(ISNUMBER(SEARCH("",$S$3:$S$6255)),ROW($S$1:$S$6253),""),ROW(S2225))),"")</f>
        <v>Kotlasy</v>
      </c>
      <c r="U2227" t="s">
        <v>8700</v>
      </c>
      <c r="V2227">
        <v>551686</v>
      </c>
    </row>
    <row r="2228" spans="19:22">
      <c r="S2228" t="str">
        <f>IF(ISNUMBER(SEARCH(ZAKL_DATA!$B$18,FU!$U2228)),U2228,"")</f>
        <v>Kotopeky</v>
      </c>
      <c r="T2228" t="str">
        <f t="array" ref="T2228">IFERROR(INDEX($S$3:$S$6255,SMALL(IF(ISNUMBER(SEARCH("",$S$3:$S$6255)),ROW($S$1:$S$6253),""),ROW(S2226))),"")</f>
        <v>Kotopeky</v>
      </c>
      <c r="U2228" t="s">
        <v>4337</v>
      </c>
      <c r="V2228">
        <v>551694</v>
      </c>
    </row>
    <row r="2229" spans="19:22">
      <c r="S2229" t="str">
        <f>IF(ISNUMBER(SEARCH(ZAKL_DATA!$B$18,FU!$U2229)),U2229,"")</f>
        <v>Kotovice</v>
      </c>
      <c r="T2229" t="str">
        <f t="array" ref="T2229">IFERROR(INDEX($S$3:$S$6255,SMALL(IF(ISNUMBER(SEARCH("",$S$3:$S$6255)),ROW($S$1:$S$6253),""),ROW(S2227))),"")</f>
        <v>Kotovice</v>
      </c>
      <c r="U2229" t="s">
        <v>4903</v>
      </c>
      <c r="V2229">
        <v>551708</v>
      </c>
    </row>
    <row r="2230" spans="19:22">
      <c r="S2230" t="str">
        <f>IF(ISNUMBER(SEARCH(ZAKL_DATA!$B$18,FU!$U2230)),U2230,"")</f>
        <v>Kotvrdovice</v>
      </c>
      <c r="T2230" t="str">
        <f t="array" ref="T2230">IFERROR(INDEX($S$3:$S$6255,SMALL(IF(ISNUMBER(SEARCH("",$S$3:$S$6255)),ROW($S$1:$S$6253),""),ROW(S2228))),"")</f>
        <v>Kotvrdovice</v>
      </c>
      <c r="U2230" t="s">
        <v>7759</v>
      </c>
      <c r="V2230">
        <v>551716</v>
      </c>
    </row>
    <row r="2231" spans="19:22">
      <c r="S2231" t="str">
        <f>IF(ISNUMBER(SEARCH(ZAKL_DATA!$B$18,FU!$U2231)),U2231,"")</f>
        <v>Kounice</v>
      </c>
      <c r="T2231" t="str">
        <f t="array" ref="T2231">IFERROR(INDEX($S$3:$S$6255,SMALL(IF(ISNUMBER(SEARCH("",$S$3:$S$6255)),ROW($S$1:$S$6253),""),ROW(S2229))),"")</f>
        <v>Kounice</v>
      </c>
      <c r="U2231" t="s">
        <v>4636</v>
      </c>
      <c r="V2231">
        <v>551724</v>
      </c>
    </row>
    <row r="2232" spans="19:22">
      <c r="S2232" t="str">
        <f>IF(ISNUMBER(SEARCH(ZAKL_DATA!$B$18,FU!$U2232)),U2232,"")</f>
        <v>Kounov</v>
      </c>
      <c r="T2232" t="str">
        <f t="array" ref="T2232">IFERROR(INDEX($S$3:$S$6255,SMALL(IF(ISNUMBER(SEARCH("",$S$3:$S$6255)),ROW($S$1:$S$6253),""),ROW(S2230))),"")</f>
        <v>Kounov</v>
      </c>
      <c r="U2232" t="s">
        <v>5017</v>
      </c>
      <c r="V2232">
        <v>551732</v>
      </c>
    </row>
    <row r="2233" spans="19:22">
      <c r="S2233" t="str">
        <f>IF(ISNUMBER(SEARCH(ZAKL_DATA!$B$18,FU!$U2233)),U2233,"")</f>
        <v>Kounov</v>
      </c>
      <c r="T2233" t="str">
        <f t="array" ref="T2233">IFERROR(INDEX($S$3:$S$6255,SMALL(IF(ISNUMBER(SEARCH("",$S$3:$S$6255)),ROW($S$1:$S$6253),""),ROW(S2231))),"")</f>
        <v>Kounov</v>
      </c>
      <c r="U2233" t="s">
        <v>5017</v>
      </c>
      <c r="V2233">
        <v>551741</v>
      </c>
    </row>
    <row r="2234" spans="19:22">
      <c r="S2234" t="str">
        <f>IF(ISNUMBER(SEARCH(ZAKL_DATA!$B$18,FU!$U2234)),U2234,"")</f>
        <v>Koupě</v>
      </c>
      <c r="T2234" t="str">
        <f t="array" ref="T2234">IFERROR(INDEX($S$3:$S$6255,SMALL(IF(ISNUMBER(SEARCH("",$S$3:$S$6255)),ROW($S$1:$S$6253),""),ROW(S2232))),"")</f>
        <v>Koupě</v>
      </c>
      <c r="U2234" t="s">
        <v>3919</v>
      </c>
      <c r="V2234">
        <v>551759</v>
      </c>
    </row>
    <row r="2235" spans="19:22">
      <c r="S2235" t="str">
        <f>IF(ISNUMBER(SEARCH(ZAKL_DATA!$B$18,FU!$U2235)),U2235,"")</f>
        <v>Kouřim</v>
      </c>
      <c r="T2235" t="str">
        <f t="array" ref="T2235">IFERROR(INDEX($S$3:$S$6255,SMALL(IF(ISNUMBER(SEARCH("",$S$3:$S$6255)),ROW($S$1:$S$6253),""),ROW(S2233))),"")</f>
        <v>Kouřim</v>
      </c>
      <c r="U2235" t="s">
        <v>4273</v>
      </c>
      <c r="V2235">
        <v>551767</v>
      </c>
    </row>
    <row r="2236" spans="19:22">
      <c r="S2236" t="str">
        <f>IF(ISNUMBER(SEARCH(ZAKL_DATA!$B$18,FU!$U2236)),U2236,"")</f>
        <v>Kout na Šumavě</v>
      </c>
      <c r="T2236" t="str">
        <f t="array" ref="T2236">IFERROR(INDEX($S$3:$S$6255,SMALL(IF(ISNUMBER(SEARCH("",$S$3:$S$6255)),ROW($S$1:$S$6253),""),ROW(S2234))),"")</f>
        <v>Kout na Šumavě</v>
      </c>
      <c r="U2236" t="s">
        <v>5850</v>
      </c>
      <c r="V2236">
        <v>551775</v>
      </c>
    </row>
    <row r="2237" spans="19:22">
      <c r="S2237" t="str">
        <f>IF(ISNUMBER(SEARCH(ZAKL_DATA!$B$18,FU!$U2237)),U2237,"")</f>
        <v>Kouty</v>
      </c>
      <c r="T2237" t="str">
        <f t="array" ref="T2237">IFERROR(INDEX($S$3:$S$6255,SMALL(IF(ISNUMBER(SEARCH("",$S$3:$S$6255)),ROW($S$1:$S$6253),""),ROW(S2235))),"")</f>
        <v>Kouty</v>
      </c>
      <c r="U2237" t="s">
        <v>4421</v>
      </c>
      <c r="V2237">
        <v>551783</v>
      </c>
    </row>
    <row r="2238" spans="19:22">
      <c r="S2238" t="str">
        <f>IF(ISNUMBER(SEARCH(ZAKL_DATA!$B$18,FU!$U2238)),U2238,"")</f>
        <v>Kouty</v>
      </c>
      <c r="T2238" t="str">
        <f t="array" ref="T2238">IFERROR(INDEX($S$3:$S$6255,SMALL(IF(ISNUMBER(SEARCH("",$S$3:$S$6255)),ROW($S$1:$S$6253),""),ROW(S2236))),"")</f>
        <v>Kouty</v>
      </c>
      <c r="U2238" t="s">
        <v>4421</v>
      </c>
      <c r="V2238">
        <v>551791</v>
      </c>
    </row>
    <row r="2239" spans="19:22">
      <c r="S2239" t="str">
        <f>IF(ISNUMBER(SEARCH(ZAKL_DATA!$B$18,FU!$U2239)),U2239,"")</f>
        <v>Kouty</v>
      </c>
      <c r="T2239" t="str">
        <f t="array" ref="T2239">IFERROR(INDEX($S$3:$S$6255,SMALL(IF(ISNUMBER(SEARCH("",$S$3:$S$6255)),ROW($S$1:$S$6253),""),ROW(S2237))),"")</f>
        <v>Kouty</v>
      </c>
      <c r="U2239" t="s">
        <v>4421</v>
      </c>
      <c r="V2239">
        <v>551805</v>
      </c>
    </row>
    <row r="2240" spans="19:22">
      <c r="S2240" t="str">
        <f>IF(ISNUMBER(SEARCH(ZAKL_DATA!$B$18,FU!$U2240)),U2240,"")</f>
        <v>Kovač</v>
      </c>
      <c r="T2240" t="str">
        <f t="array" ref="T2240">IFERROR(INDEX($S$3:$S$6255,SMALL(IF(ISNUMBER(SEARCH("",$S$3:$S$6255)),ROW($S$1:$S$6253),""),ROW(S2238))),"")</f>
        <v>Kovač</v>
      </c>
      <c r="U2240" t="s">
        <v>5458</v>
      </c>
      <c r="V2240">
        <v>551813</v>
      </c>
    </row>
    <row r="2241" spans="19:22">
      <c r="S2241" t="str">
        <f>IF(ISNUMBER(SEARCH(ZAKL_DATA!$B$18,FU!$U2241)),U2241,"")</f>
        <v>Kovalovice</v>
      </c>
      <c r="T2241" t="str">
        <f t="array" ref="T2241">IFERROR(INDEX($S$3:$S$6255,SMALL(IF(ISNUMBER(SEARCH("",$S$3:$S$6255)),ROW($S$1:$S$6253),""),ROW(S2239))),"")</f>
        <v>Kovalovice</v>
      </c>
      <c r="U2241" t="s">
        <v>7850</v>
      </c>
      <c r="V2241">
        <v>551821</v>
      </c>
    </row>
    <row r="2242" spans="19:22">
      <c r="S2242" t="str">
        <f>IF(ISNUMBER(SEARCH(ZAKL_DATA!$B$18,FU!$U2242)),U2242,"")</f>
        <v>Koválovice-Osíčany</v>
      </c>
      <c r="T2242" t="str">
        <f t="array" ref="T2242">IFERROR(INDEX($S$3:$S$6255,SMALL(IF(ISNUMBER(SEARCH("",$S$3:$S$6255)),ROW($S$1:$S$6253),""),ROW(S2240))),"")</f>
        <v>Koválovice-Osíčany</v>
      </c>
      <c r="U2242" t="s">
        <v>8298</v>
      </c>
      <c r="V2242">
        <v>551830</v>
      </c>
    </row>
    <row r="2243" spans="19:22">
      <c r="S2243" t="str">
        <f>IF(ISNUMBER(SEARCH(ZAKL_DATA!$B$18,FU!$U2243)),U2243,"")</f>
        <v>Kováň</v>
      </c>
      <c r="T2243" t="str">
        <f t="array" ref="T2243">IFERROR(INDEX($S$3:$S$6255,SMALL(IF(ISNUMBER(SEARCH("",$S$3:$S$6255)),ROW($S$1:$S$6253),""),ROW(S2241))),"")</f>
        <v>Kováň</v>
      </c>
      <c r="U2243" t="s">
        <v>7101</v>
      </c>
      <c r="V2243">
        <v>551848</v>
      </c>
    </row>
    <row r="2244" spans="19:22">
      <c r="S2244" t="str">
        <f>IF(ISNUMBER(SEARCH(ZAKL_DATA!$B$18,FU!$U2244)),U2244,"")</f>
        <v>Kovanec</v>
      </c>
      <c r="T2244" t="str">
        <f t="array" ref="T2244">IFERROR(INDEX($S$3:$S$6255,SMALL(IF(ISNUMBER(SEARCH("",$S$3:$S$6255)),ROW($S$1:$S$6253),""),ROW(S2242))),"")</f>
        <v>Kovanec</v>
      </c>
      <c r="U2244" t="s">
        <v>7105</v>
      </c>
      <c r="V2244">
        <v>551856</v>
      </c>
    </row>
    <row r="2245" spans="19:22">
      <c r="S2245" t="str">
        <f>IF(ISNUMBER(SEARCH(ZAKL_DATA!$B$18,FU!$U2245)),U2245,"")</f>
        <v>Kovanice</v>
      </c>
      <c r="T2245" t="str">
        <f t="array" ref="T2245">IFERROR(INDEX($S$3:$S$6255,SMALL(IF(ISNUMBER(SEARCH("",$S$3:$S$6255)),ROW($S$1:$S$6253),""),ROW(S2243))),"")</f>
        <v>Kovanice</v>
      </c>
      <c r="U2245" t="s">
        <v>4638</v>
      </c>
      <c r="V2245">
        <v>551864</v>
      </c>
    </row>
    <row r="2246" spans="19:22">
      <c r="S2246" t="str">
        <f>IF(ISNUMBER(SEARCH(ZAKL_DATA!$B$18,FU!$U2246)),U2246,"")</f>
        <v>Kovářov</v>
      </c>
      <c r="T2246" t="str">
        <f t="array" ref="T2246">IFERROR(INDEX($S$3:$S$6255,SMALL(IF(ISNUMBER(SEARCH("",$S$3:$S$6255)),ROW($S$1:$S$6253),""),ROW(S2244))),"")</f>
        <v>Kovářov</v>
      </c>
      <c r="U2246" t="s">
        <v>5507</v>
      </c>
      <c r="V2246">
        <v>551872</v>
      </c>
    </row>
    <row r="2247" spans="19:22">
      <c r="S2247" t="str">
        <f>IF(ISNUMBER(SEARCH(ZAKL_DATA!$B$18,FU!$U2247)),U2247,"")</f>
        <v>Kovářská</v>
      </c>
      <c r="T2247" t="str">
        <f t="array" ref="T2247">IFERROR(INDEX($S$3:$S$6255,SMALL(IF(ISNUMBER(SEARCH("",$S$3:$S$6255)),ROW($S$1:$S$6253),""),ROW(S2245))),"")</f>
        <v>Kovářská</v>
      </c>
      <c r="U2247" t="s">
        <v>6413</v>
      </c>
      <c r="V2247">
        <v>551881</v>
      </c>
    </row>
    <row r="2248" spans="19:22">
      <c r="S2248" t="str">
        <f>IF(ISNUMBER(SEARCH(ZAKL_DATA!$B$18,FU!$U2248)),U2248,"")</f>
        <v>Kovčín</v>
      </c>
      <c r="T2248" t="str">
        <f t="array" ref="T2248">IFERROR(INDEX($S$3:$S$6255,SMALL(IF(ISNUMBER(SEARCH("",$S$3:$S$6255)),ROW($S$1:$S$6253),""),ROW(S2246))),"")</f>
        <v>Kovčín</v>
      </c>
      <c r="U2248" t="s">
        <v>7526</v>
      </c>
      <c r="V2248">
        <v>551899</v>
      </c>
    </row>
    <row r="2249" spans="19:22">
      <c r="S2249" t="str">
        <f>IF(ISNUMBER(SEARCH(ZAKL_DATA!$B$18,FU!$U2249)),U2249,"")</f>
        <v>Kozárov</v>
      </c>
      <c r="T2249" t="str">
        <f t="array" ref="T2249">IFERROR(INDEX($S$3:$S$6255,SMALL(IF(ISNUMBER(SEARCH("",$S$3:$S$6255)),ROW($S$1:$S$6253),""),ROW(S2247))),"")</f>
        <v>Kozárov</v>
      </c>
      <c r="U2249" t="s">
        <v>7760</v>
      </c>
      <c r="V2249">
        <v>551902</v>
      </c>
    </row>
    <row r="2250" spans="19:22">
      <c r="S2250" t="str">
        <f>IF(ISNUMBER(SEARCH(ZAKL_DATA!$B$18,FU!$U2250)),U2250,"")</f>
        <v>Kozárovice</v>
      </c>
      <c r="T2250" t="str">
        <f t="array" ref="T2250">IFERROR(INDEX($S$3:$S$6255,SMALL(IF(ISNUMBER(SEARCH("",$S$3:$S$6255)),ROW($S$1:$S$6253),""),ROW(S2248))),"")</f>
        <v>Kozárovice</v>
      </c>
      <c r="U2250" t="s">
        <v>4895</v>
      </c>
      <c r="V2250">
        <v>551911</v>
      </c>
    </row>
    <row r="2251" spans="19:22">
      <c r="S2251" t="str">
        <f>IF(ISNUMBER(SEARCH(ZAKL_DATA!$B$18,FU!$U2251)),U2251,"")</f>
        <v>Kozlany</v>
      </c>
      <c r="T2251" t="str">
        <f t="array" ref="T2251">IFERROR(INDEX($S$3:$S$6255,SMALL(IF(ISNUMBER(SEARCH("",$S$3:$S$6255)),ROW($S$1:$S$6253),""),ROW(S2249))),"")</f>
        <v>Kozlany</v>
      </c>
      <c r="U2251" t="s">
        <v>5555</v>
      </c>
      <c r="V2251">
        <v>551929</v>
      </c>
    </row>
    <row r="2252" spans="19:22">
      <c r="S2252" t="str">
        <f>IF(ISNUMBER(SEARCH(ZAKL_DATA!$B$18,FU!$U2252)),U2252,"")</f>
        <v>Kozlany</v>
      </c>
      <c r="T2252" t="str">
        <f t="array" ref="T2252">IFERROR(INDEX($S$3:$S$6255,SMALL(IF(ISNUMBER(SEARCH("",$S$3:$S$6255)),ROW($S$1:$S$6253),""),ROW(S2250))),"")</f>
        <v>Kozlany</v>
      </c>
      <c r="U2252" t="s">
        <v>5555</v>
      </c>
      <c r="V2252">
        <v>551937</v>
      </c>
    </row>
    <row r="2253" spans="19:22">
      <c r="S2253" t="str">
        <f>IF(ISNUMBER(SEARCH(ZAKL_DATA!$B$18,FU!$U2253)),U2253,"")</f>
        <v>Kozlov</v>
      </c>
      <c r="T2253" t="str">
        <f t="array" ref="T2253">IFERROR(INDEX($S$3:$S$6255,SMALL(IF(ISNUMBER(SEARCH("",$S$3:$S$6255)),ROW($S$1:$S$6253),""),ROW(S2251))),"")</f>
        <v>Kozlov</v>
      </c>
      <c r="U2253" t="s">
        <v>6853</v>
      </c>
      <c r="V2253">
        <v>551945</v>
      </c>
    </row>
    <row r="2254" spans="19:22">
      <c r="S2254" t="str">
        <f>IF(ISNUMBER(SEARCH(ZAKL_DATA!$B$18,FU!$U2254)),U2254,"")</f>
        <v>Kozlov</v>
      </c>
      <c r="T2254" t="str">
        <f t="array" ref="T2254">IFERROR(INDEX($S$3:$S$6255,SMALL(IF(ISNUMBER(SEARCH("",$S$3:$S$6255)),ROW($S$1:$S$6253),""),ROW(S2252))),"")</f>
        <v>Kozlov</v>
      </c>
      <c r="U2254" t="s">
        <v>6853</v>
      </c>
      <c r="V2254">
        <v>551953</v>
      </c>
    </row>
    <row r="2255" spans="19:22">
      <c r="S2255" t="str">
        <f>IF(ISNUMBER(SEARCH(ZAKL_DATA!$B$18,FU!$U2255)),U2255,"")</f>
        <v>Kozlov</v>
      </c>
      <c r="T2255" t="str">
        <f t="array" ref="T2255">IFERROR(INDEX($S$3:$S$6255,SMALL(IF(ISNUMBER(SEARCH("",$S$3:$S$6255)),ROW($S$1:$S$6253),""),ROW(S2253))),"")</f>
        <v>Kozlov</v>
      </c>
      <c r="U2255" t="s">
        <v>6853</v>
      </c>
      <c r="V2255">
        <v>551961</v>
      </c>
    </row>
    <row r="2256" spans="19:22">
      <c r="S2256" t="str">
        <f>IF(ISNUMBER(SEARCH(ZAKL_DATA!$B$18,FU!$U2256)),U2256,"")</f>
        <v>Kozlovice</v>
      </c>
      <c r="T2256" t="str">
        <f t="array" ref="T2256">IFERROR(INDEX($S$3:$S$6255,SMALL(IF(ISNUMBER(SEARCH("",$S$3:$S$6255)),ROW($S$1:$S$6253),""),ROW(S2254))),"")</f>
        <v>Kozlovice</v>
      </c>
      <c r="U2256" t="s">
        <v>4867</v>
      </c>
      <c r="V2256">
        <v>551970</v>
      </c>
    </row>
    <row r="2257" spans="19:22">
      <c r="S2257" t="str">
        <f>IF(ISNUMBER(SEARCH(ZAKL_DATA!$B$18,FU!$U2257)),U2257,"")</f>
        <v>Kozlovice</v>
      </c>
      <c r="T2257" t="str">
        <f t="array" ref="T2257">IFERROR(INDEX($S$3:$S$6255,SMALL(IF(ISNUMBER(SEARCH("",$S$3:$S$6255)),ROW($S$1:$S$6253),""),ROW(S2255))),"")</f>
        <v>Kozlovice</v>
      </c>
      <c r="U2257" t="s">
        <v>4867</v>
      </c>
      <c r="V2257">
        <v>551988</v>
      </c>
    </row>
    <row r="2258" spans="19:22">
      <c r="S2258" t="str">
        <f>IF(ISNUMBER(SEARCH(ZAKL_DATA!$B$18,FU!$U2258)),U2258,"")</f>
        <v>Kozly</v>
      </c>
      <c r="T2258" t="str">
        <f t="array" ref="T2258">IFERROR(INDEX($S$3:$S$6255,SMALL(IF(ISNUMBER(SEARCH("",$S$3:$S$6255)),ROW($S$1:$S$6253),""),ROW(S2256))),"")</f>
        <v>Kozly</v>
      </c>
      <c r="U2258" t="s">
        <v>4000</v>
      </c>
      <c r="V2258">
        <v>551996</v>
      </c>
    </row>
    <row r="2259" spans="19:22">
      <c r="S2259" t="str">
        <f>IF(ISNUMBER(SEARCH(ZAKL_DATA!$B$18,FU!$U2259)),U2259,"")</f>
        <v>Kozly</v>
      </c>
      <c r="T2259" t="str">
        <f t="array" ref="T2259">IFERROR(INDEX($S$3:$S$6255,SMALL(IF(ISNUMBER(SEARCH("",$S$3:$S$6255)),ROW($S$1:$S$6253),""),ROW(S2257))),"")</f>
        <v>Kozly</v>
      </c>
      <c r="U2259" t="s">
        <v>4000</v>
      </c>
      <c r="V2259">
        <v>552003</v>
      </c>
    </row>
    <row r="2260" spans="19:22">
      <c r="S2260" t="str">
        <f>IF(ISNUMBER(SEARCH(ZAKL_DATA!$B$18,FU!$U2260)),U2260,"")</f>
        <v>Kozmice</v>
      </c>
      <c r="T2260" t="str">
        <f t="array" ref="T2260">IFERROR(INDEX($S$3:$S$6255,SMALL(IF(ISNUMBER(SEARCH("",$S$3:$S$6255)),ROW($S$1:$S$6253),""),ROW(S2258))),"")</f>
        <v>Kozmice</v>
      </c>
      <c r="U2260" t="s">
        <v>3944</v>
      </c>
      <c r="V2260">
        <v>552011</v>
      </c>
    </row>
    <row r="2261" spans="19:22">
      <c r="S2261" t="str">
        <f>IF(ISNUMBER(SEARCH(ZAKL_DATA!$B$18,FU!$U2261)),U2261,"")</f>
        <v>Kozmice</v>
      </c>
      <c r="T2261" t="str">
        <f t="array" ref="T2261">IFERROR(INDEX($S$3:$S$6255,SMALL(IF(ISNUMBER(SEARCH("",$S$3:$S$6255)),ROW($S$1:$S$6253),""),ROW(S2259))),"")</f>
        <v>Kozmice</v>
      </c>
      <c r="U2261" t="s">
        <v>3944</v>
      </c>
      <c r="V2261">
        <v>552020</v>
      </c>
    </row>
    <row r="2262" spans="19:22">
      <c r="S2262" t="str">
        <f>IF(ISNUMBER(SEARCH(ZAKL_DATA!$B$18,FU!$U2262)),U2262,"")</f>
        <v>Kozojedy</v>
      </c>
      <c r="T2262" t="str">
        <f t="array" ref="T2262">IFERROR(INDEX($S$3:$S$6255,SMALL(IF(ISNUMBER(SEARCH("",$S$3:$S$6255)),ROW($S$1:$S$6253),""),ROW(S2260))),"")</f>
        <v>Kozojedy</v>
      </c>
      <c r="U2262" t="s">
        <v>4274</v>
      </c>
      <c r="V2262">
        <v>552038</v>
      </c>
    </row>
    <row r="2263" spans="19:22">
      <c r="S2263" t="str">
        <f>IF(ISNUMBER(SEARCH(ZAKL_DATA!$B$18,FU!$U2263)),U2263,"")</f>
        <v>Kozojedy</v>
      </c>
      <c r="T2263" t="str">
        <f t="array" ref="T2263">IFERROR(INDEX($S$3:$S$6255,SMALL(IF(ISNUMBER(SEARCH("",$S$3:$S$6255)),ROW($S$1:$S$6253),""),ROW(S2261))),"")</f>
        <v>Kozojedy</v>
      </c>
      <c r="U2263" t="s">
        <v>4274</v>
      </c>
      <c r="V2263">
        <v>552046</v>
      </c>
    </row>
    <row r="2264" spans="19:22">
      <c r="S2264" t="str">
        <f>IF(ISNUMBER(SEARCH(ZAKL_DATA!$B$18,FU!$U2264)),U2264,"")</f>
        <v>Kozojedy</v>
      </c>
      <c r="T2264" t="str">
        <f t="array" ref="T2264">IFERROR(INDEX($S$3:$S$6255,SMALL(IF(ISNUMBER(SEARCH("",$S$3:$S$6255)),ROW($S$1:$S$6253),""),ROW(S2262))),"")</f>
        <v>Kozojedy</v>
      </c>
      <c r="U2264" t="s">
        <v>4274</v>
      </c>
      <c r="V2264">
        <v>552054</v>
      </c>
    </row>
    <row r="2265" spans="19:22">
      <c r="S2265" t="str">
        <f>IF(ISNUMBER(SEARCH(ZAKL_DATA!$B$18,FU!$U2265)),U2265,"")</f>
        <v>Kozojedy</v>
      </c>
      <c r="T2265" t="str">
        <f t="array" ref="T2265">IFERROR(INDEX($S$3:$S$6255,SMALL(IF(ISNUMBER(SEARCH("",$S$3:$S$6255)),ROW($S$1:$S$6253),""),ROW(S2263))),"")</f>
        <v>Kozojedy</v>
      </c>
      <c r="U2265" t="s">
        <v>4274</v>
      </c>
      <c r="V2265">
        <v>552062</v>
      </c>
    </row>
    <row r="2266" spans="19:22">
      <c r="S2266" t="str">
        <f>IF(ISNUMBER(SEARCH(ZAKL_DATA!$B$18,FU!$U2266)),U2266,"")</f>
        <v>Kozojídky</v>
      </c>
      <c r="T2266" t="str">
        <f t="array" ref="T2266">IFERROR(INDEX($S$3:$S$6255,SMALL(IF(ISNUMBER(SEARCH("",$S$3:$S$6255)),ROW($S$1:$S$6253),""),ROW(S2264))),"")</f>
        <v>Kozojídky</v>
      </c>
      <c r="U2266" t="s">
        <v>8054</v>
      </c>
      <c r="V2266">
        <v>552071</v>
      </c>
    </row>
    <row r="2267" spans="19:22">
      <c r="S2267" t="str">
        <f>IF(ISNUMBER(SEARCH(ZAKL_DATA!$B$18,FU!$U2267)),U2267,"")</f>
        <v>Kozolupy</v>
      </c>
      <c r="T2267" t="str">
        <f t="array" ref="T2267">IFERROR(INDEX($S$3:$S$6255,SMALL(IF(ISNUMBER(SEARCH("",$S$3:$S$6255)),ROW($S$1:$S$6253),""),ROW(S2265))),"")</f>
        <v>Kozolupy</v>
      </c>
      <c r="U2267" t="s">
        <v>6110</v>
      </c>
      <c r="V2267">
        <v>552089</v>
      </c>
    </row>
    <row r="2268" spans="19:22">
      <c r="S2268" t="str">
        <f>IF(ISNUMBER(SEARCH(ZAKL_DATA!$B$18,FU!$U2268)),U2268,"")</f>
        <v>Kozomín</v>
      </c>
      <c r="T2268" t="str">
        <f t="array" ref="T2268">IFERROR(INDEX($S$3:$S$6255,SMALL(IF(ISNUMBER(SEARCH("",$S$3:$S$6255)),ROW($S$1:$S$6253),""),ROW(S2266))),"")</f>
        <v>Kozomín</v>
      </c>
      <c r="U2268" t="s">
        <v>7087</v>
      </c>
      <c r="V2268">
        <v>552097</v>
      </c>
    </row>
    <row r="2269" spans="19:22">
      <c r="S2269" t="str">
        <f>IF(ISNUMBER(SEARCH(ZAKL_DATA!$B$18,FU!$U2269)),U2269,"")</f>
        <v>Kožichovice</v>
      </c>
      <c r="T2269" t="str">
        <f t="array" ref="T2269">IFERROR(INDEX($S$3:$S$6255,SMALL(IF(ISNUMBER(SEARCH("",$S$3:$S$6255)),ROW($S$1:$S$6253),""),ROW(S2267))),"")</f>
        <v>Kožichovice</v>
      </c>
      <c r="U2269" t="s">
        <v>5189</v>
      </c>
      <c r="V2269">
        <v>552101</v>
      </c>
    </row>
    <row r="2270" spans="19:22">
      <c r="S2270" t="str">
        <f>IF(ISNUMBER(SEARCH(ZAKL_DATA!$B$18,FU!$U2270)),U2270,"")</f>
        <v>Kožlany</v>
      </c>
      <c r="T2270" t="str">
        <f t="array" ref="T2270">IFERROR(INDEX($S$3:$S$6255,SMALL(IF(ISNUMBER(SEARCH("",$S$3:$S$6255)),ROW($S$1:$S$6253),""),ROW(S2268))),"")</f>
        <v>Kožlany</v>
      </c>
      <c r="U2270" t="s">
        <v>6111</v>
      </c>
      <c r="V2270">
        <v>552119</v>
      </c>
    </row>
    <row r="2271" spans="19:22">
      <c r="S2271" t="str">
        <f>IF(ISNUMBER(SEARCH(ZAKL_DATA!$B$18,FU!$U2271)),U2271,"")</f>
        <v>Kožlí</v>
      </c>
      <c r="T2271" t="str">
        <f t="array" ref="T2271">IFERROR(INDEX($S$3:$S$6255,SMALL(IF(ISNUMBER(SEARCH("",$S$3:$S$6255)),ROW($S$1:$S$6253),""),ROW(S2269))),"")</f>
        <v>Kožlí</v>
      </c>
      <c r="U2271" t="s">
        <v>6272</v>
      </c>
      <c r="V2271">
        <v>552127</v>
      </c>
    </row>
    <row r="2272" spans="19:22">
      <c r="S2272" t="str">
        <f>IF(ISNUMBER(SEARCH(ZAKL_DATA!$B$18,FU!$U2272)),U2272,"")</f>
        <v>Kožlí</v>
      </c>
      <c r="T2272" t="str">
        <f t="array" ref="T2272">IFERROR(INDEX($S$3:$S$6255,SMALL(IF(ISNUMBER(SEARCH("",$S$3:$S$6255)),ROW($S$1:$S$6253),""),ROW(S2270))),"")</f>
        <v>Kožlí</v>
      </c>
      <c r="U2272" t="s">
        <v>6272</v>
      </c>
      <c r="V2272">
        <v>552135</v>
      </c>
    </row>
    <row r="2273" spans="19:22">
      <c r="S2273" t="str">
        <f>IF(ISNUMBER(SEARCH(ZAKL_DATA!$B$18,FU!$U2273)),U2273,"")</f>
        <v>Kožušany-Tážaly</v>
      </c>
      <c r="T2273" t="str">
        <f t="array" ref="T2273">IFERROR(INDEX($S$3:$S$6255,SMALL(IF(ISNUMBER(SEARCH("",$S$3:$S$6255)),ROW($S$1:$S$6253),""),ROW(S2271))),"")</f>
        <v>Kožušany-Tážaly</v>
      </c>
      <c r="U2273" t="s">
        <v>3637</v>
      </c>
      <c r="V2273">
        <v>552143</v>
      </c>
    </row>
    <row r="2274" spans="19:22">
      <c r="S2274" t="str">
        <f>IF(ISNUMBER(SEARCH(ZAKL_DATA!$B$18,FU!$U2274)),U2274,"")</f>
        <v>Kožušice</v>
      </c>
      <c r="T2274" t="str">
        <f t="array" ref="T2274">IFERROR(INDEX($S$3:$S$6255,SMALL(IF(ISNUMBER(SEARCH("",$S$3:$S$6255)),ROW($S$1:$S$6253),""),ROW(S2272))),"")</f>
        <v>Kožušice</v>
      </c>
      <c r="U2274" t="s">
        <v>8514</v>
      </c>
      <c r="V2274">
        <v>552151</v>
      </c>
    </row>
    <row r="2275" spans="19:22">
      <c r="S2275" t="str">
        <f>IF(ISNUMBER(SEARCH(ZAKL_DATA!$B$18,FU!$U2275)),U2275,"")</f>
        <v>Krabčice</v>
      </c>
      <c r="T2275" t="str">
        <f t="array" ref="T2275">IFERROR(INDEX($S$3:$S$6255,SMALL(IF(ISNUMBER(SEARCH("",$S$3:$S$6255)),ROW($S$1:$S$6253),""),ROW(S2273))),"")</f>
        <v>Krabčice</v>
      </c>
      <c r="U2275" t="s">
        <v>6576</v>
      </c>
      <c r="V2275">
        <v>552160</v>
      </c>
    </row>
    <row r="2276" spans="19:22">
      <c r="S2276" t="str">
        <f>IF(ISNUMBER(SEARCH(ZAKL_DATA!$B$18,FU!$U2276)),U2276,"")</f>
        <v>Kraborovice</v>
      </c>
      <c r="T2276" t="str">
        <f t="array" ref="T2276">IFERROR(INDEX($S$3:$S$6255,SMALL(IF(ISNUMBER(SEARCH("",$S$3:$S$6255)),ROW($S$1:$S$6253),""),ROW(S2274))),"")</f>
        <v>Kraborovice</v>
      </c>
      <c r="U2276" t="s">
        <v>5432</v>
      </c>
      <c r="V2276">
        <v>552178</v>
      </c>
    </row>
    <row r="2277" spans="19:22">
      <c r="S2277" t="str">
        <f>IF(ISNUMBER(SEARCH(ZAKL_DATA!$B$18,FU!$U2277)),U2277,"")</f>
        <v>Krahulčí</v>
      </c>
      <c r="T2277" t="str">
        <f t="array" ref="T2277">IFERROR(INDEX($S$3:$S$6255,SMALL(IF(ISNUMBER(SEARCH("",$S$3:$S$6255)),ROW($S$1:$S$6253),""),ROW(S2275))),"")</f>
        <v>Krahulčí</v>
      </c>
      <c r="U2277" t="s">
        <v>8145</v>
      </c>
      <c r="V2277">
        <v>552186</v>
      </c>
    </row>
    <row r="2278" spans="19:22">
      <c r="S2278" t="str">
        <f>IF(ISNUMBER(SEARCH(ZAKL_DATA!$B$18,FU!$U2278)),U2278,"")</f>
        <v>Krahulov</v>
      </c>
      <c r="T2278" t="str">
        <f t="array" ref="T2278">IFERROR(INDEX($S$3:$S$6255,SMALL(IF(ISNUMBER(SEARCH("",$S$3:$S$6255)),ROW($S$1:$S$6253),""),ROW(S2276))),"")</f>
        <v>Krahulov</v>
      </c>
      <c r="U2278" t="s">
        <v>5610</v>
      </c>
      <c r="V2278">
        <v>552194</v>
      </c>
    </row>
    <row r="2279" spans="19:22">
      <c r="S2279" t="str">
        <f>IF(ISNUMBER(SEARCH(ZAKL_DATA!$B$18,FU!$U2279)),U2279,"")</f>
        <v>Krajková</v>
      </c>
      <c r="T2279" t="str">
        <f t="array" ref="T2279">IFERROR(INDEX($S$3:$S$6255,SMALL(IF(ISNUMBER(SEARCH("",$S$3:$S$6255)),ROW($S$1:$S$6253),""),ROW(S2277))),"")</f>
        <v>Krajková</v>
      </c>
      <c r="U2279" t="s">
        <v>6187</v>
      </c>
      <c r="V2279">
        <v>552208</v>
      </c>
    </row>
    <row r="2280" spans="19:22">
      <c r="S2280" t="str">
        <f>IF(ISNUMBER(SEARCH(ZAKL_DATA!$B$18,FU!$U2280)),U2280,"")</f>
        <v>Krajníčko</v>
      </c>
      <c r="T2280" t="str">
        <f t="array" ref="T2280">IFERROR(INDEX($S$3:$S$6255,SMALL(IF(ISNUMBER(SEARCH("",$S$3:$S$6255)),ROW($S$1:$S$6253),""),ROW(S2278))),"")</f>
        <v>Krajníčko</v>
      </c>
      <c r="U2280" t="s">
        <v>4544</v>
      </c>
      <c r="V2280">
        <v>552216</v>
      </c>
    </row>
    <row r="2281" spans="19:22">
      <c r="S2281" t="str">
        <f>IF(ISNUMBER(SEARCH(ZAKL_DATA!$B$18,FU!$U2281)),U2281,"")</f>
        <v>Krakov</v>
      </c>
      <c r="T2281" t="str">
        <f t="array" ref="T2281">IFERROR(INDEX($S$3:$S$6255,SMALL(IF(ISNUMBER(SEARCH("",$S$3:$S$6255)),ROW($S$1:$S$6253),""),ROW(S2279))),"")</f>
        <v>Krakov</v>
      </c>
      <c r="U2281" t="s">
        <v>6598</v>
      </c>
      <c r="V2281">
        <v>552224</v>
      </c>
    </row>
    <row r="2282" spans="19:22">
      <c r="S2282" t="str">
        <f>IF(ISNUMBER(SEARCH(ZAKL_DATA!$B$18,FU!$U2282)),U2282,"")</f>
        <v>Krakovany</v>
      </c>
      <c r="T2282" t="str">
        <f t="array" ref="T2282">IFERROR(INDEX($S$3:$S$6255,SMALL(IF(ISNUMBER(SEARCH("",$S$3:$S$6255)),ROW($S$1:$S$6253),""),ROW(S2280))),"")</f>
        <v>Krakovany</v>
      </c>
      <c r="U2282" t="s">
        <v>4275</v>
      </c>
      <c r="V2282">
        <v>552232</v>
      </c>
    </row>
    <row r="2283" spans="19:22">
      <c r="S2283" t="str">
        <f>IF(ISNUMBER(SEARCH(ZAKL_DATA!$B$18,FU!$U2283)),U2283,"")</f>
        <v>Krakovec</v>
      </c>
      <c r="T2283" t="str">
        <f t="array" ref="T2283">IFERROR(INDEX($S$3:$S$6255,SMALL(IF(ISNUMBER(SEARCH("",$S$3:$S$6255)),ROW($S$1:$S$6253),""),ROW(S2281))),"")</f>
        <v>Krakovec</v>
      </c>
      <c r="U2283" t="s">
        <v>6599</v>
      </c>
      <c r="V2283">
        <v>552241</v>
      </c>
    </row>
    <row r="2284" spans="19:22">
      <c r="S2284" t="str">
        <f>IF(ISNUMBER(SEARCH(ZAKL_DATA!$B$18,FU!$U2284)),U2284,"")</f>
        <v>Kralice na Hané</v>
      </c>
      <c r="T2284" t="str">
        <f t="array" ref="T2284">IFERROR(INDEX($S$3:$S$6255,SMALL(IF(ISNUMBER(SEARCH("",$S$3:$S$6255)),ROW($S$1:$S$6253),""),ROW(S2282))),"")</f>
        <v>Kralice na Hané</v>
      </c>
      <c r="U2284" t="s">
        <v>8299</v>
      </c>
      <c r="V2284">
        <v>552259</v>
      </c>
    </row>
    <row r="2285" spans="19:22">
      <c r="S2285" t="str">
        <f>IF(ISNUMBER(SEARCH(ZAKL_DATA!$B$18,FU!$U2285)),U2285,"")</f>
        <v>Kralice nad Oslavou</v>
      </c>
      <c r="T2285" t="str">
        <f t="array" ref="T2285">IFERROR(INDEX($S$3:$S$6255,SMALL(IF(ISNUMBER(SEARCH("",$S$3:$S$6255)),ROW($S$1:$S$6253),""),ROW(S2283))),"")</f>
        <v>Kralice nad Oslavou</v>
      </c>
      <c r="U2285" t="s">
        <v>8384</v>
      </c>
      <c r="V2285">
        <v>552267</v>
      </c>
    </row>
    <row r="2286" spans="19:22">
      <c r="S2286" t="str">
        <f>IF(ISNUMBER(SEARCH(ZAKL_DATA!$B$18,FU!$U2286)),U2286,"")</f>
        <v>Králíky</v>
      </c>
      <c r="T2286" t="str">
        <f t="array" ref="T2286">IFERROR(INDEX($S$3:$S$6255,SMALL(IF(ISNUMBER(SEARCH("",$S$3:$S$6255)),ROW($S$1:$S$6253),""),ROW(S2284))),"")</f>
        <v>Králíky</v>
      </c>
      <c r="U2286" t="s">
        <v>6964</v>
      </c>
      <c r="V2286">
        <v>552275</v>
      </c>
    </row>
    <row r="2287" spans="19:22">
      <c r="S2287" t="str">
        <f>IF(ISNUMBER(SEARCH(ZAKL_DATA!$B$18,FU!$U2287)),U2287,"")</f>
        <v>Králíky</v>
      </c>
      <c r="T2287" t="str">
        <f t="array" ref="T2287">IFERROR(INDEX($S$3:$S$6255,SMALL(IF(ISNUMBER(SEARCH("",$S$3:$S$6255)),ROW($S$1:$S$6253),""),ROW(S2285))),"")</f>
        <v>Králíky</v>
      </c>
      <c r="U2287" t="s">
        <v>6964</v>
      </c>
      <c r="V2287">
        <v>552283</v>
      </c>
    </row>
    <row r="2288" spans="19:22">
      <c r="S2288" t="str">
        <f>IF(ISNUMBER(SEARCH(ZAKL_DATA!$B$18,FU!$U2288)),U2288,"")</f>
        <v>Králova Lhota</v>
      </c>
      <c r="T2288" t="str">
        <f t="array" ref="T2288">IFERROR(INDEX($S$3:$S$6255,SMALL(IF(ISNUMBER(SEARCH("",$S$3:$S$6255)),ROW($S$1:$S$6253),""),ROW(S2286))),"")</f>
        <v>Králova Lhota</v>
      </c>
      <c r="U2288" t="s">
        <v>5508</v>
      </c>
      <c r="V2288">
        <v>552291</v>
      </c>
    </row>
    <row r="2289" spans="19:22">
      <c r="S2289" t="str">
        <f>IF(ISNUMBER(SEARCH(ZAKL_DATA!$B$18,FU!$U2289)),U2289,"")</f>
        <v>Králova Lhota</v>
      </c>
      <c r="T2289" t="str">
        <f t="array" ref="T2289">IFERROR(INDEX($S$3:$S$6255,SMALL(IF(ISNUMBER(SEARCH("",$S$3:$S$6255)),ROW($S$1:$S$6253),""),ROW(S2287))),"")</f>
        <v>Králova Lhota</v>
      </c>
      <c r="U2289" t="s">
        <v>5508</v>
      </c>
      <c r="V2289">
        <v>552305</v>
      </c>
    </row>
    <row r="2290" spans="19:22">
      <c r="S2290" t="str">
        <f>IF(ISNUMBER(SEARCH(ZAKL_DATA!$B$18,FU!$U2290)),U2290,"")</f>
        <v>Královec</v>
      </c>
      <c r="T2290" t="str">
        <f t="array" ref="T2290">IFERROR(INDEX($S$3:$S$6255,SMALL(IF(ISNUMBER(SEARCH("",$S$3:$S$6255)),ROW($S$1:$S$6253),""),ROW(S2288))),"")</f>
        <v>Královec</v>
      </c>
      <c r="U2290" t="s">
        <v>4024</v>
      </c>
      <c r="V2290">
        <v>552313</v>
      </c>
    </row>
    <row r="2291" spans="19:22">
      <c r="S2291" t="str">
        <f>IF(ISNUMBER(SEARCH(ZAKL_DATA!$B$18,FU!$U2291)),U2291,"")</f>
        <v>Kralovice</v>
      </c>
      <c r="T2291" t="str">
        <f t="array" ref="T2291">IFERROR(INDEX($S$3:$S$6255,SMALL(IF(ISNUMBER(SEARCH("",$S$3:$S$6255)),ROW($S$1:$S$6253),""),ROW(S2289))),"")</f>
        <v>Kralovice</v>
      </c>
      <c r="U2291" t="s">
        <v>6112</v>
      </c>
      <c r="V2291">
        <v>552321</v>
      </c>
    </row>
    <row r="2292" spans="19:22">
      <c r="S2292" t="str">
        <f>IF(ISNUMBER(SEARCH(ZAKL_DATA!$B$18,FU!$U2292)),U2292,"")</f>
        <v>Královice</v>
      </c>
      <c r="T2292" t="str">
        <f t="array" ref="T2292">IFERROR(INDEX($S$3:$S$6255,SMALL(IF(ISNUMBER(SEARCH("",$S$3:$S$6255)),ROW($S$1:$S$6253),""),ROW(S2290))),"")</f>
        <v>Královice</v>
      </c>
      <c r="U2292" t="s">
        <v>4436</v>
      </c>
      <c r="V2292">
        <v>552330</v>
      </c>
    </row>
    <row r="2293" spans="19:22">
      <c r="S2293" t="str">
        <f>IF(ISNUMBER(SEARCH(ZAKL_DATA!$B$18,FU!$U2293)),U2293,"")</f>
        <v>Královské Poříčí</v>
      </c>
      <c r="T2293" t="str">
        <f t="array" ref="T2293">IFERROR(INDEX($S$3:$S$6255,SMALL(IF(ISNUMBER(SEARCH("",$S$3:$S$6255)),ROW($S$1:$S$6253),""),ROW(S2291))),"")</f>
        <v>Královské Poříčí</v>
      </c>
      <c r="U2293" t="s">
        <v>6188</v>
      </c>
      <c r="V2293">
        <v>552348</v>
      </c>
    </row>
    <row r="2294" spans="19:22">
      <c r="S2294" t="str">
        <f>IF(ISNUMBER(SEARCH(ZAKL_DATA!$B$18,FU!$U2294)),U2294,"")</f>
        <v>Kralupy nad Vltavou</v>
      </c>
      <c r="T2294" t="str">
        <f t="array" ref="T2294">IFERROR(INDEX($S$3:$S$6255,SMALL(IF(ISNUMBER(SEARCH("",$S$3:$S$6255)),ROW($S$1:$S$6253),""),ROW(S2292))),"")</f>
        <v>Kralupy nad Vltavou</v>
      </c>
      <c r="U2294" t="s">
        <v>4422</v>
      </c>
      <c r="V2294">
        <v>552356</v>
      </c>
    </row>
    <row r="2295" spans="19:22">
      <c r="S2295" t="str">
        <f>IF(ISNUMBER(SEARCH(ZAKL_DATA!$B$18,FU!$U2295)),U2295,"")</f>
        <v>Králův Dvůr</v>
      </c>
      <c r="T2295" t="str">
        <f t="array" ref="T2295">IFERROR(INDEX($S$3:$S$6255,SMALL(IF(ISNUMBER(SEARCH("",$S$3:$S$6255)),ROW($S$1:$S$6253),""),ROW(S2293))),"")</f>
        <v>Králův Dvůr</v>
      </c>
      <c r="U2295" t="s">
        <v>4253</v>
      </c>
      <c r="V2295">
        <v>552364</v>
      </c>
    </row>
    <row r="2296" spans="19:22">
      <c r="S2296" t="str">
        <f>IF(ISNUMBER(SEARCH(ZAKL_DATA!$B$18,FU!$U2296)),U2296,"")</f>
        <v>Kramolín</v>
      </c>
      <c r="T2296" t="str">
        <f t="array" ref="T2296">IFERROR(INDEX($S$3:$S$6255,SMALL(IF(ISNUMBER(SEARCH("",$S$3:$S$6255)),ROW($S$1:$S$6253),""),ROW(S2294))),"")</f>
        <v>Kramolín</v>
      </c>
      <c r="U2296" t="s">
        <v>6051</v>
      </c>
      <c r="V2296">
        <v>552372</v>
      </c>
    </row>
    <row r="2297" spans="19:22">
      <c r="S2297" t="str">
        <f>IF(ISNUMBER(SEARCH(ZAKL_DATA!$B$18,FU!$U2297)),U2297,"")</f>
        <v>Kramolín</v>
      </c>
      <c r="T2297" t="str">
        <f t="array" ref="T2297">IFERROR(INDEX($S$3:$S$6255,SMALL(IF(ISNUMBER(SEARCH("",$S$3:$S$6255)),ROW($S$1:$S$6253),""),ROW(S2295))),"")</f>
        <v>Kramolín</v>
      </c>
      <c r="U2297" t="s">
        <v>6051</v>
      </c>
      <c r="V2297">
        <v>552381</v>
      </c>
    </row>
    <row r="2298" spans="19:22">
      <c r="S2298" t="str">
        <f>IF(ISNUMBER(SEARCH(ZAKL_DATA!$B$18,FU!$U2298)),U2298,"")</f>
        <v>Kramolna</v>
      </c>
      <c r="T2298" t="str">
        <f t="array" ref="T2298">IFERROR(INDEX($S$3:$S$6255,SMALL(IF(ISNUMBER(SEARCH("",$S$3:$S$6255)),ROW($S$1:$S$6253),""),ROW(S2296))),"")</f>
        <v>Kramolna</v>
      </c>
      <c r="U2298" t="s">
        <v>7310</v>
      </c>
      <c r="V2298">
        <v>552399</v>
      </c>
    </row>
    <row r="2299" spans="19:22">
      <c r="S2299" t="str">
        <f>IF(ISNUMBER(SEARCH(ZAKL_DATA!$B$18,FU!$U2299)),U2299,"")</f>
        <v>Kraselov</v>
      </c>
      <c r="T2299" t="str">
        <f t="array" ref="T2299">IFERROR(INDEX($S$3:$S$6255,SMALL(IF(ISNUMBER(SEARCH("",$S$3:$S$6255)),ROW($S$1:$S$6253),""),ROW(S2297))),"")</f>
        <v>Kraselov</v>
      </c>
      <c r="U2299" t="s">
        <v>5637</v>
      </c>
      <c r="V2299">
        <v>552402</v>
      </c>
    </row>
    <row r="2300" spans="19:22">
      <c r="S2300" t="str">
        <f>IF(ISNUMBER(SEARCH(ZAKL_DATA!$B$18,FU!$U2300)),U2300,"")</f>
        <v>Krásensko</v>
      </c>
      <c r="T2300" t="str">
        <f t="array" ref="T2300">IFERROR(INDEX($S$3:$S$6255,SMALL(IF(ISNUMBER(SEARCH("",$S$3:$S$6255)),ROW($S$1:$S$6253),""),ROW(S2298))),"")</f>
        <v>Krásensko</v>
      </c>
      <c r="U2300" t="s">
        <v>8515</v>
      </c>
      <c r="V2300">
        <v>552411</v>
      </c>
    </row>
    <row r="2301" spans="19:22">
      <c r="S2301" t="str">
        <f>IF(ISNUMBER(SEARCH(ZAKL_DATA!$B$18,FU!$U2301)),U2301,"")</f>
        <v>Krasíkov</v>
      </c>
      <c r="T2301" t="str">
        <f t="array" ref="T2301">IFERROR(INDEX($S$3:$S$6255,SMALL(IF(ISNUMBER(SEARCH("",$S$3:$S$6255)),ROW($S$1:$S$6253),""),ROW(S2299))),"")</f>
        <v>Krasíkov</v>
      </c>
      <c r="U2301" t="s">
        <v>7693</v>
      </c>
      <c r="V2301">
        <v>552429</v>
      </c>
    </row>
    <row r="2302" spans="19:22">
      <c r="S2302" t="str">
        <f>IF(ISNUMBER(SEARCH(ZAKL_DATA!$B$18,FU!$U2302)),U2302,"")</f>
        <v>Krasíkovice</v>
      </c>
      <c r="T2302" t="str">
        <f t="array" ref="T2302">IFERROR(INDEX($S$3:$S$6255,SMALL(IF(ISNUMBER(SEARCH("",$S$3:$S$6255)),ROW($S$1:$S$6253),""),ROW(S2300))),"")</f>
        <v>Krasíkovice</v>
      </c>
      <c r="U2302" t="s">
        <v>6256</v>
      </c>
      <c r="V2302">
        <v>552437</v>
      </c>
    </row>
    <row r="2303" spans="19:22">
      <c r="S2303" t="str">
        <f>IF(ISNUMBER(SEARCH(ZAKL_DATA!$B$18,FU!$U2303)),U2303,"")</f>
        <v>Kraslice</v>
      </c>
      <c r="T2303" t="str">
        <f t="array" ref="T2303">IFERROR(INDEX($S$3:$S$6255,SMALL(IF(ISNUMBER(SEARCH("",$S$3:$S$6255)),ROW($S$1:$S$6253),""),ROW(S2301))),"")</f>
        <v>Kraslice</v>
      </c>
      <c r="U2303" t="s">
        <v>6189</v>
      </c>
      <c r="V2303">
        <v>552445</v>
      </c>
    </row>
    <row r="2304" spans="19:22">
      <c r="S2304" t="str">
        <f>IF(ISNUMBER(SEARCH(ZAKL_DATA!$B$18,FU!$U2304)),U2304,"")</f>
        <v>Krásná</v>
      </c>
      <c r="T2304" t="str">
        <f t="array" ref="T2304">IFERROR(INDEX($S$3:$S$6255,SMALL(IF(ISNUMBER(SEARCH("",$S$3:$S$6255)),ROW($S$1:$S$6253),""),ROW(S2302))),"")</f>
        <v>Krásná</v>
      </c>
      <c r="U2304" t="s">
        <v>4753</v>
      </c>
      <c r="V2304">
        <v>552453</v>
      </c>
    </row>
    <row r="2305" spans="19:22">
      <c r="S2305" t="str">
        <f>IF(ISNUMBER(SEARCH(ZAKL_DATA!$B$18,FU!$U2305)),U2305,"")</f>
        <v>Krásná</v>
      </c>
      <c r="T2305" t="str">
        <f t="array" ref="T2305">IFERROR(INDEX($S$3:$S$6255,SMALL(IF(ISNUMBER(SEARCH("",$S$3:$S$6255)),ROW($S$1:$S$6253),""),ROW(S2303))),"")</f>
        <v>Krásná</v>
      </c>
      <c r="U2305" t="s">
        <v>4753</v>
      </c>
      <c r="V2305">
        <v>552461</v>
      </c>
    </row>
    <row r="2306" spans="19:22">
      <c r="S2306" t="str">
        <f>IF(ISNUMBER(SEARCH(ZAKL_DATA!$B$18,FU!$U2306)),U2306,"")</f>
        <v>Krásná Hora</v>
      </c>
      <c r="T2306" t="str">
        <f t="array" ref="T2306">IFERROR(INDEX($S$3:$S$6255,SMALL(IF(ISNUMBER(SEARCH("",$S$3:$S$6255)),ROW($S$1:$S$6253),""),ROW(S2304))),"")</f>
        <v>Krásná Hora</v>
      </c>
      <c r="U2306" t="s">
        <v>6855</v>
      </c>
      <c r="V2306">
        <v>552470</v>
      </c>
    </row>
    <row r="2307" spans="19:22">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c r="S2308" t="str">
        <f>IF(ISNUMBER(SEARCH(ZAKL_DATA!$B$18,FU!$U2308)),U2308,"")</f>
        <v>Krásná Lípa</v>
      </c>
      <c r="T2308" t="str">
        <f t="array" ref="T2308">IFERROR(INDEX($S$3:$S$6255,SMALL(IF(ISNUMBER(SEARCH("",$S$3:$S$6255)),ROW($S$1:$S$6253),""),ROW(S2306))),"")</f>
        <v>Krásná Lípa</v>
      </c>
      <c r="U2308" t="s">
        <v>6366</v>
      </c>
      <c r="V2308">
        <v>552496</v>
      </c>
    </row>
    <row r="2309" spans="19:22">
      <c r="S2309" t="str">
        <f>IF(ISNUMBER(SEARCH(ZAKL_DATA!$B$18,FU!$U2309)),U2309,"")</f>
        <v>Krásná Ves</v>
      </c>
      <c r="T2309" t="str">
        <f t="array" ref="T2309">IFERROR(INDEX($S$3:$S$6255,SMALL(IF(ISNUMBER(SEARCH("",$S$3:$S$6255)),ROW($S$1:$S$6253),""),ROW(S2307))),"")</f>
        <v>Krásná Ves</v>
      </c>
      <c r="U2309" t="s">
        <v>4529</v>
      </c>
      <c r="V2309">
        <v>552500</v>
      </c>
    </row>
    <row r="2310" spans="19:22">
      <c r="S2310" t="str">
        <f>IF(ISNUMBER(SEARCH(ZAKL_DATA!$B$18,FU!$U2310)),U2310,"")</f>
        <v>Krásné</v>
      </c>
      <c r="T2310" t="str">
        <f t="array" ref="T2310">IFERROR(INDEX($S$3:$S$6255,SMALL(IF(ISNUMBER(SEARCH("",$S$3:$S$6255)),ROW($S$1:$S$6253),""),ROW(S2308))),"")</f>
        <v>Krásné</v>
      </c>
      <c r="U2310" t="s">
        <v>7076</v>
      </c>
      <c r="V2310">
        <v>552518</v>
      </c>
    </row>
    <row r="2311" spans="19:22">
      <c r="S2311" t="str">
        <f>IF(ISNUMBER(SEARCH(ZAKL_DATA!$B$18,FU!$U2311)),U2311,"")</f>
        <v>Krásné</v>
      </c>
      <c r="T2311" t="str">
        <f t="array" ref="T2311">IFERROR(INDEX($S$3:$S$6255,SMALL(IF(ISNUMBER(SEARCH("",$S$3:$S$6255)),ROW($S$1:$S$6253),""),ROW(S2309))),"")</f>
        <v>Krásné</v>
      </c>
      <c r="U2311" t="s">
        <v>7076</v>
      </c>
      <c r="V2311">
        <v>552526</v>
      </c>
    </row>
    <row r="2312" spans="19:22">
      <c r="S2312" t="str">
        <f>IF(ISNUMBER(SEARCH(ZAKL_DATA!$B$18,FU!$U2312)),U2312,"")</f>
        <v>Krásné Údolí</v>
      </c>
      <c r="T2312" t="str">
        <f t="array" ref="T2312">IFERROR(INDEX($S$3:$S$6255,SMALL(IF(ISNUMBER(SEARCH("",$S$3:$S$6255)),ROW($S$1:$S$6253),""),ROW(S2310))),"")</f>
        <v>Krásné Údolí</v>
      </c>
      <c r="U2312" t="s">
        <v>5951</v>
      </c>
      <c r="V2312">
        <v>552534</v>
      </c>
    </row>
    <row r="2313" spans="19:22">
      <c r="S2313" t="str">
        <f>IF(ISNUMBER(SEARCH(ZAKL_DATA!$B$18,FU!$U2313)),U2313,"")</f>
        <v>Krásněves</v>
      </c>
      <c r="T2313" t="str">
        <f t="array" ref="T2313">IFERROR(INDEX($S$3:$S$6255,SMALL(IF(ISNUMBER(SEARCH("",$S$3:$S$6255)),ROW($S$1:$S$6253),""),ROW(S2311))),"")</f>
        <v>Krásněves</v>
      </c>
      <c r="U2313" t="s">
        <v>8701</v>
      </c>
      <c r="V2313">
        <v>552542</v>
      </c>
    </row>
    <row r="2314" spans="19:22">
      <c r="S2314" t="str">
        <f>IF(ISNUMBER(SEARCH(ZAKL_DATA!$B$18,FU!$U2314)),U2314,"")</f>
        <v>Krásno</v>
      </c>
      <c r="T2314" t="str">
        <f t="array" ref="T2314">IFERROR(INDEX($S$3:$S$6255,SMALL(IF(ISNUMBER(SEARCH("",$S$3:$S$6255)),ROW($S$1:$S$6253),""),ROW(S2312))),"")</f>
        <v>Krásno</v>
      </c>
      <c r="U2314" t="s">
        <v>4718</v>
      </c>
      <c r="V2314">
        <v>552551</v>
      </c>
    </row>
    <row r="2315" spans="19:22">
      <c r="S2315" t="str">
        <f>IF(ISNUMBER(SEARCH(ZAKL_DATA!$B$18,FU!$U2315)),U2315,"")</f>
        <v>Krásný Dvůr</v>
      </c>
      <c r="T2315" t="str">
        <f t="array" ref="T2315">IFERROR(INDEX($S$3:$S$6255,SMALL(IF(ISNUMBER(SEARCH("",$S$3:$S$6255)),ROW($S$1:$S$6253),""),ROW(S2313))),"")</f>
        <v>Krásný Dvůr</v>
      </c>
      <c r="U2315" t="s">
        <v>6677</v>
      </c>
      <c r="V2315">
        <v>552569</v>
      </c>
    </row>
    <row r="2316" spans="19:22">
      <c r="S2316" t="str">
        <f>IF(ISNUMBER(SEARCH(ZAKL_DATA!$B$18,FU!$U2316)),U2316,"")</f>
        <v>Krásný Les</v>
      </c>
      <c r="T2316" t="str">
        <f t="array" ref="T2316">IFERROR(INDEX($S$3:$S$6255,SMALL(IF(ISNUMBER(SEARCH("",$S$3:$S$6255)),ROW($S$1:$S$6253),""),ROW(S2314))),"")</f>
        <v>Krásný Les</v>
      </c>
      <c r="U2316" t="s">
        <v>6500</v>
      </c>
      <c r="V2316">
        <v>552577</v>
      </c>
    </row>
    <row r="2317" spans="19:22">
      <c r="S2317" t="str">
        <f>IF(ISNUMBER(SEARCH(ZAKL_DATA!$B$18,FU!$U2317)),U2317,"")</f>
        <v>Krásný Les</v>
      </c>
      <c r="T2317" t="str">
        <f t="array" ref="T2317">IFERROR(INDEX($S$3:$S$6255,SMALL(IF(ISNUMBER(SEARCH("",$S$3:$S$6255)),ROW($S$1:$S$6253),""),ROW(S2315))),"")</f>
        <v>Krásný Les</v>
      </c>
      <c r="U2317" t="s">
        <v>6500</v>
      </c>
      <c r="V2317">
        <v>552585</v>
      </c>
    </row>
    <row r="2318" spans="19:22">
      <c r="S2318" t="str">
        <f>IF(ISNUMBER(SEARCH(ZAKL_DATA!$B$18,FU!$U2318)),U2318,"")</f>
        <v>Krasonice</v>
      </c>
      <c r="T2318" t="str">
        <f t="array" ref="T2318">IFERROR(INDEX($S$3:$S$6255,SMALL(IF(ISNUMBER(SEARCH("",$S$3:$S$6255)),ROW($S$1:$S$6253),""),ROW(S2316))),"")</f>
        <v>Krasonice</v>
      </c>
      <c r="U2318" t="s">
        <v>8146</v>
      </c>
      <c r="V2318">
        <v>552593</v>
      </c>
    </row>
    <row r="2319" spans="19:22">
      <c r="S2319" t="str">
        <f>IF(ISNUMBER(SEARCH(ZAKL_DATA!$B$18,FU!$U2319)),U2319,"")</f>
        <v>Krasov</v>
      </c>
      <c r="T2319" t="str">
        <f t="array" ref="T2319">IFERROR(INDEX($S$3:$S$6255,SMALL(IF(ISNUMBER(SEARCH("",$S$3:$S$6255)),ROW($S$1:$S$6253),""),ROW(S2317))),"")</f>
        <v>Krasov</v>
      </c>
      <c r="U2319" t="s">
        <v>8800</v>
      </c>
      <c r="V2319">
        <v>552607</v>
      </c>
    </row>
    <row r="2320" spans="19:22">
      <c r="S2320" t="str">
        <f>IF(ISNUMBER(SEARCH(ZAKL_DATA!$B$18,FU!$U2320)),U2320,"")</f>
        <v>Krasová</v>
      </c>
      <c r="T2320" t="str">
        <f t="array" ref="T2320">IFERROR(INDEX($S$3:$S$6255,SMALL(IF(ISNUMBER(SEARCH("",$S$3:$S$6255)),ROW($S$1:$S$6253),""),ROW(S2318))),"")</f>
        <v>Krasová</v>
      </c>
      <c r="U2320" t="s">
        <v>7761</v>
      </c>
      <c r="V2320">
        <v>552615</v>
      </c>
    </row>
    <row r="2321" spans="19:22">
      <c r="S2321" t="str">
        <f>IF(ISNUMBER(SEARCH(ZAKL_DATA!$B$18,FU!$U2321)),U2321,"")</f>
        <v>Krašlovice</v>
      </c>
      <c r="T2321" t="str">
        <f t="array" ref="T2321">IFERROR(INDEX($S$3:$S$6255,SMALL(IF(ISNUMBER(SEARCH("",$S$3:$S$6255)),ROW($S$1:$S$6253),""),ROW(S2319))),"")</f>
        <v>Krašlovice</v>
      </c>
      <c r="U2321" t="s">
        <v>4587</v>
      </c>
      <c r="V2321">
        <v>552623</v>
      </c>
    </row>
    <row r="2322" spans="19:22">
      <c r="S2322" t="str">
        <f>IF(ISNUMBER(SEARCH(ZAKL_DATA!$B$18,FU!$U2322)),U2322,"")</f>
        <v>Krašovice</v>
      </c>
      <c r="T2322" t="str">
        <f t="array" ref="T2322">IFERROR(INDEX($S$3:$S$6255,SMALL(IF(ISNUMBER(SEARCH("",$S$3:$S$6255)),ROW($S$1:$S$6253),""),ROW(S2320))),"")</f>
        <v>Krašovice</v>
      </c>
      <c r="U2322" t="s">
        <v>6113</v>
      </c>
      <c r="V2322">
        <v>552631</v>
      </c>
    </row>
    <row r="2323" spans="19:22">
      <c r="S2323" t="str">
        <f>IF(ISNUMBER(SEARCH(ZAKL_DATA!$B$18,FU!$U2323)),U2323,"")</f>
        <v>Krátká Ves</v>
      </c>
      <c r="T2323" t="str">
        <f t="array" ref="T2323">IFERROR(INDEX($S$3:$S$6255,SMALL(IF(ISNUMBER(SEARCH("",$S$3:$S$6255)),ROW($S$1:$S$6253),""),ROW(S2321))),"")</f>
        <v>Krátká Ves</v>
      </c>
      <c r="U2323" t="s">
        <v>6856</v>
      </c>
      <c r="V2323">
        <v>552640</v>
      </c>
    </row>
    <row r="2324" spans="19:22">
      <c r="S2324" t="str">
        <f>IF(ISNUMBER(SEARCH(ZAKL_DATA!$B$18,FU!$U2324)),U2324,"")</f>
        <v>Kratochvilka</v>
      </c>
      <c r="T2324" t="str">
        <f t="array" ref="T2324">IFERROR(INDEX($S$3:$S$6255,SMALL(IF(ISNUMBER(SEARCH("",$S$3:$S$6255)),ROW($S$1:$S$6253),""),ROW(S2322))),"")</f>
        <v>Kratochvilka</v>
      </c>
      <c r="U2324" t="s">
        <v>7851</v>
      </c>
      <c r="V2324">
        <v>552658</v>
      </c>
    </row>
    <row r="2325" spans="19:22">
      <c r="S2325" t="str">
        <f>IF(ISNUMBER(SEARCH(ZAKL_DATA!$B$18,FU!$U2325)),U2325,"")</f>
        <v>Kratonohy</v>
      </c>
      <c r="T2325" t="str">
        <f t="array" ref="T2325">IFERROR(INDEX($S$3:$S$6255,SMALL(IF(ISNUMBER(SEARCH("",$S$3:$S$6255)),ROW($S$1:$S$6253),""),ROW(S2323))),"")</f>
        <v>Kratonohy</v>
      </c>
      <c r="U2325" t="s">
        <v>6965</v>
      </c>
      <c r="V2325">
        <v>552666</v>
      </c>
    </row>
    <row r="2326" spans="19:22">
      <c r="S2326" t="str">
        <f>IF(ISNUMBER(SEARCH(ZAKL_DATA!$B$18,FU!$U2326)),U2326,"")</f>
        <v>Krátošice</v>
      </c>
      <c r="T2326" t="str">
        <f t="array" ref="T2326">IFERROR(INDEX($S$3:$S$6255,SMALL(IF(ISNUMBER(SEARCH("",$S$3:$S$6255)),ROW($S$1:$S$6253),""),ROW(S2324))),"")</f>
        <v>Krátošice</v>
      </c>
      <c r="U2326" t="s">
        <v>6202</v>
      </c>
      <c r="V2326">
        <v>552674</v>
      </c>
    </row>
    <row r="2327" spans="19:22">
      <c r="S2327" t="str">
        <f>IF(ISNUMBER(SEARCH(ZAKL_DATA!$B$18,FU!$U2327)),U2327,"")</f>
        <v>Kratušín</v>
      </c>
      <c r="T2327" t="str">
        <f t="array" ref="T2327">IFERROR(INDEX($S$3:$S$6255,SMALL(IF(ISNUMBER(SEARCH("",$S$3:$S$6255)),ROW($S$1:$S$6253),""),ROW(S2325))),"")</f>
        <v>Kratušín</v>
      </c>
      <c r="U2327" t="s">
        <v>4616</v>
      </c>
      <c r="V2327">
        <v>552682</v>
      </c>
    </row>
    <row r="2328" spans="19:22">
      <c r="S2328" t="str">
        <f>IF(ISNUMBER(SEARCH(ZAKL_DATA!$B$18,FU!$U2328)),U2328,"")</f>
        <v>Kravaře</v>
      </c>
      <c r="T2328" t="str">
        <f t="array" ref="T2328">IFERROR(INDEX($S$3:$S$6255,SMALL(IF(ISNUMBER(SEARCH("",$S$3:$S$6255)),ROW($S$1:$S$6253),""),ROW(S2326))),"")</f>
        <v>Kravaře</v>
      </c>
      <c r="U2328" t="s">
        <v>3707</v>
      </c>
      <c r="V2328">
        <v>552691</v>
      </c>
    </row>
    <row r="2329" spans="19:22">
      <c r="S2329" t="str">
        <f>IF(ISNUMBER(SEARCH(ZAKL_DATA!$B$18,FU!$U2329)),U2329,"")</f>
        <v>Kravaře</v>
      </c>
      <c r="T2329" t="str">
        <f t="array" ref="T2329">IFERROR(INDEX($S$3:$S$6255,SMALL(IF(ISNUMBER(SEARCH("",$S$3:$S$6255)),ROW($S$1:$S$6253),""),ROW(S2327))),"")</f>
        <v>Kravaře</v>
      </c>
      <c r="U2329" t="s">
        <v>3707</v>
      </c>
      <c r="V2329">
        <v>552704</v>
      </c>
    </row>
    <row r="2330" spans="19:22">
      <c r="S2330" t="str">
        <f>IF(ISNUMBER(SEARCH(ZAKL_DATA!$B$18,FU!$U2330)),U2330,"")</f>
        <v>Kravsko</v>
      </c>
      <c r="T2330" t="str">
        <f t="array" ref="T2330">IFERROR(INDEX($S$3:$S$6255,SMALL(IF(ISNUMBER(SEARCH("",$S$3:$S$6255)),ROW($S$1:$S$6253),""),ROW(S2328))),"")</f>
        <v>Kravsko</v>
      </c>
      <c r="U2330" t="s">
        <v>8593</v>
      </c>
      <c r="V2330">
        <v>552712</v>
      </c>
    </row>
    <row r="2331" spans="19:22">
      <c r="S2331" t="str">
        <f>IF(ISNUMBER(SEARCH(ZAKL_DATA!$B$18,FU!$U2331)),U2331,"")</f>
        <v>Krčmaň</v>
      </c>
      <c r="T2331" t="str">
        <f t="array" ref="T2331">IFERROR(INDEX($S$3:$S$6255,SMALL(IF(ISNUMBER(SEARCH("",$S$3:$S$6255)),ROW($S$1:$S$6253),""),ROW(S2329))),"")</f>
        <v>Krčmaň</v>
      </c>
      <c r="U2331" t="s">
        <v>5724</v>
      </c>
      <c r="V2331">
        <v>552721</v>
      </c>
    </row>
    <row r="2332" spans="19:22">
      <c r="S2332" t="str">
        <f>IF(ISNUMBER(SEARCH(ZAKL_DATA!$B$18,FU!$U2332)),U2332,"")</f>
        <v>Krejnice</v>
      </c>
      <c r="T2332" t="str">
        <f t="array" ref="T2332">IFERROR(INDEX($S$3:$S$6255,SMALL(IF(ISNUMBER(SEARCH("",$S$3:$S$6255)),ROW($S$1:$S$6253),""),ROW(S2330))),"")</f>
        <v>Krejnice</v>
      </c>
      <c r="U2332" t="s">
        <v>4602</v>
      </c>
      <c r="V2332">
        <v>552739</v>
      </c>
    </row>
    <row r="2333" spans="19:22">
      <c r="S2333" t="str">
        <f>IF(ISNUMBER(SEARCH(ZAKL_DATA!$B$18,FU!$U2333)),U2333,"")</f>
        <v>Krhanice</v>
      </c>
      <c r="T2333" t="str">
        <f t="array" ref="T2333">IFERROR(INDEX($S$3:$S$6255,SMALL(IF(ISNUMBER(SEARCH("",$S$3:$S$6255)),ROW($S$1:$S$6253),""),ROW(S2331))),"")</f>
        <v>Krhanice</v>
      </c>
      <c r="U2333" t="s">
        <v>3945</v>
      </c>
      <c r="V2333">
        <v>552747</v>
      </c>
    </row>
    <row r="2334" spans="19:22">
      <c r="S2334" t="str">
        <f>IF(ISNUMBER(SEARCH(ZAKL_DATA!$B$18,FU!$U2334)),U2334,"")</f>
        <v>Krhov</v>
      </c>
      <c r="T2334" t="str">
        <f t="array" ref="T2334">IFERROR(INDEX($S$3:$S$6255,SMALL(IF(ISNUMBER(SEARCH("",$S$3:$S$6255)),ROW($S$1:$S$6253),""),ROW(S2332))),"")</f>
        <v>Krhov</v>
      </c>
      <c r="U2334" t="s">
        <v>7762</v>
      </c>
      <c r="V2334">
        <v>552755</v>
      </c>
    </row>
    <row r="2335" spans="19:22">
      <c r="S2335" t="str">
        <f>IF(ISNUMBER(SEARCH(ZAKL_DATA!$B$18,FU!$U2335)),U2335,"")</f>
        <v>Krhov</v>
      </c>
      <c r="T2335" t="str">
        <f t="array" ref="T2335">IFERROR(INDEX($S$3:$S$6255,SMALL(IF(ISNUMBER(SEARCH("",$S$3:$S$6255)),ROW($S$1:$S$6253),""),ROW(S2333))),"")</f>
        <v>Krhov</v>
      </c>
      <c r="U2335" t="s">
        <v>7762</v>
      </c>
      <c r="V2335">
        <v>552763</v>
      </c>
    </row>
    <row r="2336" spans="19:22">
      <c r="S2336" t="str">
        <f>IF(ISNUMBER(SEARCH(ZAKL_DATA!$B$18,FU!$U2336)),U2336,"")</f>
        <v>Krhová</v>
      </c>
      <c r="T2336" t="str">
        <f t="array" ref="T2336">IFERROR(INDEX($S$3:$S$6255,SMALL(IF(ISNUMBER(SEARCH("",$S$3:$S$6255)),ROW($S$1:$S$6253),""),ROW(S2334))),"")</f>
        <v>Krhová</v>
      </c>
      <c r="U2336" t="s">
        <v>3615</v>
      </c>
      <c r="V2336">
        <v>552771</v>
      </c>
    </row>
    <row r="2337" spans="19:22">
      <c r="S2337" t="str">
        <f>IF(ISNUMBER(SEARCH(ZAKL_DATA!$B$18,FU!$U2337)),U2337,"")</f>
        <v>Krhovice</v>
      </c>
      <c r="T2337" t="str">
        <f t="array" ref="T2337">IFERROR(INDEX($S$3:$S$6255,SMALL(IF(ISNUMBER(SEARCH("",$S$3:$S$6255)),ROW($S$1:$S$6253),""),ROW(S2335))),"")</f>
        <v>Krhovice</v>
      </c>
      <c r="U2337" t="s">
        <v>8594</v>
      </c>
      <c r="V2337">
        <v>552780</v>
      </c>
    </row>
    <row r="2338" spans="19:22">
      <c r="S2338" t="str">
        <f>IF(ISNUMBER(SEARCH(ZAKL_DATA!$B$18,FU!$U2338)),U2338,"")</f>
        <v>Krchleby</v>
      </c>
      <c r="T2338" t="str">
        <f t="array" ref="T2338">IFERROR(INDEX($S$3:$S$6255,SMALL(IF(ISNUMBER(SEARCH("",$S$3:$S$6255)),ROW($S$1:$S$6253),""),ROW(S2336))),"")</f>
        <v>Krchleby</v>
      </c>
      <c r="U2338" t="s">
        <v>4345</v>
      </c>
      <c r="V2338">
        <v>552798</v>
      </c>
    </row>
    <row r="2339" spans="19:22">
      <c r="S2339" t="str">
        <f>IF(ISNUMBER(SEARCH(ZAKL_DATA!$B$18,FU!$U2339)),U2339,"")</f>
        <v>Krchleby</v>
      </c>
      <c r="T2339" t="str">
        <f t="array" ref="T2339">IFERROR(INDEX($S$3:$S$6255,SMALL(IF(ISNUMBER(SEARCH("",$S$3:$S$6255)),ROW($S$1:$S$6253),""),ROW(S2337))),"")</f>
        <v>Krchleby</v>
      </c>
      <c r="U2339" t="s">
        <v>4345</v>
      </c>
      <c r="V2339">
        <v>552801</v>
      </c>
    </row>
    <row r="2340" spans="19:22">
      <c r="S2340" t="str">
        <f>IF(ISNUMBER(SEARCH(ZAKL_DATA!$B$18,FU!$U2340)),U2340,"")</f>
        <v>Krchleby</v>
      </c>
      <c r="T2340" t="str">
        <f t="array" ref="T2340">IFERROR(INDEX($S$3:$S$6255,SMALL(IF(ISNUMBER(SEARCH("",$S$3:$S$6255)),ROW($S$1:$S$6253),""),ROW(S2338))),"")</f>
        <v>Krchleby</v>
      </c>
      <c r="U2340" t="s">
        <v>4345</v>
      </c>
      <c r="V2340">
        <v>552810</v>
      </c>
    </row>
    <row r="2341" spans="19:22">
      <c r="S2341" t="str">
        <f>IF(ISNUMBER(SEARCH(ZAKL_DATA!$B$18,FU!$U2341)),U2341,"")</f>
        <v>Krchleby</v>
      </c>
      <c r="T2341" t="str">
        <f t="array" ref="T2341">IFERROR(INDEX($S$3:$S$6255,SMALL(IF(ISNUMBER(SEARCH("",$S$3:$S$6255)),ROW($S$1:$S$6253),""),ROW(S2339))),"")</f>
        <v>Krchleby</v>
      </c>
      <c r="U2341" t="s">
        <v>4345</v>
      </c>
      <c r="V2341">
        <v>552828</v>
      </c>
    </row>
    <row r="2342" spans="19:22">
      <c r="S2342" t="str">
        <f>IF(ISNUMBER(SEARCH(ZAKL_DATA!$B$18,FU!$U2342)),U2342,"")</f>
        <v>Krmelín</v>
      </c>
      <c r="T2342" t="str">
        <f t="array" ref="T2342">IFERROR(INDEX($S$3:$S$6255,SMALL(IF(ISNUMBER(SEARCH("",$S$3:$S$6255)),ROW($S$1:$S$6253),""),ROW(S2340))),"")</f>
        <v>Krmelín</v>
      </c>
      <c r="U2342" t="s">
        <v>8844</v>
      </c>
      <c r="V2342">
        <v>552836</v>
      </c>
    </row>
    <row r="2343" spans="19:22">
      <c r="S2343" t="str">
        <f>IF(ISNUMBER(SEARCH(ZAKL_DATA!$B$18,FU!$U2343)),U2343,"")</f>
        <v>Krňany</v>
      </c>
      <c r="T2343" t="str">
        <f t="array" ref="T2343">IFERROR(INDEX($S$3:$S$6255,SMALL(IF(ISNUMBER(SEARCH("",$S$3:$S$6255)),ROW($S$1:$S$6253),""),ROW(S2341))),"")</f>
        <v>Krňany</v>
      </c>
      <c r="U2343" t="s">
        <v>3947</v>
      </c>
      <c r="V2343">
        <v>552844</v>
      </c>
    </row>
    <row r="2344" spans="19:22">
      <c r="S2344" t="str">
        <f>IF(ISNUMBER(SEARCH(ZAKL_DATA!$B$18,FU!$U2344)),U2344,"")</f>
        <v>Krnov</v>
      </c>
      <c r="T2344" t="str">
        <f t="array" ref="T2344">IFERROR(INDEX($S$3:$S$6255,SMALL(IF(ISNUMBER(SEARCH("",$S$3:$S$6255)),ROW($S$1:$S$6253),""),ROW(S2342))),"")</f>
        <v>Krnov</v>
      </c>
      <c r="U2344" t="s">
        <v>8801</v>
      </c>
      <c r="V2344">
        <v>552852</v>
      </c>
    </row>
    <row r="2345" spans="19:22">
      <c r="S2345" t="str">
        <f>IF(ISNUMBER(SEARCH(ZAKL_DATA!$B$18,FU!$U2345)),U2345,"")</f>
        <v>Krnsko</v>
      </c>
      <c r="T2345" t="str">
        <f t="array" ref="T2345">IFERROR(INDEX($S$3:$S$6255,SMALL(IF(ISNUMBER(SEARCH("",$S$3:$S$6255)),ROW($S$1:$S$6253),""),ROW(S2343))),"")</f>
        <v>Krnsko</v>
      </c>
      <c r="U2345" t="s">
        <v>4530</v>
      </c>
      <c r="V2345">
        <v>552861</v>
      </c>
    </row>
    <row r="2346" spans="19:22">
      <c r="S2346" t="str">
        <f>IF(ISNUMBER(SEARCH(ZAKL_DATA!$B$18,FU!$U2346)),U2346,"")</f>
        <v>Krokočín</v>
      </c>
      <c r="T2346" t="str">
        <f t="array" ref="T2346">IFERROR(INDEX($S$3:$S$6255,SMALL(IF(ISNUMBER(SEARCH("",$S$3:$S$6255)),ROW($S$1:$S$6253),""),ROW(S2344))),"")</f>
        <v>Krokočín</v>
      </c>
      <c r="U2346" t="s">
        <v>8385</v>
      </c>
      <c r="V2346">
        <v>552879</v>
      </c>
    </row>
    <row r="2347" spans="19:22">
      <c r="S2347" t="str">
        <f>IF(ISNUMBER(SEARCH(ZAKL_DATA!$B$18,FU!$U2347)),U2347,"")</f>
        <v>Kroměříž</v>
      </c>
      <c r="T2347" t="str">
        <f t="array" ref="T2347">IFERROR(INDEX($S$3:$S$6255,SMALL(IF(ISNUMBER(SEARCH("",$S$3:$S$6255)),ROW($S$1:$S$6253),""),ROW(S2345))),"")</f>
        <v>Kroměříž</v>
      </c>
      <c r="U2347" t="s">
        <v>8209</v>
      </c>
      <c r="V2347">
        <v>552887</v>
      </c>
    </row>
    <row r="2348" spans="19:22">
      <c r="S2348" t="str">
        <f>IF(ISNUMBER(SEARCH(ZAKL_DATA!$B$18,FU!$U2348)),U2348,"")</f>
        <v>Krompach</v>
      </c>
      <c r="T2348" t="str">
        <f t="array" ref="T2348">IFERROR(INDEX($S$3:$S$6255,SMALL(IF(ISNUMBER(SEARCH("",$S$3:$S$6255)),ROW($S$1:$S$6253),""),ROW(S2346))),"")</f>
        <v>Krompach</v>
      </c>
      <c r="U2348" t="s">
        <v>6286</v>
      </c>
      <c r="V2348">
        <v>552895</v>
      </c>
    </row>
    <row r="2349" spans="19:22">
      <c r="S2349" t="str">
        <f>IF(ISNUMBER(SEARCH(ZAKL_DATA!$B$18,FU!$U2349)),U2349,"")</f>
        <v>Kropáčova Vrutice</v>
      </c>
      <c r="T2349" t="str">
        <f t="array" ref="T2349">IFERROR(INDEX($S$3:$S$6255,SMALL(IF(ISNUMBER(SEARCH("",$S$3:$S$6255)),ROW($S$1:$S$6253),""),ROW(S2347))),"")</f>
        <v>Kropáčova Vrutice</v>
      </c>
      <c r="U2349" t="s">
        <v>4531</v>
      </c>
      <c r="V2349">
        <v>552909</v>
      </c>
    </row>
    <row r="2350" spans="19:22">
      <c r="S2350" t="str">
        <f>IF(ISNUMBER(SEARCH(ZAKL_DATA!$B$18,FU!$U2350)),U2350,"")</f>
        <v>Kroučová</v>
      </c>
      <c r="T2350" t="str">
        <f t="array" ref="T2350">IFERROR(INDEX($S$3:$S$6255,SMALL(IF(ISNUMBER(SEARCH("",$S$3:$S$6255)),ROW($S$1:$S$6253),""),ROW(S2348))),"")</f>
        <v>Kroučová</v>
      </c>
      <c r="U2350" t="s">
        <v>5021</v>
      </c>
      <c r="V2350">
        <v>552917</v>
      </c>
    </row>
    <row r="2351" spans="19:22">
      <c r="S2351" t="str">
        <f>IF(ISNUMBER(SEARCH(ZAKL_DATA!$B$18,FU!$U2351)),U2351,"")</f>
        <v>Krouna</v>
      </c>
      <c r="T2351" t="str">
        <f t="array" ref="T2351">IFERROR(INDEX($S$3:$S$6255,SMALL(IF(ISNUMBER(SEARCH("",$S$3:$S$6255)),ROW($S$1:$S$6253),""),ROW(S2349))),"")</f>
        <v>Krouna</v>
      </c>
      <c r="U2351" t="s">
        <v>7077</v>
      </c>
      <c r="V2351">
        <v>552925</v>
      </c>
    </row>
    <row r="2352" spans="19:22">
      <c r="S2352" t="str">
        <f>IF(ISNUMBER(SEARCH(ZAKL_DATA!$B$18,FU!$U2352)),U2352,"")</f>
        <v>Krsy</v>
      </c>
      <c r="T2352" t="str">
        <f t="array" ref="T2352">IFERROR(INDEX($S$3:$S$6255,SMALL(IF(ISNUMBER(SEARCH("",$S$3:$S$6255)),ROW($S$1:$S$6253),""),ROW(S2350))),"")</f>
        <v>Krsy</v>
      </c>
      <c r="U2352" t="s">
        <v>6114</v>
      </c>
      <c r="V2352">
        <v>552933</v>
      </c>
    </row>
    <row r="2353" spans="19:22">
      <c r="S2353" t="str">
        <f>IF(ISNUMBER(SEARCH(ZAKL_DATA!$B$18,FU!$U2353)),U2353,"")</f>
        <v>Krtov</v>
      </c>
      <c r="T2353" t="str">
        <f t="array" ref="T2353">IFERROR(INDEX($S$3:$S$6255,SMALL(IF(ISNUMBER(SEARCH("",$S$3:$S$6255)),ROW($S$1:$S$6253),""),ROW(S2351))),"")</f>
        <v>Krtov</v>
      </c>
      <c r="U2353" t="s">
        <v>6403</v>
      </c>
      <c r="V2353">
        <v>552941</v>
      </c>
    </row>
    <row r="2354" spans="19:22">
      <c r="S2354" t="str">
        <f>IF(ISNUMBER(SEARCH(ZAKL_DATA!$B$18,FU!$U2354)),U2354,"")</f>
        <v>Krty</v>
      </c>
      <c r="T2354" t="str">
        <f t="array" ref="T2354">IFERROR(INDEX($S$3:$S$6255,SMALL(IF(ISNUMBER(SEARCH("",$S$3:$S$6255)),ROW($S$1:$S$6253),""),ROW(S2352))),"")</f>
        <v>Krty</v>
      </c>
      <c r="U2354" t="s">
        <v>8857</v>
      </c>
      <c r="V2354">
        <v>552950</v>
      </c>
    </row>
    <row r="2355" spans="19:22">
      <c r="S2355" t="str">
        <f>IF(ISNUMBER(SEARCH(ZAKL_DATA!$B$18,FU!$U2355)),U2355,"")</f>
        <v>Krty-Hradec</v>
      </c>
      <c r="T2355" t="str">
        <f t="array" ref="T2355">IFERROR(INDEX($S$3:$S$6255,SMALL(IF(ISNUMBER(SEARCH("",$S$3:$S$6255)),ROW($S$1:$S$6253),""),ROW(S2353))),"")</f>
        <v>Krty-Hradec</v>
      </c>
      <c r="U2355" t="s">
        <v>4563</v>
      </c>
      <c r="V2355">
        <v>552968</v>
      </c>
    </row>
    <row r="2356" spans="19:22">
      <c r="S2356" t="str">
        <f>IF(ISNUMBER(SEARCH(ZAKL_DATA!$B$18,FU!$U2356)),U2356,"")</f>
        <v>Krucemburk</v>
      </c>
      <c r="T2356" t="str">
        <f t="array" ref="T2356">IFERROR(INDEX($S$3:$S$6255,SMALL(IF(ISNUMBER(SEARCH("",$S$3:$S$6255)),ROW($S$1:$S$6253),""),ROW(S2354))),"")</f>
        <v>Krucemburk</v>
      </c>
      <c r="U2356" t="s">
        <v>6857</v>
      </c>
      <c r="V2356">
        <v>552976</v>
      </c>
    </row>
    <row r="2357" spans="19:22">
      <c r="S2357" t="str">
        <f>IF(ISNUMBER(SEARCH(ZAKL_DATA!$B$18,FU!$U2357)),U2357,"")</f>
        <v>Kruh</v>
      </c>
      <c r="T2357" t="str">
        <f t="array" ref="T2357">IFERROR(INDEX($S$3:$S$6255,SMALL(IF(ISNUMBER(SEARCH("",$S$3:$S$6255)),ROW($S$1:$S$6253),""),ROW(S2355))),"")</f>
        <v>Kruh</v>
      </c>
      <c r="U2357" t="s">
        <v>7479</v>
      </c>
      <c r="V2357">
        <v>552984</v>
      </c>
    </row>
    <row r="2358" spans="19:22">
      <c r="S2358" t="str">
        <f>IF(ISNUMBER(SEARCH(ZAKL_DATA!$B$18,FU!$U2358)),U2358,"")</f>
        <v>Krumsín</v>
      </c>
      <c r="T2358" t="str">
        <f t="array" ref="T2358">IFERROR(INDEX($S$3:$S$6255,SMALL(IF(ISNUMBER(SEARCH("",$S$3:$S$6255)),ROW($S$1:$S$6253),""),ROW(S2356))),"")</f>
        <v>Krumsín</v>
      </c>
      <c r="U2358" t="s">
        <v>8300</v>
      </c>
      <c r="V2358">
        <v>552992</v>
      </c>
    </row>
    <row r="2359" spans="19:22">
      <c r="S2359" t="str">
        <f>IF(ISNUMBER(SEARCH(ZAKL_DATA!$B$18,FU!$U2359)),U2359,"")</f>
        <v>Krumvíř</v>
      </c>
      <c r="T2359" t="str">
        <f t="array" ref="T2359">IFERROR(INDEX($S$3:$S$6255,SMALL(IF(ISNUMBER(SEARCH("",$S$3:$S$6255)),ROW($S$1:$S$6253),""),ROW(S2357))),"")</f>
        <v>Krumvíř</v>
      </c>
      <c r="U2359" t="s">
        <v>7953</v>
      </c>
      <c r="V2359">
        <v>553000</v>
      </c>
    </row>
    <row r="2360" spans="19:22">
      <c r="S2360" t="str">
        <f>IF(ISNUMBER(SEARCH(ZAKL_DATA!$B$18,FU!$U2360)),U2360,"")</f>
        <v>Krupá</v>
      </c>
      <c r="T2360" t="str">
        <f t="array" ref="T2360">IFERROR(INDEX($S$3:$S$6255,SMALL(IF(ISNUMBER(SEARCH("",$S$3:$S$6255)),ROW($S$1:$S$6253),""),ROW(S2358))),"")</f>
        <v>Krupá</v>
      </c>
      <c r="U2360" t="s">
        <v>4276</v>
      </c>
      <c r="V2360">
        <v>553018</v>
      </c>
    </row>
    <row r="2361" spans="19:22">
      <c r="S2361" t="str">
        <f>IF(ISNUMBER(SEARCH(ZAKL_DATA!$B$18,FU!$U2361)),U2361,"")</f>
        <v>Krupá</v>
      </c>
      <c r="T2361" t="str">
        <f t="array" ref="T2361">IFERROR(INDEX($S$3:$S$6255,SMALL(IF(ISNUMBER(SEARCH("",$S$3:$S$6255)),ROW($S$1:$S$6253),""),ROW(S2359))),"")</f>
        <v>Krupá</v>
      </c>
      <c r="U2361" t="s">
        <v>4276</v>
      </c>
      <c r="V2361">
        <v>553026</v>
      </c>
    </row>
    <row r="2362" spans="19:22">
      <c r="S2362" t="str">
        <f>IF(ISNUMBER(SEARCH(ZAKL_DATA!$B$18,FU!$U2362)),U2362,"")</f>
        <v>Krupka</v>
      </c>
      <c r="T2362" t="str">
        <f t="array" ref="T2362">IFERROR(INDEX($S$3:$S$6255,SMALL(IF(ISNUMBER(SEARCH("",$S$3:$S$6255)),ROW($S$1:$S$6253),""),ROW(S2360))),"")</f>
        <v>Krupka</v>
      </c>
      <c r="U2362" t="s">
        <v>6770</v>
      </c>
      <c r="V2362">
        <v>553034</v>
      </c>
    </row>
    <row r="2363" spans="19:22">
      <c r="S2363" t="str">
        <f>IF(ISNUMBER(SEARCH(ZAKL_DATA!$B$18,FU!$U2363)),U2363,"")</f>
        <v>Krušovice</v>
      </c>
      <c r="T2363" t="str">
        <f t="array" ref="T2363">IFERROR(INDEX($S$3:$S$6255,SMALL(IF(ISNUMBER(SEARCH("",$S$3:$S$6255)),ROW($S$1:$S$6253),""),ROW(S2361))),"")</f>
        <v>Krušovice</v>
      </c>
      <c r="U2363" t="s">
        <v>5022</v>
      </c>
      <c r="V2363">
        <v>553042</v>
      </c>
    </row>
    <row r="2364" spans="19:22">
      <c r="S2364" t="str">
        <f>IF(ISNUMBER(SEARCH(ZAKL_DATA!$B$18,FU!$U2364)),U2364,"")</f>
        <v>Kružberk</v>
      </c>
      <c r="T2364" t="str">
        <f t="array" ref="T2364">IFERROR(INDEX($S$3:$S$6255,SMALL(IF(ISNUMBER(SEARCH("",$S$3:$S$6255)),ROW($S$1:$S$6253),""),ROW(S2362))),"")</f>
        <v>Kružberk</v>
      </c>
      <c r="U2364" t="s">
        <v>6795</v>
      </c>
      <c r="V2364">
        <v>553051</v>
      </c>
    </row>
    <row r="2365" spans="19:22">
      <c r="S2365" t="str">
        <f>IF(ISNUMBER(SEARCH(ZAKL_DATA!$B$18,FU!$U2365)),U2365,"")</f>
        <v>Krychnov</v>
      </c>
      <c r="T2365" t="str">
        <f t="array" ref="T2365">IFERROR(INDEX($S$3:$S$6255,SMALL(IF(ISNUMBER(SEARCH("",$S$3:$S$6255)),ROW($S$1:$S$6253),""),ROW(S2363))),"")</f>
        <v>Krychnov</v>
      </c>
      <c r="U2365" t="s">
        <v>8926</v>
      </c>
      <c r="V2365">
        <v>553069</v>
      </c>
    </row>
    <row r="2366" spans="19:22">
      <c r="S2366" t="str">
        <f>IF(ISNUMBER(SEARCH(ZAKL_DATA!$B$18,FU!$U2366)),U2366,"")</f>
        <v>Kryry</v>
      </c>
      <c r="T2366" t="str">
        <f t="array" ref="T2366">IFERROR(INDEX($S$3:$S$6255,SMALL(IF(ISNUMBER(SEARCH("",$S$3:$S$6255)),ROW($S$1:$S$6253),""),ROW(S2364))),"")</f>
        <v>Kryry</v>
      </c>
      <c r="U2366" t="s">
        <v>6678</v>
      </c>
      <c r="V2366">
        <v>553077</v>
      </c>
    </row>
    <row r="2367" spans="19:22">
      <c r="S2367" t="str">
        <f>IF(ISNUMBER(SEARCH(ZAKL_DATA!$B$18,FU!$U2367)),U2367,"")</f>
        <v>Kryštofovo Údolí</v>
      </c>
      <c r="T2367" t="str">
        <f t="array" ref="T2367">IFERROR(INDEX($S$3:$S$6255,SMALL(IF(ISNUMBER(SEARCH("",$S$3:$S$6255)),ROW($S$1:$S$6253),""),ROW(S2365))),"")</f>
        <v>Kryštofovo Údolí</v>
      </c>
      <c r="U2367" t="s">
        <v>6501</v>
      </c>
      <c r="V2367">
        <v>553085</v>
      </c>
    </row>
    <row r="2368" spans="19:22">
      <c r="S2368" t="str">
        <f>IF(ISNUMBER(SEARCH(ZAKL_DATA!$B$18,FU!$U2368)),U2368,"")</f>
        <v>Kryštofovy Hamry</v>
      </c>
      <c r="T2368" t="str">
        <f t="array" ref="T2368">IFERROR(INDEX($S$3:$S$6255,SMALL(IF(ISNUMBER(SEARCH("",$S$3:$S$6255)),ROW($S$1:$S$6253),""),ROW(S2366))),"")</f>
        <v>Kryštofovy Hamry</v>
      </c>
      <c r="U2368" t="s">
        <v>6430</v>
      </c>
      <c r="V2368">
        <v>553093</v>
      </c>
    </row>
    <row r="2369" spans="19:22">
      <c r="S2369" t="str">
        <f>IF(ISNUMBER(SEARCH(ZAKL_DATA!$B$18,FU!$U2369)),U2369,"")</f>
        <v>Křeč</v>
      </c>
      <c r="T2369" t="str">
        <f t="array" ref="T2369">IFERROR(INDEX($S$3:$S$6255,SMALL(IF(ISNUMBER(SEARCH("",$S$3:$S$6255)),ROW($S$1:$S$6253),""),ROW(S2367))),"")</f>
        <v>Křeč</v>
      </c>
      <c r="U2369" t="s">
        <v>5398</v>
      </c>
      <c r="V2369">
        <v>553107</v>
      </c>
    </row>
    <row r="2370" spans="19:22">
      <c r="S2370" t="str">
        <f>IF(ISNUMBER(SEARCH(ZAKL_DATA!$B$18,FU!$U2370)),U2370,"")</f>
        <v>Křečhoř</v>
      </c>
      <c r="T2370" t="str">
        <f t="array" ref="T2370">IFERROR(INDEX($S$3:$S$6255,SMALL(IF(ISNUMBER(SEARCH("",$S$3:$S$6255)),ROW($S$1:$S$6253),""),ROW(S2368))),"")</f>
        <v>Křečhoř</v>
      </c>
      <c r="U2370" t="s">
        <v>4277</v>
      </c>
      <c r="V2370">
        <v>553115</v>
      </c>
    </row>
    <row r="2371" spans="19:22">
      <c r="S2371" t="str">
        <f>IF(ISNUMBER(SEARCH(ZAKL_DATA!$B$18,FU!$U2371)),U2371,"")</f>
        <v>Křečkov</v>
      </c>
      <c r="T2371" t="str">
        <f t="array" ref="T2371">IFERROR(INDEX($S$3:$S$6255,SMALL(IF(ISNUMBER(SEARCH("",$S$3:$S$6255)),ROW($S$1:$S$6253),""),ROW(S2369))),"")</f>
        <v>Křečkov</v>
      </c>
      <c r="U2371" t="s">
        <v>4640</v>
      </c>
      <c r="V2371">
        <v>553123</v>
      </c>
    </row>
    <row r="2372" spans="19:22">
      <c r="S2372" t="str">
        <f>IF(ISNUMBER(SEARCH(ZAKL_DATA!$B$18,FU!$U2372)),U2372,"")</f>
        <v>Křečovice</v>
      </c>
      <c r="T2372" t="str">
        <f t="array" ref="T2372">IFERROR(INDEX($S$3:$S$6255,SMALL(IF(ISNUMBER(SEARCH("",$S$3:$S$6255)),ROW($S$1:$S$6253),""),ROW(S2370))),"")</f>
        <v>Křečovice</v>
      </c>
      <c r="U2372" t="s">
        <v>3948</v>
      </c>
      <c r="V2372">
        <v>553131</v>
      </c>
    </row>
    <row r="2373" spans="19:22">
      <c r="S2373" t="str">
        <f>IF(ISNUMBER(SEARCH(ZAKL_DATA!$B$18,FU!$U2373)),U2373,"")</f>
        <v>Křekov</v>
      </c>
      <c r="T2373" t="str">
        <f t="array" ref="T2373">IFERROR(INDEX($S$3:$S$6255,SMALL(IF(ISNUMBER(SEARCH("",$S$3:$S$6255)),ROW($S$1:$S$6253),""),ROW(S2371))),"")</f>
        <v>Křekov</v>
      </c>
      <c r="U2373" t="s">
        <v>8107</v>
      </c>
      <c r="V2373">
        <v>553140</v>
      </c>
    </row>
    <row r="2374" spans="19:22">
      <c r="S2374" t="str">
        <f>IF(ISNUMBER(SEARCH(ZAKL_DATA!$B$18,FU!$U2374)),U2374,"")</f>
        <v>Křelov-Břuchotín</v>
      </c>
      <c r="T2374" t="str">
        <f t="array" ref="T2374">IFERROR(INDEX($S$3:$S$6255,SMALL(IF(ISNUMBER(SEARCH("",$S$3:$S$6255)),ROW($S$1:$S$6253),""),ROW(S2372))),"")</f>
        <v>Křelov-Břuchotín</v>
      </c>
      <c r="U2374" t="s">
        <v>5925</v>
      </c>
      <c r="V2374">
        <v>553158</v>
      </c>
    </row>
    <row r="2375" spans="19:22">
      <c r="S2375" t="str">
        <f>IF(ISNUMBER(SEARCH(ZAKL_DATA!$B$18,FU!$U2375)),U2375,"")</f>
        <v>Křelovice</v>
      </c>
      <c r="T2375" t="str">
        <f t="array" ref="T2375">IFERROR(INDEX($S$3:$S$6255,SMALL(IF(ISNUMBER(SEARCH("",$S$3:$S$6255)),ROW($S$1:$S$6253),""),ROW(S2373))),"")</f>
        <v>Křelovice</v>
      </c>
      <c r="U2375" t="s">
        <v>5399</v>
      </c>
      <c r="V2375">
        <v>553166</v>
      </c>
    </row>
    <row r="2376" spans="19:22">
      <c r="S2376" t="str">
        <f>IF(ISNUMBER(SEARCH(ZAKL_DATA!$B$18,FU!$U2376)),U2376,"")</f>
        <v>Křelovice</v>
      </c>
      <c r="T2376" t="str">
        <f t="array" ref="T2376">IFERROR(INDEX($S$3:$S$6255,SMALL(IF(ISNUMBER(SEARCH("",$S$3:$S$6255)),ROW($S$1:$S$6253),""),ROW(S2374))),"")</f>
        <v>Křelovice</v>
      </c>
      <c r="U2376" t="s">
        <v>5399</v>
      </c>
      <c r="V2376">
        <v>553174</v>
      </c>
    </row>
    <row r="2377" spans="19:22">
      <c r="S2377" t="str">
        <f>IF(ISNUMBER(SEARCH(ZAKL_DATA!$B$18,FU!$U2377)),U2377,"")</f>
        <v>Křemže</v>
      </c>
      <c r="T2377" t="str">
        <f t="array" ref="T2377">IFERROR(INDEX($S$3:$S$6255,SMALL(IF(ISNUMBER(SEARCH("",$S$3:$S$6255)),ROW($S$1:$S$6253),""),ROW(S2375))),"")</f>
        <v>Křemže</v>
      </c>
      <c r="U2377" t="s">
        <v>5214</v>
      </c>
      <c r="V2377">
        <v>553182</v>
      </c>
    </row>
    <row r="2378" spans="19:22">
      <c r="S2378" t="str">
        <f>IF(ISNUMBER(SEARCH(ZAKL_DATA!$B$18,FU!$U2378)),U2378,"")</f>
        <v>Křenek</v>
      </c>
      <c r="T2378" t="str">
        <f t="array" ref="T2378">IFERROR(INDEX($S$3:$S$6255,SMALL(IF(ISNUMBER(SEARCH("",$S$3:$S$6255)),ROW($S$1:$S$6253),""),ROW(S2376))),"")</f>
        <v>Křenek</v>
      </c>
      <c r="U2378" t="s">
        <v>4423</v>
      </c>
      <c r="V2378">
        <v>553191</v>
      </c>
    </row>
    <row r="2379" spans="19:22">
      <c r="S2379" t="str">
        <f>IF(ISNUMBER(SEARCH(ZAKL_DATA!$B$18,FU!$U2379)),U2379,"")</f>
        <v>Křenice</v>
      </c>
      <c r="T2379" t="str">
        <f t="array" ref="T2379">IFERROR(INDEX($S$3:$S$6255,SMALL(IF(ISNUMBER(SEARCH("",$S$3:$S$6255)),ROW($S$1:$S$6253),""),ROW(S2377))),"")</f>
        <v>Křenice</v>
      </c>
      <c r="U2379" t="s">
        <v>5992</v>
      </c>
      <c r="V2379">
        <v>553204</v>
      </c>
    </row>
    <row r="2380" spans="19:22">
      <c r="S2380" t="str">
        <f>IF(ISNUMBER(SEARCH(ZAKL_DATA!$B$18,FU!$U2380)),U2380,"")</f>
        <v>Křenice</v>
      </c>
      <c r="T2380" t="str">
        <f t="array" ref="T2380">IFERROR(INDEX($S$3:$S$6255,SMALL(IF(ISNUMBER(SEARCH("",$S$3:$S$6255)),ROW($S$1:$S$6253),""),ROW(S2378))),"")</f>
        <v>Křenice</v>
      </c>
      <c r="U2380" t="s">
        <v>5992</v>
      </c>
      <c r="V2380">
        <v>553212</v>
      </c>
    </row>
    <row r="2381" spans="19:22">
      <c r="S2381" t="str">
        <f>IF(ISNUMBER(SEARCH(ZAKL_DATA!$B$18,FU!$U2381)),U2381,"")</f>
        <v>Křenov</v>
      </c>
      <c r="T2381" t="str">
        <f t="array" ref="T2381">IFERROR(INDEX($S$3:$S$6255,SMALL(IF(ISNUMBER(SEARCH("",$S$3:$S$6255)),ROW($S$1:$S$6253),""),ROW(S2379))),"")</f>
        <v>Křenov</v>
      </c>
      <c r="U2381" t="s">
        <v>7535</v>
      </c>
      <c r="V2381">
        <v>553221</v>
      </c>
    </row>
    <row r="2382" spans="19:22">
      <c r="S2382" t="str">
        <f>IF(ISNUMBER(SEARCH(ZAKL_DATA!$B$18,FU!$U2382)),U2382,"")</f>
        <v>Křenovice</v>
      </c>
      <c r="T2382" t="str">
        <f t="array" ref="T2382">IFERROR(INDEX($S$3:$S$6255,SMALL(IF(ISNUMBER(SEARCH("",$S$3:$S$6255)),ROW($S$1:$S$6253),""),ROW(S2380))),"")</f>
        <v>Křenovice</v>
      </c>
      <c r="U2382" t="s">
        <v>6326</v>
      </c>
      <c r="V2382">
        <v>553239</v>
      </c>
    </row>
    <row r="2383" spans="19:22">
      <c r="S2383" t="str">
        <f>IF(ISNUMBER(SEARCH(ZAKL_DATA!$B$18,FU!$U2383)),U2383,"")</f>
        <v>Křenovice</v>
      </c>
      <c r="T2383" t="str">
        <f t="array" ref="T2383">IFERROR(INDEX($S$3:$S$6255,SMALL(IF(ISNUMBER(SEARCH("",$S$3:$S$6255)),ROW($S$1:$S$6253),""),ROW(S2381))),"")</f>
        <v>Křenovice</v>
      </c>
      <c r="U2383" t="s">
        <v>6326</v>
      </c>
      <c r="V2383">
        <v>553247</v>
      </c>
    </row>
    <row r="2384" spans="19:22">
      <c r="S2384" t="str">
        <f>IF(ISNUMBER(SEARCH(ZAKL_DATA!$B$18,FU!$U2384)),U2384,"")</f>
        <v>Křenovice</v>
      </c>
      <c r="T2384" t="str">
        <f t="array" ref="T2384">IFERROR(INDEX($S$3:$S$6255,SMALL(IF(ISNUMBER(SEARCH("",$S$3:$S$6255)),ROW($S$1:$S$6253),""),ROW(S2382))),"")</f>
        <v>Křenovice</v>
      </c>
      <c r="U2384" t="s">
        <v>6326</v>
      </c>
      <c r="V2384">
        <v>553255</v>
      </c>
    </row>
    <row r="2385" spans="19:22">
      <c r="S2385" t="str">
        <f>IF(ISNUMBER(SEARCH(ZAKL_DATA!$B$18,FU!$U2385)),U2385,"")</f>
        <v>Křenovy</v>
      </c>
      <c r="T2385" t="str">
        <f t="array" ref="T2385">IFERROR(INDEX($S$3:$S$6255,SMALL(IF(ISNUMBER(SEARCH("",$S$3:$S$6255)),ROW($S$1:$S$6253),""),ROW(S2383))),"")</f>
        <v>Křenovy</v>
      </c>
      <c r="U2385" t="s">
        <v>5851</v>
      </c>
      <c r="V2385">
        <v>553263</v>
      </c>
    </row>
    <row r="2386" spans="19:22">
      <c r="S2386" t="str">
        <f>IF(ISNUMBER(SEARCH(ZAKL_DATA!$B$18,FU!$U2386)),U2386,"")</f>
        <v>Křepenice</v>
      </c>
      <c r="T2386" t="str">
        <f t="array" ref="T2386">IFERROR(INDEX($S$3:$S$6255,SMALL(IF(ISNUMBER(SEARCH("",$S$3:$S$6255)),ROW($S$1:$S$6253),""),ROW(S2384))),"")</f>
        <v>Křepenice</v>
      </c>
      <c r="U2386" t="s">
        <v>4899</v>
      </c>
      <c r="V2386">
        <v>553271</v>
      </c>
    </row>
    <row r="2387" spans="19:22">
      <c r="S2387" t="str">
        <f>IF(ISNUMBER(SEARCH(ZAKL_DATA!$B$18,FU!$U2387)),U2387,"")</f>
        <v>Křepice</v>
      </c>
      <c r="T2387" t="str">
        <f t="array" ref="T2387">IFERROR(INDEX($S$3:$S$6255,SMALL(IF(ISNUMBER(SEARCH("",$S$3:$S$6255)),ROW($S$1:$S$6253),""),ROW(S2385))),"")</f>
        <v>Křepice</v>
      </c>
      <c r="U2387" t="s">
        <v>7954</v>
      </c>
      <c r="V2387">
        <v>553280</v>
      </c>
    </row>
    <row r="2388" spans="19:22">
      <c r="S2388" t="str">
        <f>IF(ISNUMBER(SEARCH(ZAKL_DATA!$B$18,FU!$U2388)),U2388,"")</f>
        <v>Křepice</v>
      </c>
      <c r="T2388" t="str">
        <f t="array" ref="T2388">IFERROR(INDEX($S$3:$S$6255,SMALL(IF(ISNUMBER(SEARCH("",$S$3:$S$6255)),ROW($S$1:$S$6253),""),ROW(S2386))),"")</f>
        <v>Křepice</v>
      </c>
      <c r="U2388" t="s">
        <v>7954</v>
      </c>
      <c r="V2388">
        <v>553298</v>
      </c>
    </row>
    <row r="2389" spans="19:22">
      <c r="S2389" t="str">
        <f>IF(ISNUMBER(SEARCH(ZAKL_DATA!$B$18,FU!$U2389)),U2389,"")</f>
        <v>Křesetice</v>
      </c>
      <c r="T2389" t="str">
        <f t="array" ref="T2389">IFERROR(INDEX($S$3:$S$6255,SMALL(IF(ISNUMBER(SEARCH("",$S$3:$S$6255)),ROW($S$1:$S$6253),""),ROW(S2387))),"")</f>
        <v>Křesetice</v>
      </c>
      <c r="U2389" t="s">
        <v>4346</v>
      </c>
      <c r="V2389">
        <v>553301</v>
      </c>
    </row>
    <row r="2390" spans="19:22">
      <c r="S2390" t="str">
        <f>IF(ISNUMBER(SEARCH(ZAKL_DATA!$B$18,FU!$U2390)),U2390,"")</f>
        <v>Křesín</v>
      </c>
      <c r="T2390" t="str">
        <f t="array" ref="T2390">IFERROR(INDEX($S$3:$S$6255,SMALL(IF(ISNUMBER(SEARCH("",$S$3:$S$6255)),ROW($S$1:$S$6253),""),ROW(S2388))),"")</f>
        <v>Křesín</v>
      </c>
      <c r="U2390" t="s">
        <v>6577</v>
      </c>
      <c r="V2390">
        <v>553310</v>
      </c>
    </row>
    <row r="2391" spans="19:22">
      <c r="S2391" t="str">
        <f>IF(ISNUMBER(SEARCH(ZAKL_DATA!$B$18,FU!$U2391)),U2391,"")</f>
        <v>Křešice</v>
      </c>
      <c r="T2391" t="str">
        <f t="array" ref="T2391">IFERROR(INDEX($S$3:$S$6255,SMALL(IF(ISNUMBER(SEARCH("",$S$3:$S$6255)),ROW($S$1:$S$6253),""),ROW(S2389))),"")</f>
        <v>Křešice</v>
      </c>
      <c r="U2391" t="s">
        <v>6578</v>
      </c>
      <c r="V2391">
        <v>553328</v>
      </c>
    </row>
    <row r="2392" spans="19:22">
      <c r="S2392" t="str">
        <f>IF(ISNUMBER(SEARCH(ZAKL_DATA!$B$18,FU!$U2392)),U2392,"")</f>
        <v>Křešín</v>
      </c>
      <c r="T2392" t="str">
        <f t="array" ref="T2392">IFERROR(INDEX($S$3:$S$6255,SMALL(IF(ISNUMBER(SEARCH("",$S$3:$S$6255)),ROW($S$1:$S$6253),""),ROW(S2390))),"")</f>
        <v>Křešín</v>
      </c>
      <c r="U2392" t="s">
        <v>4900</v>
      </c>
      <c r="V2392">
        <v>553336</v>
      </c>
    </row>
    <row r="2393" spans="19:22">
      <c r="S2393" t="str">
        <f>IF(ISNUMBER(SEARCH(ZAKL_DATA!$B$18,FU!$U2393)),U2393,"")</f>
        <v>Křešín</v>
      </c>
      <c r="T2393" t="str">
        <f t="array" ref="T2393">IFERROR(INDEX($S$3:$S$6255,SMALL(IF(ISNUMBER(SEARCH("",$S$3:$S$6255)),ROW($S$1:$S$6253),""),ROW(S2391))),"")</f>
        <v>Křešín</v>
      </c>
      <c r="U2393" t="s">
        <v>4900</v>
      </c>
      <c r="V2393">
        <v>553344</v>
      </c>
    </row>
    <row r="2394" spans="19:22">
      <c r="S2394" t="str">
        <f>IF(ISNUMBER(SEARCH(ZAKL_DATA!$B$18,FU!$U2394)),U2394,"")</f>
        <v>Křetín</v>
      </c>
      <c r="T2394" t="str">
        <f t="array" ref="T2394">IFERROR(INDEX($S$3:$S$6255,SMALL(IF(ISNUMBER(SEARCH("",$S$3:$S$6255)),ROW($S$1:$S$6253),""),ROW(S2392))),"")</f>
        <v>Křetín</v>
      </c>
      <c r="U2394" t="s">
        <v>7763</v>
      </c>
      <c r="V2394">
        <v>553352</v>
      </c>
    </row>
    <row r="2395" spans="19:22">
      <c r="S2395" t="str">
        <f>IF(ISNUMBER(SEARCH(ZAKL_DATA!$B$18,FU!$U2395)),U2395,"")</f>
        <v>Křičeň</v>
      </c>
      <c r="T2395" t="str">
        <f t="array" ref="T2395">IFERROR(INDEX($S$3:$S$6255,SMALL(IF(ISNUMBER(SEARCH("",$S$3:$S$6255)),ROW($S$1:$S$6253),""),ROW(S2393))),"")</f>
        <v>Křičeň</v>
      </c>
      <c r="U2395" t="s">
        <v>7176</v>
      </c>
      <c r="V2395">
        <v>553361</v>
      </c>
    </row>
    <row r="2396" spans="19:22">
      <c r="S2396" t="str">
        <f>IF(ISNUMBER(SEARCH(ZAKL_DATA!$B$18,FU!$U2396)),U2396,"")</f>
        <v>Křídla</v>
      </c>
      <c r="T2396" t="str">
        <f t="array" ref="T2396">IFERROR(INDEX($S$3:$S$6255,SMALL(IF(ISNUMBER(SEARCH("",$S$3:$S$6255)),ROW($S$1:$S$6253),""),ROW(S2394))),"")</f>
        <v>Křídla</v>
      </c>
      <c r="U2396" t="s">
        <v>8176</v>
      </c>
      <c r="V2396">
        <v>553379</v>
      </c>
    </row>
    <row r="2397" spans="19:22">
      <c r="S2397" t="str">
        <f>IF(ISNUMBER(SEARCH(ZAKL_DATA!$B$18,FU!$U2397)),U2397,"")</f>
        <v>Křídlůvky</v>
      </c>
      <c r="T2397" t="str">
        <f t="array" ref="T2397">IFERROR(INDEX($S$3:$S$6255,SMALL(IF(ISNUMBER(SEARCH("",$S$3:$S$6255)),ROW($S$1:$S$6253),""),ROW(S2395))),"")</f>
        <v>Křídlůvky</v>
      </c>
      <c r="U2397" t="s">
        <v>5553</v>
      </c>
      <c r="V2397">
        <v>553387</v>
      </c>
    </row>
    <row r="2398" spans="19:22">
      <c r="S2398" t="str">
        <f>IF(ISNUMBER(SEARCH(ZAKL_DATA!$B$18,FU!$U2398)),U2398,"")</f>
        <v>Křimov</v>
      </c>
      <c r="T2398" t="str">
        <f t="array" ref="T2398">IFERROR(INDEX($S$3:$S$6255,SMALL(IF(ISNUMBER(SEARCH("",$S$3:$S$6255)),ROW($S$1:$S$6253),""),ROW(S2396))),"")</f>
        <v>Křimov</v>
      </c>
      <c r="U2398" t="s">
        <v>6416</v>
      </c>
      <c r="V2398">
        <v>553395</v>
      </c>
    </row>
    <row r="2399" spans="19:22">
      <c r="S2399" t="str">
        <f>IF(ISNUMBER(SEARCH(ZAKL_DATA!$B$18,FU!$U2399)),U2399,"")</f>
        <v>Křinec</v>
      </c>
      <c r="T2399" t="str">
        <f t="array" ref="T2399">IFERROR(INDEX($S$3:$S$6255,SMALL(IF(ISNUMBER(SEARCH("",$S$3:$S$6255)),ROW($S$1:$S$6253),""),ROW(S2397))),"")</f>
        <v>Křinec</v>
      </c>
      <c r="U2399" t="s">
        <v>4641</v>
      </c>
      <c r="V2399">
        <v>553409</v>
      </c>
    </row>
    <row r="2400" spans="19:22">
      <c r="S2400" t="str">
        <f>IF(ISNUMBER(SEARCH(ZAKL_DATA!$B$18,FU!$U2400)),U2400,"")</f>
        <v>Křinice</v>
      </c>
      <c r="T2400" t="str">
        <f t="array" ref="T2400">IFERROR(INDEX($S$3:$S$6255,SMALL(IF(ISNUMBER(SEARCH("",$S$3:$S$6255)),ROW($S$1:$S$6253),""),ROW(S2398))),"")</f>
        <v>Křinice</v>
      </c>
      <c r="U2400" t="s">
        <v>7283</v>
      </c>
      <c r="V2400">
        <v>553417</v>
      </c>
    </row>
    <row r="2401" spans="19:22">
      <c r="S2401" t="str">
        <f>IF(ISNUMBER(SEARCH(ZAKL_DATA!$B$18,FU!$U2401)),U2401,"")</f>
        <v>Křišťanov</v>
      </c>
      <c r="T2401" t="str">
        <f t="array" ref="T2401">IFERROR(INDEX($S$3:$S$6255,SMALL(IF(ISNUMBER(SEARCH("",$S$3:$S$6255)),ROW($S$1:$S$6253),""),ROW(S2399))),"")</f>
        <v>Křišťanov</v>
      </c>
      <c r="U2401" t="s">
        <v>6282</v>
      </c>
      <c r="V2401">
        <v>553425</v>
      </c>
    </row>
    <row r="2402" spans="19:22">
      <c r="S2402" t="str">
        <f>IF(ISNUMBER(SEARCH(ZAKL_DATA!$B$18,FU!$U2402)),U2402,"")</f>
        <v>Křišťanovice</v>
      </c>
      <c r="T2402" t="str">
        <f t="array" ref="T2402">IFERROR(INDEX($S$3:$S$6255,SMALL(IF(ISNUMBER(SEARCH("",$S$3:$S$6255)),ROW($S$1:$S$6253),""),ROW(S2400))),"")</f>
        <v>Křišťanovice</v>
      </c>
      <c r="U2402" t="s">
        <v>8802</v>
      </c>
      <c r="V2402">
        <v>553433</v>
      </c>
    </row>
    <row r="2403" spans="19:22">
      <c r="S2403" t="str">
        <f>IF(ISNUMBER(SEARCH(ZAKL_DATA!$B$18,FU!$U2403)),U2403,"")</f>
        <v>Křivoklát</v>
      </c>
      <c r="T2403" t="str">
        <f t="array" ref="T2403">IFERROR(INDEX($S$3:$S$6255,SMALL(IF(ISNUMBER(SEARCH("",$S$3:$S$6255)),ROW($S$1:$S$6253),""),ROW(S2401))),"")</f>
        <v>Křivoklát</v>
      </c>
      <c r="U2403" t="s">
        <v>5023</v>
      </c>
      <c r="V2403">
        <v>553441</v>
      </c>
    </row>
    <row r="2404" spans="19:22">
      <c r="S2404" t="str">
        <f>IF(ISNUMBER(SEARCH(ZAKL_DATA!$B$18,FU!$U2404)),U2404,"")</f>
        <v>Křivsoudov</v>
      </c>
      <c r="T2404" t="str">
        <f t="array" ref="T2404">IFERROR(INDEX($S$3:$S$6255,SMALL(IF(ISNUMBER(SEARCH("",$S$3:$S$6255)),ROW($S$1:$S$6253),""),ROW(S2402))),"")</f>
        <v>Křivsoudov</v>
      </c>
      <c r="U2404" t="s">
        <v>3949</v>
      </c>
      <c r="V2404">
        <v>553450</v>
      </c>
    </row>
    <row r="2405" spans="19:22">
      <c r="S2405" t="str">
        <f>IF(ISNUMBER(SEARCH(ZAKL_DATA!$B$18,FU!$U2405)),U2405,"")</f>
        <v>Křižánky</v>
      </c>
      <c r="T2405" t="str">
        <f t="array" ref="T2405">IFERROR(INDEX($S$3:$S$6255,SMALL(IF(ISNUMBER(SEARCH("",$S$3:$S$6255)),ROW($S$1:$S$6253),""),ROW(S2403))),"")</f>
        <v>Křižánky</v>
      </c>
      <c r="U2405" t="s">
        <v>8702</v>
      </c>
      <c r="V2405">
        <v>553468</v>
      </c>
    </row>
    <row r="2406" spans="19:22">
      <c r="S2406" t="str">
        <f>IF(ISNUMBER(SEARCH(ZAKL_DATA!$B$18,FU!$U2406)),U2406,"")</f>
        <v>Křižanov</v>
      </c>
      <c r="T2406" t="str">
        <f t="array" ref="T2406">IFERROR(INDEX($S$3:$S$6255,SMALL(IF(ISNUMBER(SEARCH("",$S$3:$S$6255)),ROW($S$1:$S$6253),""),ROW(S2404))),"")</f>
        <v>Křižanov</v>
      </c>
      <c r="U2406" t="s">
        <v>3738</v>
      </c>
      <c r="V2406">
        <v>553476</v>
      </c>
    </row>
    <row r="2407" spans="19:22">
      <c r="S2407" t="str">
        <f>IF(ISNUMBER(SEARCH(ZAKL_DATA!$B$18,FU!$U2407)),U2407,"")</f>
        <v>Křižanov</v>
      </c>
      <c r="T2407" t="str">
        <f t="array" ref="T2407">IFERROR(INDEX($S$3:$S$6255,SMALL(IF(ISNUMBER(SEARCH("",$S$3:$S$6255)),ROW($S$1:$S$6253),""),ROW(S2405))),"")</f>
        <v>Křižanov</v>
      </c>
      <c r="U2407" t="s">
        <v>3738</v>
      </c>
      <c r="V2407">
        <v>553484</v>
      </c>
    </row>
    <row r="2408" spans="19:22">
      <c r="S2408" t="str">
        <f>IF(ISNUMBER(SEARCH(ZAKL_DATA!$B$18,FU!$U2408)),U2408,"")</f>
        <v>Křižanovice</v>
      </c>
      <c r="T2408" t="str">
        <f t="array" ref="T2408">IFERROR(INDEX($S$3:$S$6255,SMALL(IF(ISNUMBER(SEARCH("",$S$3:$S$6255)),ROW($S$1:$S$6253),""),ROW(S2406))),"")</f>
        <v>Křižanovice</v>
      </c>
      <c r="U2408" t="s">
        <v>5365</v>
      </c>
      <c r="V2408">
        <v>553492</v>
      </c>
    </row>
    <row r="2409" spans="19:22">
      <c r="S2409" t="str">
        <f>IF(ISNUMBER(SEARCH(ZAKL_DATA!$B$18,FU!$U2409)),U2409,"")</f>
        <v>Křižanovice</v>
      </c>
      <c r="T2409" t="str">
        <f t="array" ref="T2409">IFERROR(INDEX($S$3:$S$6255,SMALL(IF(ISNUMBER(SEARCH("",$S$3:$S$6255)),ROW($S$1:$S$6253),""),ROW(S2407))),"")</f>
        <v>Křižanovice</v>
      </c>
      <c r="U2409" t="s">
        <v>5365</v>
      </c>
      <c r="V2409">
        <v>553506</v>
      </c>
    </row>
    <row r="2410" spans="19:22">
      <c r="S2410" t="str">
        <f>IF(ISNUMBER(SEARCH(ZAKL_DATA!$B$18,FU!$U2410)),U2410,"")</f>
        <v>Křižanovice u Vyškova</v>
      </c>
      <c r="T2410" t="str">
        <f t="array" ref="T2410">IFERROR(INDEX($S$3:$S$6255,SMALL(IF(ISNUMBER(SEARCH("",$S$3:$S$6255)),ROW($S$1:$S$6253),""),ROW(S2408))),"")</f>
        <v>Křižanovice u Vyškova</v>
      </c>
      <c r="U2410" t="s">
        <v>8516</v>
      </c>
      <c r="V2410">
        <v>553514</v>
      </c>
    </row>
    <row r="2411" spans="19:22">
      <c r="S2411" t="str">
        <f>IF(ISNUMBER(SEARCH(ZAKL_DATA!$B$18,FU!$U2411)),U2411,"")</f>
        <v>Křižany</v>
      </c>
      <c r="T2411" t="str">
        <f t="array" ref="T2411">IFERROR(INDEX($S$3:$S$6255,SMALL(IF(ISNUMBER(SEARCH("",$S$3:$S$6255)),ROW($S$1:$S$6253),""),ROW(S2409))),"")</f>
        <v>Křižany</v>
      </c>
      <c r="U2411" t="s">
        <v>6502</v>
      </c>
      <c r="V2411">
        <v>553522</v>
      </c>
    </row>
    <row r="2412" spans="19:22">
      <c r="S2412" t="str">
        <f>IF(ISNUMBER(SEARCH(ZAKL_DATA!$B$18,FU!$U2412)),U2412,"")</f>
        <v>Křižínkov</v>
      </c>
      <c r="T2412" t="str">
        <f t="array" ref="T2412">IFERROR(INDEX($S$3:$S$6255,SMALL(IF(ISNUMBER(SEARCH("",$S$3:$S$6255)),ROW($S$1:$S$6253),""),ROW(S2410))),"")</f>
        <v>Křižínkov</v>
      </c>
      <c r="U2412" t="s">
        <v>8703</v>
      </c>
      <c r="V2412">
        <v>553531</v>
      </c>
    </row>
    <row r="2413" spans="19:22">
      <c r="S2413" t="str">
        <f>IF(ISNUMBER(SEARCH(ZAKL_DATA!$B$18,FU!$U2413)),U2413,"")</f>
        <v>Křížkový Újezdec</v>
      </c>
      <c r="T2413" t="str">
        <f t="array" ref="T2413">IFERROR(INDEX($S$3:$S$6255,SMALL(IF(ISNUMBER(SEARCH("",$S$3:$S$6255)),ROW($S$1:$S$6253),""),ROW(S2411))),"")</f>
        <v>Křížkový Újezdec</v>
      </c>
      <c r="U2413" t="s">
        <v>4722</v>
      </c>
      <c r="V2413">
        <v>553549</v>
      </c>
    </row>
    <row r="2414" spans="19:22">
      <c r="S2414" t="str">
        <f>IF(ISNUMBER(SEARCH(ZAKL_DATA!$B$18,FU!$U2414)),U2414,"")</f>
        <v>Křižovatka</v>
      </c>
      <c r="T2414" t="str">
        <f t="array" ref="T2414">IFERROR(INDEX($S$3:$S$6255,SMALL(IF(ISNUMBER(SEARCH("",$S$3:$S$6255)),ROW($S$1:$S$6253),""),ROW(S2412))),"")</f>
        <v>Křižovatka</v>
      </c>
      <c r="U2414" t="s">
        <v>5906</v>
      </c>
      <c r="V2414">
        <v>553557</v>
      </c>
    </row>
    <row r="2415" spans="19:22">
      <c r="S2415" t="str">
        <f>IF(ISNUMBER(SEARCH(ZAKL_DATA!$B$18,FU!$U2415)),U2415,"")</f>
        <v>Křoví</v>
      </c>
      <c r="T2415" t="str">
        <f t="array" ref="T2415">IFERROR(INDEX($S$3:$S$6255,SMALL(IF(ISNUMBER(SEARCH("",$S$3:$S$6255)),ROW($S$1:$S$6253),""),ROW(S2413))),"")</f>
        <v>Křoví</v>
      </c>
      <c r="U2415" t="s">
        <v>8704</v>
      </c>
      <c r="V2415">
        <v>553565</v>
      </c>
    </row>
    <row r="2416" spans="19:22">
      <c r="S2416" t="str">
        <f>IF(ISNUMBER(SEARCH(ZAKL_DATA!$B$18,FU!$U2416)),U2416,"")</f>
        <v>Křtěnov</v>
      </c>
      <c r="T2416" t="str">
        <f t="array" ref="T2416">IFERROR(INDEX($S$3:$S$6255,SMALL(IF(ISNUMBER(SEARCH("",$S$3:$S$6255)),ROW($S$1:$S$6253),""),ROW(S2414))),"")</f>
        <v>Křtěnov</v>
      </c>
      <c r="U2416" t="s">
        <v>7764</v>
      </c>
      <c r="V2416">
        <v>553573</v>
      </c>
    </row>
    <row r="2417" spans="19:22">
      <c r="S2417" t="str">
        <f>IF(ISNUMBER(SEARCH(ZAKL_DATA!$B$18,FU!$U2417)),U2417,"")</f>
        <v>Křtiny</v>
      </c>
      <c r="T2417" t="str">
        <f t="array" ref="T2417">IFERROR(INDEX($S$3:$S$6255,SMALL(IF(ISNUMBER(SEARCH("",$S$3:$S$6255)),ROW($S$1:$S$6253),""),ROW(S2415))),"")</f>
        <v>Křtiny</v>
      </c>
      <c r="U2417" t="s">
        <v>7765</v>
      </c>
      <c r="V2417">
        <v>553581</v>
      </c>
    </row>
    <row r="2418" spans="19:22">
      <c r="S2418" t="str">
        <f>IF(ISNUMBER(SEARCH(ZAKL_DATA!$B$18,FU!$U2418)),U2418,"")</f>
        <v>Křtomil</v>
      </c>
      <c r="T2418" t="str">
        <f t="array" ref="T2418">IFERROR(INDEX($S$3:$S$6255,SMALL(IF(ISNUMBER(SEARCH("",$S$3:$S$6255)),ROW($S$1:$S$6253),""),ROW(S2416))),"")</f>
        <v>Křtomil</v>
      </c>
      <c r="U2418" t="s">
        <v>5754</v>
      </c>
      <c r="V2418">
        <v>553590</v>
      </c>
    </row>
    <row r="2419" spans="19:22">
      <c r="S2419" t="str">
        <f>IF(ISNUMBER(SEARCH(ZAKL_DATA!$B$18,FU!$U2419)),U2419,"")</f>
        <v>Kšely</v>
      </c>
      <c r="T2419" t="str">
        <f t="array" ref="T2419">IFERROR(INDEX($S$3:$S$6255,SMALL(IF(ISNUMBER(SEARCH("",$S$3:$S$6255)),ROW($S$1:$S$6253),""),ROW(S2417))),"")</f>
        <v>Kšely</v>
      </c>
      <c r="U2419" t="s">
        <v>7081</v>
      </c>
      <c r="V2419">
        <v>553603</v>
      </c>
    </row>
    <row r="2420" spans="19:22">
      <c r="S2420" t="str">
        <f>IF(ISNUMBER(SEARCH(ZAKL_DATA!$B$18,FU!$U2420)),U2420,"")</f>
        <v>Kšice</v>
      </c>
      <c r="T2420" t="str">
        <f t="array" ref="T2420">IFERROR(INDEX($S$3:$S$6255,SMALL(IF(ISNUMBER(SEARCH("",$S$3:$S$6255)),ROW($S$1:$S$6253),""),ROW(S2418))),"")</f>
        <v>Kšice</v>
      </c>
      <c r="U2420" t="s">
        <v>6222</v>
      </c>
      <c r="V2420">
        <v>553611</v>
      </c>
    </row>
    <row r="2421" spans="19:22">
      <c r="S2421" t="str">
        <f>IF(ISNUMBER(SEARCH(ZAKL_DATA!$B$18,FU!$U2421)),U2421,"")</f>
        <v>Ktiš</v>
      </c>
      <c r="T2421" t="str">
        <f t="array" ref="T2421">IFERROR(INDEX($S$3:$S$6255,SMALL(IF(ISNUMBER(SEARCH("",$S$3:$S$6255)),ROW($S$1:$S$6253),""),ROW(S2419))),"")</f>
        <v>Ktiš</v>
      </c>
      <c r="U2421" t="s">
        <v>5574</v>
      </c>
      <c r="V2421">
        <v>553620</v>
      </c>
    </row>
    <row r="2422" spans="19:22">
      <c r="S2422" t="str">
        <f>IF(ISNUMBER(SEARCH(ZAKL_DATA!$B$18,FU!$U2422)),U2422,"")</f>
        <v>Ktová</v>
      </c>
      <c r="T2422" t="str">
        <f t="array" ref="T2422">IFERROR(INDEX($S$3:$S$6255,SMALL(IF(ISNUMBER(SEARCH("",$S$3:$S$6255)),ROW($S$1:$S$6253),""),ROW(S2420))),"")</f>
        <v>Ktová</v>
      </c>
      <c r="U2422" t="s">
        <v>5342</v>
      </c>
      <c r="V2422">
        <v>553638</v>
      </c>
    </row>
    <row r="2423" spans="19:22">
      <c r="S2423" t="str">
        <f>IF(ISNUMBER(SEARCH(ZAKL_DATA!$B$18,FU!$U2423)),U2423,"")</f>
        <v>Kublov</v>
      </c>
      <c r="T2423" t="str">
        <f t="array" ref="T2423">IFERROR(INDEX($S$3:$S$6255,SMALL(IF(ISNUMBER(SEARCH("",$S$3:$S$6255)),ROW($S$1:$S$6253),""),ROW(S2421))),"")</f>
        <v>Kublov</v>
      </c>
      <c r="U2423" t="s">
        <v>4079</v>
      </c>
      <c r="V2423">
        <v>553646</v>
      </c>
    </row>
    <row r="2424" spans="19:22">
      <c r="S2424" t="str">
        <f>IF(ISNUMBER(SEARCH(ZAKL_DATA!$B$18,FU!$U2424)),U2424,"")</f>
        <v>Kubova Huť</v>
      </c>
      <c r="T2424" t="str">
        <f t="array" ref="T2424">IFERROR(INDEX($S$3:$S$6255,SMALL(IF(ISNUMBER(SEARCH("",$S$3:$S$6255)),ROW($S$1:$S$6253),""),ROW(S2422))),"")</f>
        <v>Kubova Huť</v>
      </c>
      <c r="U2424" t="s">
        <v>6483</v>
      </c>
      <c r="V2424">
        <v>553654</v>
      </c>
    </row>
    <row r="2425" spans="19:22">
      <c r="S2425" t="str">
        <f>IF(ISNUMBER(SEARCH(ZAKL_DATA!$B$18,FU!$U2425)),U2425,"")</f>
        <v>Kubšice</v>
      </c>
      <c r="T2425" t="str">
        <f t="array" ref="T2425">IFERROR(INDEX($S$3:$S$6255,SMALL(IF(ISNUMBER(SEARCH("",$S$3:$S$6255)),ROW($S$1:$S$6253),""),ROW(S2423))),"")</f>
        <v>Kubšice</v>
      </c>
      <c r="U2425" t="s">
        <v>8595</v>
      </c>
      <c r="V2425">
        <v>553662</v>
      </c>
    </row>
    <row r="2426" spans="19:22">
      <c r="S2426" t="str">
        <f>IF(ISNUMBER(SEARCH(ZAKL_DATA!$B$18,FU!$U2426)),U2426,"")</f>
        <v>Kučerov</v>
      </c>
      <c r="T2426" t="str">
        <f t="array" ref="T2426">IFERROR(INDEX($S$3:$S$6255,SMALL(IF(ISNUMBER(SEARCH("",$S$3:$S$6255)),ROW($S$1:$S$6253),""),ROW(S2424))),"")</f>
        <v>Kučerov</v>
      </c>
      <c r="U2426" t="s">
        <v>8517</v>
      </c>
      <c r="V2426">
        <v>553671</v>
      </c>
    </row>
    <row r="2427" spans="19:22">
      <c r="S2427" t="str">
        <f>IF(ISNUMBER(SEARCH(ZAKL_DATA!$B$18,FU!$U2427)),U2427,"")</f>
        <v>Kučeř</v>
      </c>
      <c r="T2427" t="str">
        <f t="array" ref="T2427">IFERROR(INDEX($S$3:$S$6255,SMALL(IF(ISNUMBER(SEARCH("",$S$3:$S$6255)),ROW($S$1:$S$6253),""),ROW(S2425))),"")</f>
        <v>Kučeř</v>
      </c>
      <c r="U2427" t="s">
        <v>5510</v>
      </c>
      <c r="V2427">
        <v>553689</v>
      </c>
    </row>
    <row r="2428" spans="19:22">
      <c r="S2428" t="str">
        <f>IF(ISNUMBER(SEARCH(ZAKL_DATA!$B$18,FU!$U2428)),U2428,"")</f>
        <v>Kudlovice</v>
      </c>
      <c r="T2428" t="str">
        <f t="array" ref="T2428">IFERROR(INDEX($S$3:$S$6255,SMALL(IF(ISNUMBER(SEARCH("",$S$3:$S$6255)),ROW($S$1:$S$6253),""),ROW(S2426))),"")</f>
        <v>Kudlovice</v>
      </c>
      <c r="U2428" t="s">
        <v>8459</v>
      </c>
      <c r="V2428">
        <v>553697</v>
      </c>
    </row>
    <row r="2429" spans="19:22">
      <c r="S2429" t="str">
        <f>IF(ISNUMBER(SEARCH(ZAKL_DATA!$B$18,FU!$U2429)),U2429,"")</f>
        <v>Kuchařovice</v>
      </c>
      <c r="T2429" t="str">
        <f t="array" ref="T2429">IFERROR(INDEX($S$3:$S$6255,SMALL(IF(ISNUMBER(SEARCH("",$S$3:$S$6255)),ROW($S$1:$S$6253),""),ROW(S2427))),"")</f>
        <v>Kuchařovice</v>
      </c>
      <c r="U2429" t="s">
        <v>8596</v>
      </c>
      <c r="V2429">
        <v>553701</v>
      </c>
    </row>
    <row r="2430" spans="19:22">
      <c r="S2430" t="str">
        <f>IF(ISNUMBER(SEARCH(ZAKL_DATA!$B$18,FU!$U2430)),U2430,"")</f>
        <v>Kujavy</v>
      </c>
      <c r="T2430" t="str">
        <f t="array" ref="T2430">IFERROR(INDEX($S$3:$S$6255,SMALL(IF(ISNUMBER(SEARCH("",$S$3:$S$6255)),ROW($S$1:$S$6253),""),ROW(S2428))),"")</f>
        <v>Kujavy</v>
      </c>
      <c r="U2430" t="s">
        <v>5952</v>
      </c>
      <c r="V2430">
        <v>553719</v>
      </c>
    </row>
    <row r="2431" spans="19:22">
      <c r="S2431" t="str">
        <f>IF(ISNUMBER(SEARCH(ZAKL_DATA!$B$18,FU!$U2431)),U2431,"")</f>
        <v>Kukle</v>
      </c>
      <c r="T2431" t="str">
        <f t="array" ref="T2431">IFERROR(INDEX($S$3:$S$6255,SMALL(IF(ISNUMBER(SEARCH("",$S$3:$S$6255)),ROW($S$1:$S$6253),""),ROW(S2429))),"")</f>
        <v>Kukle</v>
      </c>
      <c r="U2431" t="s">
        <v>7152</v>
      </c>
      <c r="V2431">
        <v>553727</v>
      </c>
    </row>
    <row r="2432" spans="19:22">
      <c r="S2432" t="str">
        <f>IF(ISNUMBER(SEARCH(ZAKL_DATA!$B$18,FU!$U2432)),U2432,"")</f>
        <v>Kuklík</v>
      </c>
      <c r="T2432" t="str">
        <f t="array" ref="T2432">IFERROR(INDEX($S$3:$S$6255,SMALL(IF(ISNUMBER(SEARCH("",$S$3:$S$6255)),ROW($S$1:$S$6253),""),ROW(S2430))),"")</f>
        <v>Kuklík</v>
      </c>
      <c r="U2432" t="s">
        <v>8705</v>
      </c>
      <c r="V2432">
        <v>553735</v>
      </c>
    </row>
    <row r="2433" spans="19:22">
      <c r="S2433" t="str">
        <f>IF(ISNUMBER(SEARCH(ZAKL_DATA!$B$18,FU!$U2433)),U2433,"")</f>
        <v>Kuks</v>
      </c>
      <c r="T2433" t="str">
        <f t="array" ref="T2433">IFERROR(INDEX($S$3:$S$6255,SMALL(IF(ISNUMBER(SEARCH("",$S$3:$S$6255)),ROW($S$1:$S$6253),""),ROW(S2431))),"")</f>
        <v>Kuks</v>
      </c>
      <c r="U2433" t="s">
        <v>7629</v>
      </c>
      <c r="V2433">
        <v>553743</v>
      </c>
    </row>
    <row r="2434" spans="19:22">
      <c r="S2434" t="str">
        <f>IF(ISNUMBER(SEARCH(ZAKL_DATA!$B$18,FU!$U2434)),U2434,"")</f>
        <v>Kulířov</v>
      </c>
      <c r="T2434" t="str">
        <f t="array" ref="T2434">IFERROR(INDEX($S$3:$S$6255,SMALL(IF(ISNUMBER(SEARCH("",$S$3:$S$6255)),ROW($S$1:$S$6253),""),ROW(S2432))),"")</f>
        <v>Kulířov</v>
      </c>
      <c r="U2434" t="s">
        <v>7766</v>
      </c>
      <c r="V2434">
        <v>553751</v>
      </c>
    </row>
    <row r="2435" spans="19:22">
      <c r="S2435" t="str">
        <f>IF(ISNUMBER(SEARCH(ZAKL_DATA!$B$18,FU!$U2435)),U2435,"")</f>
        <v>Kunčice</v>
      </c>
      <c r="T2435" t="str">
        <f t="array" ref="T2435">IFERROR(INDEX($S$3:$S$6255,SMALL(IF(ISNUMBER(SEARCH("",$S$3:$S$6255)),ROW($S$1:$S$6253),""),ROW(S2433))),"")</f>
        <v>Kunčice</v>
      </c>
      <c r="U2435" t="s">
        <v>6966</v>
      </c>
      <c r="V2435">
        <v>553760</v>
      </c>
    </row>
    <row r="2436" spans="19:22">
      <c r="S2436" t="str">
        <f>IF(ISNUMBER(SEARCH(ZAKL_DATA!$B$18,FU!$U2436)),U2436,"")</f>
        <v>Kunčice nad Labem</v>
      </c>
      <c r="T2436" t="str">
        <f t="array" ref="T2436">IFERROR(INDEX($S$3:$S$6255,SMALL(IF(ISNUMBER(SEARCH("",$S$3:$S$6255)),ROW($S$1:$S$6253),""),ROW(S2434))),"")</f>
        <v>Kunčice nad Labem</v>
      </c>
      <c r="U2436" t="s">
        <v>7630</v>
      </c>
      <c r="V2436">
        <v>553778</v>
      </c>
    </row>
    <row r="2437" spans="19:22">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c r="S2438" t="str">
        <f>IF(ISNUMBER(SEARCH(ZAKL_DATA!$B$18,FU!$U2438)),U2438,"")</f>
        <v>Kunčina</v>
      </c>
      <c r="T2438" t="str">
        <f t="array" ref="T2438">IFERROR(INDEX($S$3:$S$6255,SMALL(IF(ISNUMBER(SEARCH("",$S$3:$S$6255)),ROW($S$1:$S$6253),""),ROW(S2436))),"")</f>
        <v>Kunčina</v>
      </c>
      <c r="U2438" t="s">
        <v>7536</v>
      </c>
      <c r="V2438">
        <v>553794</v>
      </c>
    </row>
    <row r="2439" spans="19:22">
      <c r="S2439" t="str">
        <f>IF(ISNUMBER(SEARCH(ZAKL_DATA!$B$18,FU!$U2439)),U2439,"")</f>
        <v>Kunčina Ves</v>
      </c>
      <c r="T2439" t="str">
        <f t="array" ref="T2439">IFERROR(INDEX($S$3:$S$6255,SMALL(IF(ISNUMBER(SEARCH("",$S$3:$S$6255)),ROW($S$1:$S$6253),""),ROW(S2437))),"")</f>
        <v>Kunčina Ves</v>
      </c>
      <c r="U2439" t="s">
        <v>7767</v>
      </c>
      <c r="V2439">
        <v>553816</v>
      </c>
    </row>
    <row r="2440" spans="19:22">
      <c r="S2440" t="str">
        <f>IF(ISNUMBER(SEARCH(ZAKL_DATA!$B$18,FU!$U2440)),U2440,"")</f>
        <v>Kundratice</v>
      </c>
      <c r="T2440" t="str">
        <f t="array" ref="T2440">IFERROR(INDEX($S$3:$S$6255,SMALL(IF(ISNUMBER(SEARCH("",$S$3:$S$6255)),ROW($S$1:$S$6253),""),ROW(S2438))),"")</f>
        <v>Kundratice</v>
      </c>
      <c r="U2440" t="s">
        <v>8706</v>
      </c>
      <c r="V2440">
        <v>553824</v>
      </c>
    </row>
    <row r="2441" spans="19:22">
      <c r="S2441" t="str">
        <f>IF(ISNUMBER(SEARCH(ZAKL_DATA!$B$18,FU!$U2441)),U2441,"")</f>
        <v>Kunějovice</v>
      </c>
      <c r="T2441" t="str">
        <f t="array" ref="T2441">IFERROR(INDEX($S$3:$S$6255,SMALL(IF(ISNUMBER(SEARCH("",$S$3:$S$6255)),ROW($S$1:$S$6253),""),ROW(S2439))),"")</f>
        <v>Kunějovice</v>
      </c>
      <c r="U2441" t="s">
        <v>6115</v>
      </c>
      <c r="V2441">
        <v>553832</v>
      </c>
    </row>
    <row r="2442" spans="19:22">
      <c r="S2442" t="str">
        <f>IF(ISNUMBER(SEARCH(ZAKL_DATA!$B$18,FU!$U2442)),U2442,"")</f>
        <v>Kunemil</v>
      </c>
      <c r="T2442" t="str">
        <f t="array" ref="T2442">IFERROR(INDEX($S$3:$S$6255,SMALL(IF(ISNUMBER(SEARCH("",$S$3:$S$6255)),ROW($S$1:$S$6253),""),ROW(S2440))),"")</f>
        <v>Kunemil</v>
      </c>
      <c r="U2442" t="s">
        <v>5429</v>
      </c>
      <c r="V2442">
        <v>553841</v>
      </c>
    </row>
    <row r="2443" spans="19:22">
      <c r="S2443" t="str">
        <f>IF(ISNUMBER(SEARCH(ZAKL_DATA!$B$18,FU!$U2443)),U2443,"")</f>
        <v>Kunětice</v>
      </c>
      <c r="T2443" t="str">
        <f t="array" ref="T2443">IFERROR(INDEX($S$3:$S$6255,SMALL(IF(ISNUMBER(SEARCH("",$S$3:$S$6255)),ROW($S$1:$S$6253),""),ROW(S2441))),"")</f>
        <v>Kunětice</v>
      </c>
      <c r="U2443" t="s">
        <v>7230</v>
      </c>
      <c r="V2443">
        <v>553859</v>
      </c>
    </row>
    <row r="2444" spans="19:22">
      <c r="S2444" t="str">
        <f>IF(ISNUMBER(SEARCH(ZAKL_DATA!$B$18,FU!$U2444)),U2444,"")</f>
        <v>Kunice</v>
      </c>
      <c r="T2444" t="str">
        <f t="array" ref="T2444">IFERROR(INDEX($S$3:$S$6255,SMALL(IF(ISNUMBER(SEARCH("",$S$3:$S$6255)),ROW($S$1:$S$6253),""),ROW(S2442))),"")</f>
        <v>Kunice</v>
      </c>
      <c r="U2444" t="s">
        <v>4723</v>
      </c>
      <c r="V2444">
        <v>553867</v>
      </c>
    </row>
    <row r="2445" spans="19:22">
      <c r="S2445" t="str">
        <f>IF(ISNUMBER(SEARCH(ZAKL_DATA!$B$18,FU!$U2445)),U2445,"")</f>
        <v>Kunice</v>
      </c>
      <c r="T2445" t="str">
        <f t="array" ref="T2445">IFERROR(INDEX($S$3:$S$6255,SMALL(IF(ISNUMBER(SEARCH("",$S$3:$S$6255)),ROW($S$1:$S$6253),""),ROW(S2443))),"")</f>
        <v>Kunice</v>
      </c>
      <c r="U2445" t="s">
        <v>4723</v>
      </c>
      <c r="V2445">
        <v>553875</v>
      </c>
    </row>
    <row r="2446" spans="19:22">
      <c r="S2446" t="str">
        <f>IF(ISNUMBER(SEARCH(ZAKL_DATA!$B$18,FU!$U2446)),U2446,"")</f>
        <v>Kuničky</v>
      </c>
      <c r="T2446" t="str">
        <f t="array" ref="T2446">IFERROR(INDEX($S$3:$S$6255,SMALL(IF(ISNUMBER(SEARCH("",$S$3:$S$6255)),ROW($S$1:$S$6253),""),ROW(S2444))),"")</f>
        <v>Kuničky</v>
      </c>
      <c r="U2446" t="s">
        <v>7768</v>
      </c>
      <c r="V2446">
        <v>553883</v>
      </c>
    </row>
    <row r="2447" spans="19:22">
      <c r="S2447" t="str">
        <f>IF(ISNUMBER(SEARCH(ZAKL_DATA!$B$18,FU!$U2447)),U2447,"")</f>
        <v>Kunín</v>
      </c>
      <c r="T2447" t="str">
        <f t="array" ref="T2447">IFERROR(INDEX($S$3:$S$6255,SMALL(IF(ISNUMBER(SEARCH("",$S$3:$S$6255)),ROW($S$1:$S$6253),""),ROW(S2445))),"")</f>
        <v>Kunín</v>
      </c>
      <c r="U2447" t="s">
        <v>6824</v>
      </c>
      <c r="V2447">
        <v>553891</v>
      </c>
    </row>
    <row r="2448" spans="19:22">
      <c r="S2448" t="str">
        <f>IF(ISNUMBER(SEARCH(ZAKL_DATA!$B$18,FU!$U2448)),U2448,"")</f>
        <v>Kunkovice</v>
      </c>
      <c r="T2448" t="str">
        <f t="array" ref="T2448">IFERROR(INDEX($S$3:$S$6255,SMALL(IF(ISNUMBER(SEARCH("",$S$3:$S$6255)),ROW($S$1:$S$6253),""),ROW(S2446))),"")</f>
        <v>Kunkovice</v>
      </c>
      <c r="U2448" t="s">
        <v>8230</v>
      </c>
      <c r="V2448">
        <v>553905</v>
      </c>
    </row>
    <row r="2449" spans="19:22">
      <c r="S2449" t="str">
        <f>IF(ISNUMBER(SEARCH(ZAKL_DATA!$B$18,FU!$U2449)),U2449,"")</f>
        <v>Kunovice</v>
      </c>
      <c r="T2449" t="str">
        <f t="array" ref="T2449">IFERROR(INDEX($S$3:$S$6255,SMALL(IF(ISNUMBER(SEARCH("",$S$3:$S$6255)),ROW($S$1:$S$6253),""),ROW(S2447))),"")</f>
        <v>Kunovice</v>
      </c>
      <c r="U2449" t="s">
        <v>5094</v>
      </c>
      <c r="V2449">
        <v>553913</v>
      </c>
    </row>
    <row r="2450" spans="19:22">
      <c r="S2450" t="str">
        <f>IF(ISNUMBER(SEARCH(ZAKL_DATA!$B$18,FU!$U2450)),U2450,"")</f>
        <v>Kunovice</v>
      </c>
      <c r="T2450" t="str">
        <f t="array" ref="T2450">IFERROR(INDEX($S$3:$S$6255,SMALL(IF(ISNUMBER(SEARCH("",$S$3:$S$6255)),ROW($S$1:$S$6253),""),ROW(S2448))),"")</f>
        <v>Kunovice</v>
      </c>
      <c r="U2450" t="s">
        <v>5094</v>
      </c>
      <c r="V2450">
        <v>553921</v>
      </c>
    </row>
    <row r="2451" spans="19:22">
      <c r="S2451" t="str">
        <f>IF(ISNUMBER(SEARCH(ZAKL_DATA!$B$18,FU!$U2451)),U2451,"")</f>
        <v>Kuňovice</v>
      </c>
      <c r="T2451" t="str">
        <f t="array" ref="T2451">IFERROR(INDEX($S$3:$S$6255,SMALL(IF(ISNUMBER(SEARCH("",$S$3:$S$6255)),ROW($S$1:$S$6253),""),ROW(S2449))),"")</f>
        <v>Kuňovice</v>
      </c>
      <c r="U2451" t="s">
        <v>3951</v>
      </c>
      <c r="V2451">
        <v>553930</v>
      </c>
    </row>
    <row r="2452" spans="19:22">
      <c r="S2452" t="str">
        <f>IF(ISNUMBER(SEARCH(ZAKL_DATA!$B$18,FU!$U2452)),U2452,"")</f>
        <v>Kunratice</v>
      </c>
      <c r="T2452" t="str">
        <f t="array" ref="T2452">IFERROR(INDEX($S$3:$S$6255,SMALL(IF(ISNUMBER(SEARCH("",$S$3:$S$6255)),ROW($S$1:$S$6253),""),ROW(S2450))),"")</f>
        <v>Kunratice</v>
      </c>
      <c r="U2452" t="s">
        <v>3988</v>
      </c>
      <c r="V2452">
        <v>553948</v>
      </c>
    </row>
    <row r="2453" spans="19:22">
      <c r="S2453" t="str">
        <f>IF(ISNUMBER(SEARCH(ZAKL_DATA!$B$18,FU!$U2453)),U2453,"")</f>
        <v>Kunratice</v>
      </c>
      <c r="T2453" t="str">
        <f t="array" ref="T2453">IFERROR(INDEX($S$3:$S$6255,SMALL(IF(ISNUMBER(SEARCH("",$S$3:$S$6255)),ROW($S$1:$S$6253),""),ROW(S2451))),"")</f>
        <v>Kunratice</v>
      </c>
      <c r="U2453" t="s">
        <v>3988</v>
      </c>
      <c r="V2453">
        <v>553956</v>
      </c>
    </row>
    <row r="2454" spans="19:22">
      <c r="S2454" t="str">
        <f>IF(ISNUMBER(SEARCH(ZAKL_DATA!$B$18,FU!$U2454)),U2454,"")</f>
        <v>Kunratice u Cvikova</v>
      </c>
      <c r="T2454" t="str">
        <f t="array" ref="T2454">IFERROR(INDEX($S$3:$S$6255,SMALL(IF(ISNUMBER(SEARCH("",$S$3:$S$6255)),ROW($S$1:$S$6253),""),ROW(S2452))),"")</f>
        <v>Kunratice u Cvikova</v>
      </c>
      <c r="U2454" t="s">
        <v>6287</v>
      </c>
      <c r="V2454">
        <v>553964</v>
      </c>
    </row>
    <row r="2455" spans="19:22">
      <c r="S2455" t="str">
        <f>IF(ISNUMBER(SEARCH(ZAKL_DATA!$B$18,FU!$U2455)),U2455,"")</f>
        <v>Kunštát</v>
      </c>
      <c r="T2455" t="str">
        <f t="array" ref="T2455">IFERROR(INDEX($S$3:$S$6255,SMALL(IF(ISNUMBER(SEARCH("",$S$3:$S$6255)),ROW($S$1:$S$6253),""),ROW(S2453))),"")</f>
        <v>Kunštát</v>
      </c>
      <c r="U2455" t="s">
        <v>7769</v>
      </c>
      <c r="V2455">
        <v>553972</v>
      </c>
    </row>
    <row r="2456" spans="19:22">
      <c r="S2456" t="str">
        <f>IF(ISNUMBER(SEARCH(ZAKL_DATA!$B$18,FU!$U2456)),U2456,"")</f>
        <v>Kunvald</v>
      </c>
      <c r="T2456" t="str">
        <f t="array" ref="T2456">IFERROR(INDEX($S$3:$S$6255,SMALL(IF(ISNUMBER(SEARCH("",$S$3:$S$6255)),ROW($S$1:$S$6253),""),ROW(S2454))),"")</f>
        <v>Kunvald</v>
      </c>
      <c r="U2456" t="s">
        <v>7694</v>
      </c>
      <c r="V2456">
        <v>553981</v>
      </c>
    </row>
    <row r="2457" spans="19:22">
      <c r="S2457" t="str">
        <f>IF(ISNUMBER(SEARCH(ZAKL_DATA!$B$18,FU!$U2457)),U2457,"")</f>
        <v>Kunžak</v>
      </c>
      <c r="T2457" t="str">
        <f t="array" ref="T2457">IFERROR(INDEX($S$3:$S$6255,SMALL(IF(ISNUMBER(SEARCH("",$S$3:$S$6255)),ROW($S$1:$S$6253),""),ROW(S2455))),"")</f>
        <v>Kunžak</v>
      </c>
      <c r="U2457" t="s">
        <v>5290</v>
      </c>
      <c r="V2457">
        <v>553999</v>
      </c>
    </row>
    <row r="2458" spans="19:22">
      <c r="S2458" t="str">
        <f>IF(ISNUMBER(SEARCH(ZAKL_DATA!$B$18,FU!$U2458)),U2458,"")</f>
        <v>Kupařovice</v>
      </c>
      <c r="T2458" t="str">
        <f t="array" ref="T2458">IFERROR(INDEX($S$3:$S$6255,SMALL(IF(ISNUMBER(SEARCH("",$S$3:$S$6255)),ROW($S$1:$S$6253),""),ROW(S2456))),"")</f>
        <v>Kupařovice</v>
      </c>
      <c r="U2458" t="s">
        <v>7852</v>
      </c>
      <c r="V2458">
        <v>554006</v>
      </c>
    </row>
    <row r="2459" spans="19:22">
      <c r="S2459" t="str">
        <f>IF(ISNUMBER(SEARCH(ZAKL_DATA!$B$18,FU!$U2459)),U2459,"")</f>
        <v>Kurdějov</v>
      </c>
      <c r="T2459" t="str">
        <f t="array" ref="T2459">IFERROR(INDEX($S$3:$S$6255,SMALL(IF(ISNUMBER(SEARCH("",$S$3:$S$6255)),ROW($S$1:$S$6253),""),ROW(S2457))),"")</f>
        <v>Kurdějov</v>
      </c>
      <c r="U2459" t="s">
        <v>5949</v>
      </c>
      <c r="V2459">
        <v>554014</v>
      </c>
    </row>
    <row r="2460" spans="19:22">
      <c r="S2460" t="str">
        <f>IF(ISNUMBER(SEARCH(ZAKL_DATA!$B$18,FU!$U2460)),U2460,"")</f>
        <v>Kuroslepy</v>
      </c>
      <c r="T2460" t="str">
        <f t="array" ref="T2460">IFERROR(INDEX($S$3:$S$6255,SMALL(IF(ISNUMBER(SEARCH("",$S$3:$S$6255)),ROW($S$1:$S$6253),""),ROW(S2458))),"")</f>
        <v>Kuroslepy</v>
      </c>
      <c r="U2460" t="s">
        <v>5572</v>
      </c>
      <c r="V2460">
        <v>554022</v>
      </c>
    </row>
    <row r="2461" spans="19:22">
      <c r="S2461" t="str">
        <f>IF(ISNUMBER(SEARCH(ZAKL_DATA!$B$18,FU!$U2461)),U2461,"")</f>
        <v>Kurovice</v>
      </c>
      <c r="T2461" t="str">
        <f t="array" ref="T2461">IFERROR(INDEX($S$3:$S$6255,SMALL(IF(ISNUMBER(SEARCH("",$S$3:$S$6255)),ROW($S$1:$S$6253),""),ROW(S2459))),"")</f>
        <v>Kurovice</v>
      </c>
      <c r="U2461" t="s">
        <v>8231</v>
      </c>
      <c r="V2461">
        <v>554031</v>
      </c>
    </row>
    <row r="2462" spans="19:22">
      <c r="S2462" t="str">
        <f>IF(ISNUMBER(SEARCH(ZAKL_DATA!$B$18,FU!$U2462)),U2462,"")</f>
        <v>Kuřim</v>
      </c>
      <c r="T2462" t="str">
        <f t="array" ref="T2462">IFERROR(INDEX($S$3:$S$6255,SMALL(IF(ISNUMBER(SEARCH("",$S$3:$S$6255)),ROW($S$1:$S$6253),""),ROW(S2460))),"")</f>
        <v>Kuřim</v>
      </c>
      <c r="U2462" t="s">
        <v>7853</v>
      </c>
      <c r="V2462">
        <v>554049</v>
      </c>
    </row>
    <row r="2463" spans="19:22">
      <c r="S2463" t="str">
        <f>IF(ISNUMBER(SEARCH(ZAKL_DATA!$B$18,FU!$U2463)),U2463,"")</f>
        <v>Kuřimany</v>
      </c>
      <c r="T2463" t="str">
        <f t="array" ref="T2463">IFERROR(INDEX($S$3:$S$6255,SMALL(IF(ISNUMBER(SEARCH("",$S$3:$S$6255)),ROW($S$1:$S$6253),""),ROW(S2461))),"")</f>
        <v>Kuřimany</v>
      </c>
      <c r="U2463" t="s">
        <v>6184</v>
      </c>
      <c r="V2463">
        <v>554057</v>
      </c>
    </row>
    <row r="2464" spans="19:22">
      <c r="S2464" t="str">
        <f>IF(ISNUMBER(SEARCH(ZAKL_DATA!$B$18,FU!$U2464)),U2464,"")</f>
        <v>Kuřimská Nová Ves</v>
      </c>
      <c r="T2464" t="str">
        <f t="array" ref="T2464">IFERROR(INDEX($S$3:$S$6255,SMALL(IF(ISNUMBER(SEARCH("",$S$3:$S$6255)),ROW($S$1:$S$6253),""),ROW(S2462))),"")</f>
        <v>Kuřimská Nová Ves</v>
      </c>
      <c r="U2464" t="s">
        <v>8707</v>
      </c>
      <c r="V2464">
        <v>554065</v>
      </c>
    </row>
    <row r="2465" spans="19:22">
      <c r="S2465" t="str">
        <f>IF(ISNUMBER(SEARCH(ZAKL_DATA!$B$18,FU!$U2465)),U2465,"")</f>
        <v>Kuřimské Jestřabí</v>
      </c>
      <c r="T2465" t="str">
        <f t="array" ref="T2465">IFERROR(INDEX($S$3:$S$6255,SMALL(IF(ISNUMBER(SEARCH("",$S$3:$S$6255)),ROW($S$1:$S$6253),""),ROW(S2463))),"")</f>
        <v>Kuřimské Jestřabí</v>
      </c>
      <c r="U2465" t="s">
        <v>8708</v>
      </c>
      <c r="V2465">
        <v>554073</v>
      </c>
    </row>
    <row r="2466" spans="19:22">
      <c r="S2466" t="str">
        <f>IF(ISNUMBER(SEARCH(ZAKL_DATA!$B$18,FU!$U2466)),U2466,"")</f>
        <v>Kutná Hora</v>
      </c>
      <c r="T2466" t="str">
        <f t="array" ref="T2466">IFERROR(INDEX($S$3:$S$6255,SMALL(IF(ISNUMBER(SEARCH("",$S$3:$S$6255)),ROW($S$1:$S$6253),""),ROW(S2464))),"")</f>
        <v>Kutná Hora</v>
      </c>
      <c r="U2466" t="s">
        <v>4325</v>
      </c>
      <c r="V2466">
        <v>554081</v>
      </c>
    </row>
    <row r="2467" spans="19:22">
      <c r="S2467" t="str">
        <f>IF(ISNUMBER(SEARCH(ZAKL_DATA!$B$18,FU!$U2467)),U2467,"")</f>
        <v>Kutrovice</v>
      </c>
      <c r="T2467" t="str">
        <f t="array" ref="T2467">IFERROR(INDEX($S$3:$S$6255,SMALL(IF(ISNUMBER(SEARCH("",$S$3:$S$6255)),ROW($S$1:$S$6253),""),ROW(S2465))),"")</f>
        <v>Kutrovice</v>
      </c>
      <c r="U2467" t="s">
        <v>7065</v>
      </c>
      <c r="V2467">
        <v>554090</v>
      </c>
    </row>
    <row r="2468" spans="19:22">
      <c r="S2468" t="str">
        <f>IF(ISNUMBER(SEARCH(ZAKL_DATA!$B$18,FU!$U2468)),U2468,"")</f>
        <v>Kuželov</v>
      </c>
      <c r="T2468" t="str">
        <f t="array" ref="T2468">IFERROR(INDEX($S$3:$S$6255,SMALL(IF(ISNUMBER(SEARCH("",$S$3:$S$6255)),ROW($S$1:$S$6253),""),ROW(S2466))),"")</f>
        <v>Kuželov</v>
      </c>
      <c r="U2468" t="s">
        <v>8055</v>
      </c>
      <c r="V2468">
        <v>554103</v>
      </c>
    </row>
    <row r="2469" spans="19:22">
      <c r="S2469" t="str">
        <f>IF(ISNUMBER(SEARCH(ZAKL_DATA!$B$18,FU!$U2469)),U2469,"")</f>
        <v>Kvasice</v>
      </c>
      <c r="T2469" t="str">
        <f t="array" ref="T2469">IFERROR(INDEX($S$3:$S$6255,SMALL(IF(ISNUMBER(SEARCH("",$S$3:$S$6255)),ROW($S$1:$S$6253),""),ROW(S2467))),"")</f>
        <v>Kvasice</v>
      </c>
      <c r="U2469" t="s">
        <v>8232</v>
      </c>
      <c r="V2469">
        <v>554111</v>
      </c>
    </row>
    <row r="2470" spans="19:22">
      <c r="S2470" t="str">
        <f>IF(ISNUMBER(SEARCH(ZAKL_DATA!$B$18,FU!$U2470)),U2470,"")</f>
        <v>Kvasiny</v>
      </c>
      <c r="T2470" t="str">
        <f t="array" ref="T2470">IFERROR(INDEX($S$3:$S$6255,SMALL(IF(ISNUMBER(SEARCH("",$S$3:$S$6255)),ROW($S$1:$S$6253),""),ROW(S2468))),"")</f>
        <v>Kvasiny</v>
      </c>
      <c r="U2470" t="s">
        <v>7423</v>
      </c>
      <c r="V2470">
        <v>554120</v>
      </c>
    </row>
    <row r="2471" spans="19:22">
      <c r="S2471" t="str">
        <f>IF(ISNUMBER(SEARCH(ZAKL_DATA!$B$18,FU!$U2471)),U2471,"")</f>
        <v>Kváskovice</v>
      </c>
      <c r="T2471" t="str">
        <f t="array" ref="T2471">IFERROR(INDEX($S$3:$S$6255,SMALL(IF(ISNUMBER(SEARCH("",$S$3:$S$6255)),ROW($S$1:$S$6253),""),ROW(S2469))),"")</f>
        <v>Kváskovice</v>
      </c>
      <c r="U2471" t="s">
        <v>4582</v>
      </c>
      <c r="V2471">
        <v>554138</v>
      </c>
    </row>
    <row r="2472" spans="19:22">
      <c r="S2472" t="str">
        <f>IF(ISNUMBER(SEARCH(ZAKL_DATA!$B$18,FU!$U2472)),U2472,"")</f>
        <v>Kvášňovice</v>
      </c>
      <c r="T2472" t="str">
        <f t="array" ref="T2472">IFERROR(INDEX($S$3:$S$6255,SMALL(IF(ISNUMBER(SEARCH("",$S$3:$S$6255)),ROW($S$1:$S$6253),""),ROW(S2470))),"")</f>
        <v>Kvášňovice</v>
      </c>
      <c r="U2472" t="s">
        <v>5020</v>
      </c>
      <c r="V2472">
        <v>554146</v>
      </c>
    </row>
    <row r="2473" spans="19:22">
      <c r="S2473" t="str">
        <f>IF(ISNUMBER(SEARCH(ZAKL_DATA!$B$18,FU!$U2473)),U2473,"")</f>
        <v>Květinov</v>
      </c>
      <c r="T2473" t="str">
        <f t="array" ref="T2473">IFERROR(INDEX($S$3:$S$6255,SMALL(IF(ISNUMBER(SEARCH("",$S$3:$S$6255)),ROW($S$1:$S$6253),""),ROW(S2471))),"")</f>
        <v>Květinov</v>
      </c>
      <c r="U2473" t="s">
        <v>6858</v>
      </c>
      <c r="V2473">
        <v>554154</v>
      </c>
    </row>
    <row r="2474" spans="19:22">
      <c r="S2474" t="str">
        <f>IF(ISNUMBER(SEARCH(ZAKL_DATA!$B$18,FU!$U2474)),U2474,"")</f>
        <v>Květná</v>
      </c>
      <c r="T2474" t="str">
        <f t="array" ref="T2474">IFERROR(INDEX($S$3:$S$6255,SMALL(IF(ISNUMBER(SEARCH("",$S$3:$S$6255)),ROW($S$1:$S$6253),""),ROW(S2472))),"")</f>
        <v>Květná</v>
      </c>
      <c r="U2474" t="s">
        <v>7537</v>
      </c>
      <c r="V2474">
        <v>554162</v>
      </c>
    </row>
    <row r="2475" spans="19:22">
      <c r="S2475" t="str">
        <f>IF(ISNUMBER(SEARCH(ZAKL_DATA!$B$18,FU!$U2475)),U2475,"")</f>
        <v>Květnice</v>
      </c>
      <c r="T2475" t="str">
        <f t="array" ref="T2475">IFERROR(INDEX($S$3:$S$6255,SMALL(IF(ISNUMBER(SEARCH("",$S$3:$S$6255)),ROW($S$1:$S$6253),""),ROW(S2473))),"")</f>
        <v>Květnice</v>
      </c>
      <c r="U2475" t="s">
        <v>6570</v>
      </c>
      <c r="V2475">
        <v>554171</v>
      </c>
    </row>
    <row r="2476" spans="19:22">
      <c r="S2476" t="str">
        <f>IF(ISNUMBER(SEARCH(ZAKL_DATA!$B$18,FU!$U2476)),U2476,"")</f>
        <v>Květov</v>
      </c>
      <c r="T2476" t="str">
        <f t="array" ref="T2476">IFERROR(INDEX($S$3:$S$6255,SMALL(IF(ISNUMBER(SEARCH("",$S$3:$S$6255)),ROW($S$1:$S$6253),""),ROW(S2474))),"")</f>
        <v>Květov</v>
      </c>
      <c r="U2476" t="s">
        <v>8879</v>
      </c>
      <c r="V2476">
        <v>554189</v>
      </c>
    </row>
    <row r="2477" spans="19:22">
      <c r="S2477" t="str">
        <f>IF(ISNUMBER(SEARCH(ZAKL_DATA!$B$18,FU!$U2477)),U2477,"")</f>
        <v>Kvíčovice</v>
      </c>
      <c r="T2477" t="str">
        <f t="array" ref="T2477">IFERROR(INDEX($S$3:$S$6255,SMALL(IF(ISNUMBER(SEARCH("",$S$3:$S$6255)),ROW($S$1:$S$6253),""),ROW(S2475))),"")</f>
        <v>Kvíčovice</v>
      </c>
      <c r="U2477" t="s">
        <v>5852</v>
      </c>
      <c r="V2477">
        <v>554197</v>
      </c>
    </row>
    <row r="2478" spans="19:22">
      <c r="S2478" t="str">
        <f>IF(ISNUMBER(SEARCH(ZAKL_DATA!$B$18,FU!$U2478)),U2478,"")</f>
        <v>Kvilda</v>
      </c>
      <c r="T2478" t="str">
        <f t="array" ref="T2478">IFERROR(INDEX($S$3:$S$6255,SMALL(IF(ISNUMBER(SEARCH("",$S$3:$S$6255)),ROW($S$1:$S$6253),""),ROW(S2476))),"")</f>
        <v>Kvilda</v>
      </c>
      <c r="U2478" t="s">
        <v>5575</v>
      </c>
      <c r="V2478">
        <v>554201</v>
      </c>
    </row>
    <row r="2479" spans="19:22">
      <c r="S2479" t="str">
        <f>IF(ISNUMBER(SEARCH(ZAKL_DATA!$B$18,FU!$U2479)),U2479,"")</f>
        <v>Kvílice</v>
      </c>
      <c r="T2479" t="str">
        <f t="array" ref="T2479">IFERROR(INDEX($S$3:$S$6255,SMALL(IF(ISNUMBER(SEARCH("",$S$3:$S$6255)),ROW($S$1:$S$6253),""),ROW(S2477))),"")</f>
        <v>Kvílice</v>
      </c>
      <c r="U2479" t="s">
        <v>4187</v>
      </c>
      <c r="V2479">
        <v>554251</v>
      </c>
    </row>
    <row r="2480" spans="19:22">
      <c r="S2480" t="str">
        <f>IF(ISNUMBER(SEARCH(ZAKL_DATA!$B$18,FU!$U2480)),U2480,"")</f>
        <v>Kvítkov</v>
      </c>
      <c r="T2480" t="str">
        <f t="array" ref="T2480">IFERROR(INDEX($S$3:$S$6255,SMALL(IF(ISNUMBER(SEARCH("",$S$3:$S$6255)),ROW($S$1:$S$6253),""),ROW(S2478))),"")</f>
        <v>Kvítkov</v>
      </c>
      <c r="U2480" t="s">
        <v>5262</v>
      </c>
      <c r="V2480">
        <v>554260</v>
      </c>
    </row>
    <row r="2481" spans="19:22">
      <c r="S2481" t="str">
        <f>IF(ISNUMBER(SEARCH(ZAKL_DATA!$B$18,FU!$U2481)),U2481,"")</f>
        <v>Kvítkovice</v>
      </c>
      <c r="T2481" t="str">
        <f t="array" ref="T2481">IFERROR(INDEX($S$3:$S$6255,SMALL(IF(ISNUMBER(SEARCH("",$S$3:$S$6255)),ROW($S$1:$S$6253),""),ROW(S2479))),"")</f>
        <v>Kvítkovice</v>
      </c>
      <c r="U2481" t="s">
        <v>3923</v>
      </c>
      <c r="V2481">
        <v>554278</v>
      </c>
    </row>
    <row r="2482" spans="19:22">
      <c r="S2482" t="str">
        <f>IF(ISNUMBER(SEARCH(ZAKL_DATA!$B$18,FU!$U2482)),U2482,"")</f>
        <v>Kyje</v>
      </c>
      <c r="T2482" t="str">
        <f t="array" ref="T2482">IFERROR(INDEX($S$3:$S$6255,SMALL(IF(ISNUMBER(SEARCH("",$S$3:$S$6255)),ROW($S$1:$S$6253),""),ROW(S2480))),"")</f>
        <v>Kyje</v>
      </c>
      <c r="U2482" t="s">
        <v>7108</v>
      </c>
      <c r="V2482">
        <v>554294</v>
      </c>
    </row>
    <row r="2483" spans="19:22">
      <c r="S2483" t="str">
        <f>IF(ISNUMBER(SEARCH(ZAKL_DATA!$B$18,FU!$U2483)),U2483,"")</f>
        <v>Kyjov</v>
      </c>
      <c r="T2483" t="str">
        <f t="array" ref="T2483">IFERROR(INDEX($S$3:$S$6255,SMALL(IF(ISNUMBER(SEARCH("",$S$3:$S$6255)),ROW($S$1:$S$6253),""),ROW(S2481))),"")</f>
        <v>Kyjov</v>
      </c>
      <c r="U2483" t="s">
        <v>5406</v>
      </c>
      <c r="V2483">
        <v>554316</v>
      </c>
    </row>
    <row r="2484" spans="19:22">
      <c r="S2484" t="str">
        <f>IF(ISNUMBER(SEARCH(ZAKL_DATA!$B$18,FU!$U2484)),U2484,"")</f>
        <v>Kyjov</v>
      </c>
      <c r="T2484" t="str">
        <f t="array" ref="T2484">IFERROR(INDEX($S$3:$S$6255,SMALL(IF(ISNUMBER(SEARCH("",$S$3:$S$6255)),ROW($S$1:$S$6253),""),ROW(S2482))),"")</f>
        <v>Kyjov</v>
      </c>
      <c r="U2484" t="s">
        <v>5406</v>
      </c>
      <c r="V2484">
        <v>554341</v>
      </c>
    </row>
    <row r="2485" spans="19:22">
      <c r="S2485" t="str">
        <f>IF(ISNUMBER(SEARCH(ZAKL_DATA!$B$18,FU!$U2485)),U2485,"")</f>
        <v>Kyjov</v>
      </c>
      <c r="T2485" t="str">
        <f t="array" ref="T2485">IFERROR(INDEX($S$3:$S$6255,SMALL(IF(ISNUMBER(SEARCH("",$S$3:$S$6255)),ROW($S$1:$S$6253),""),ROW(S2483))),"")</f>
        <v>Kyjov</v>
      </c>
      <c r="U2485" t="s">
        <v>5406</v>
      </c>
      <c r="V2485">
        <v>554359</v>
      </c>
    </row>
    <row r="2486" spans="19:22">
      <c r="S2486" t="str">
        <f>IF(ISNUMBER(SEARCH(ZAKL_DATA!$B$18,FU!$U2486)),U2486,"")</f>
        <v>Kyjovice</v>
      </c>
      <c r="T2486" t="str">
        <f t="array" ref="T2486">IFERROR(INDEX($S$3:$S$6255,SMALL(IF(ISNUMBER(SEARCH("",$S$3:$S$6255)),ROW($S$1:$S$6253),""),ROW(S2484))),"")</f>
        <v>Kyjovice</v>
      </c>
      <c r="U2486" t="s">
        <v>3781</v>
      </c>
      <c r="V2486">
        <v>554383</v>
      </c>
    </row>
    <row r="2487" spans="19:22">
      <c r="S2487" t="str">
        <f>IF(ISNUMBER(SEARCH(ZAKL_DATA!$B$18,FU!$U2487)),U2487,"")</f>
        <v>Kyjovice</v>
      </c>
      <c r="T2487" t="str">
        <f t="array" ref="T2487">IFERROR(INDEX($S$3:$S$6255,SMALL(IF(ISNUMBER(SEARCH("",$S$3:$S$6255)),ROW($S$1:$S$6253),""),ROW(S2485))),"")</f>
        <v>Kyjovice</v>
      </c>
      <c r="U2487" t="s">
        <v>3781</v>
      </c>
      <c r="V2487">
        <v>554391</v>
      </c>
    </row>
    <row r="2488" spans="19:22">
      <c r="S2488" t="str">
        <f>IF(ISNUMBER(SEARCH(ZAKL_DATA!$B$18,FU!$U2488)),U2488,"")</f>
        <v>Kynice</v>
      </c>
      <c r="T2488" t="str">
        <f t="array" ref="T2488">IFERROR(INDEX($S$3:$S$6255,SMALL(IF(ISNUMBER(SEARCH("",$S$3:$S$6255)),ROW($S$1:$S$6253),""),ROW(S2486))),"")</f>
        <v>Kynice</v>
      </c>
      <c r="U2488" t="s">
        <v>6859</v>
      </c>
      <c r="V2488">
        <v>554405</v>
      </c>
    </row>
    <row r="2489" spans="19:22">
      <c r="S2489" t="str">
        <f>IF(ISNUMBER(SEARCH(ZAKL_DATA!$B$18,FU!$U2489)),U2489,"")</f>
        <v>Kynšperk nad Ohří</v>
      </c>
      <c r="T2489" t="str">
        <f t="array" ref="T2489">IFERROR(INDEX($S$3:$S$6255,SMALL(IF(ISNUMBER(SEARCH("",$S$3:$S$6255)),ROW($S$1:$S$6253),""),ROW(S2487))),"")</f>
        <v>Kynšperk nad Ohří</v>
      </c>
      <c r="U2489" t="s">
        <v>6191</v>
      </c>
      <c r="V2489">
        <v>554413</v>
      </c>
    </row>
    <row r="2490" spans="19:22">
      <c r="S2490" t="str">
        <f>IF(ISNUMBER(SEARCH(ZAKL_DATA!$B$18,FU!$U2490)),U2490,"")</f>
        <v>Kyselka</v>
      </c>
      <c r="T2490" t="str">
        <f t="array" ref="T2490">IFERROR(INDEX($S$3:$S$6255,SMALL(IF(ISNUMBER(SEARCH("",$S$3:$S$6255)),ROW($S$1:$S$6253),""),ROW(S2488))),"")</f>
        <v>Kyselka</v>
      </c>
      <c r="U2490" t="s">
        <v>5953</v>
      </c>
      <c r="V2490">
        <v>554421</v>
      </c>
    </row>
    <row r="2491" spans="19:22">
      <c r="S2491" t="str">
        <f>IF(ISNUMBER(SEARCH(ZAKL_DATA!$B$18,FU!$U2491)),U2491,"")</f>
        <v>Kyselovice</v>
      </c>
      <c r="T2491" t="str">
        <f t="array" ref="T2491">IFERROR(INDEX($S$3:$S$6255,SMALL(IF(ISNUMBER(SEARCH("",$S$3:$S$6255)),ROW($S$1:$S$6253),""),ROW(S2489))),"")</f>
        <v>Kyselovice</v>
      </c>
      <c r="U2491" t="s">
        <v>8233</v>
      </c>
      <c r="V2491">
        <v>554448</v>
      </c>
    </row>
    <row r="2492" spans="19:22">
      <c r="S2492" t="str">
        <f>IF(ISNUMBER(SEARCH(ZAKL_DATA!$B$18,FU!$U2492)),U2492,"")</f>
        <v>Kyšice</v>
      </c>
      <c r="T2492" t="str">
        <f t="array" ref="T2492">IFERROR(INDEX($S$3:$S$6255,SMALL(IF(ISNUMBER(SEARCH("",$S$3:$S$6255)),ROW($S$1:$S$6253),""),ROW(S2490))),"")</f>
        <v>Kyšice</v>
      </c>
      <c r="U2492" t="s">
        <v>4188</v>
      </c>
      <c r="V2492">
        <v>554456</v>
      </c>
    </row>
    <row r="2493" spans="19:22">
      <c r="S2493" t="str">
        <f>IF(ISNUMBER(SEARCH(ZAKL_DATA!$B$18,FU!$U2493)),U2493,"")</f>
        <v>Kyšice</v>
      </c>
      <c r="T2493" t="str">
        <f t="array" ref="T2493">IFERROR(INDEX($S$3:$S$6255,SMALL(IF(ISNUMBER(SEARCH("",$S$3:$S$6255)),ROW($S$1:$S$6253),""),ROW(S2491))),"")</f>
        <v>Kyšice</v>
      </c>
      <c r="U2493" t="s">
        <v>4188</v>
      </c>
      <c r="V2493">
        <v>554464</v>
      </c>
    </row>
    <row r="2494" spans="19:22">
      <c r="S2494" t="str">
        <f>IF(ISNUMBER(SEARCH(ZAKL_DATA!$B$18,FU!$U2494)),U2494,"")</f>
        <v>Kyškovice</v>
      </c>
      <c r="T2494" t="str">
        <f t="array" ref="T2494">IFERROR(INDEX($S$3:$S$6255,SMALL(IF(ISNUMBER(SEARCH("",$S$3:$S$6255)),ROW($S$1:$S$6253),""),ROW(S2492))),"")</f>
        <v>Kyškovice</v>
      </c>
      <c r="U2494" t="s">
        <v>6579</v>
      </c>
      <c r="V2494">
        <v>554472</v>
      </c>
    </row>
    <row r="2495" spans="19:22">
      <c r="S2495" t="str">
        <f>IF(ISNUMBER(SEARCH(ZAKL_DATA!$B$18,FU!$U2495)),U2495,"")</f>
        <v>Kytín</v>
      </c>
      <c r="T2495" t="str">
        <f t="array" ref="T2495">IFERROR(INDEX($S$3:$S$6255,SMALL(IF(ISNUMBER(SEARCH("",$S$3:$S$6255)),ROW($S$1:$S$6253),""),ROW(S2493))),"")</f>
        <v>Kytín</v>
      </c>
      <c r="U2495" t="s">
        <v>7044</v>
      </c>
      <c r="V2495">
        <v>554481</v>
      </c>
    </row>
    <row r="2496" spans="19:22">
      <c r="S2496" t="str">
        <f>IF(ISNUMBER(SEARCH(ZAKL_DATA!$B$18,FU!$U2496)),U2496,"")</f>
        <v>Kytlice</v>
      </c>
      <c r="T2496" t="str">
        <f t="array" ref="T2496">IFERROR(INDEX($S$3:$S$6255,SMALL(IF(ISNUMBER(SEARCH("",$S$3:$S$6255)),ROW($S$1:$S$6253),""),ROW(S2494))),"")</f>
        <v>Kytlice</v>
      </c>
      <c r="U2496" t="s">
        <v>6369</v>
      </c>
      <c r="V2496">
        <v>554499</v>
      </c>
    </row>
    <row r="2497" spans="19:22">
      <c r="S2497" t="str">
        <f>IF(ISNUMBER(SEARCH(ZAKL_DATA!$B$18,FU!$U2497)),U2497,"")</f>
        <v>Labská Stráň</v>
      </c>
      <c r="T2497" t="str">
        <f t="array" ref="T2497">IFERROR(INDEX($S$3:$S$6255,SMALL(IF(ISNUMBER(SEARCH("",$S$3:$S$6255)),ROW($S$1:$S$6253),""),ROW(S2495))),"")</f>
        <v>Labská Stráň</v>
      </c>
      <c r="U2497" t="s">
        <v>5134</v>
      </c>
      <c r="V2497">
        <v>554502</v>
      </c>
    </row>
    <row r="2498" spans="19:22">
      <c r="S2498" t="str">
        <f>IF(ISNUMBER(SEARCH(ZAKL_DATA!$B$18,FU!$U2498)),U2498,"")</f>
        <v>Labské Chrčice</v>
      </c>
      <c r="T2498" t="str">
        <f t="array" ref="T2498">IFERROR(INDEX($S$3:$S$6255,SMALL(IF(ISNUMBER(SEARCH("",$S$3:$S$6255)),ROW($S$1:$S$6253),""),ROW(S2496))),"")</f>
        <v>Labské Chrčice</v>
      </c>
      <c r="U2498" t="s">
        <v>7353</v>
      </c>
      <c r="V2498">
        <v>554511</v>
      </c>
    </row>
    <row r="2499" spans="19:22">
      <c r="S2499" t="str">
        <f>IF(ISNUMBER(SEARCH(ZAKL_DATA!$B$18,FU!$U2499)),U2499,"")</f>
        <v>Labuty</v>
      </c>
      <c r="T2499" t="str">
        <f t="array" ref="T2499">IFERROR(INDEX($S$3:$S$6255,SMALL(IF(ISNUMBER(SEARCH("",$S$3:$S$6255)),ROW($S$1:$S$6253),""),ROW(S2497))),"")</f>
        <v>Labuty</v>
      </c>
      <c r="U2499" t="s">
        <v>8056</v>
      </c>
      <c r="V2499">
        <v>554529</v>
      </c>
    </row>
    <row r="2500" spans="19:22">
      <c r="S2500" t="str">
        <f>IF(ISNUMBER(SEARCH(ZAKL_DATA!$B$18,FU!$U2500)),U2500,"")</f>
        <v>Lačnov</v>
      </c>
      <c r="T2500" t="str">
        <f t="array" ref="T2500">IFERROR(INDEX($S$3:$S$6255,SMALL(IF(ISNUMBER(SEARCH("",$S$3:$S$6255)),ROW($S$1:$S$6253),""),ROW(S2498))),"")</f>
        <v>Lačnov</v>
      </c>
      <c r="U2500" t="s">
        <v>5095</v>
      </c>
      <c r="V2500">
        <v>554545</v>
      </c>
    </row>
    <row r="2501" spans="19:22">
      <c r="S2501" t="str">
        <f>IF(ISNUMBER(SEARCH(ZAKL_DATA!$B$18,FU!$U2501)),U2501,"")</f>
        <v>Ladná</v>
      </c>
      <c r="T2501" t="str">
        <f t="array" ref="T2501">IFERROR(INDEX($S$3:$S$6255,SMALL(IF(ISNUMBER(SEARCH("",$S$3:$S$6255)),ROW($S$1:$S$6253),""),ROW(S2499))),"")</f>
        <v>Ladná</v>
      </c>
      <c r="U2501" t="s">
        <v>6079</v>
      </c>
      <c r="V2501">
        <v>554553</v>
      </c>
    </row>
    <row r="2502" spans="19:22">
      <c r="S2502" t="str">
        <f>IF(ISNUMBER(SEARCH(ZAKL_DATA!$B$18,FU!$U2502)),U2502,"")</f>
        <v>Lahošť</v>
      </c>
      <c r="T2502" t="str">
        <f t="array" ref="T2502">IFERROR(INDEX($S$3:$S$6255,SMALL(IF(ISNUMBER(SEARCH("",$S$3:$S$6255)),ROW($S$1:$S$6253),""),ROW(S2500))),"")</f>
        <v>Lahošť</v>
      </c>
      <c r="U2502" t="s">
        <v>6771</v>
      </c>
      <c r="V2502">
        <v>554596</v>
      </c>
    </row>
    <row r="2503" spans="19:22">
      <c r="S2503" t="str">
        <f>IF(ISNUMBER(SEARCH(ZAKL_DATA!$B$18,FU!$U2503)),U2503,"")</f>
        <v>Lampertice</v>
      </c>
      <c r="T2503" t="str">
        <f t="array" ref="T2503">IFERROR(INDEX($S$3:$S$6255,SMALL(IF(ISNUMBER(SEARCH("",$S$3:$S$6255)),ROW($S$1:$S$6253),""),ROW(S2501))),"")</f>
        <v>Lampertice</v>
      </c>
      <c r="U2503" t="s">
        <v>5446</v>
      </c>
      <c r="V2503">
        <v>554600</v>
      </c>
    </row>
    <row r="2504" spans="19:22">
      <c r="S2504" t="str">
        <f>IF(ISNUMBER(SEARCH(ZAKL_DATA!$B$18,FU!$U2504)),U2504,"")</f>
        <v>Lančov</v>
      </c>
      <c r="T2504" t="str">
        <f t="array" ref="T2504">IFERROR(INDEX($S$3:$S$6255,SMALL(IF(ISNUMBER(SEARCH("",$S$3:$S$6255)),ROW($S$1:$S$6253),""),ROW(S2502))),"")</f>
        <v>Lančov</v>
      </c>
      <c r="U2504" t="s">
        <v>8597</v>
      </c>
      <c r="V2504">
        <v>554618</v>
      </c>
    </row>
    <row r="2505" spans="19:22">
      <c r="S2505" t="str">
        <f>IF(ISNUMBER(SEARCH(ZAKL_DATA!$B$18,FU!$U2505)),U2505,"")</f>
        <v>Lánov</v>
      </c>
      <c r="T2505" t="str">
        <f t="array" ref="T2505">IFERROR(INDEX($S$3:$S$6255,SMALL(IF(ISNUMBER(SEARCH("",$S$3:$S$6255)),ROW($S$1:$S$6253),""),ROW(S2503))),"")</f>
        <v>Lánov</v>
      </c>
      <c r="U2505" t="s">
        <v>7631</v>
      </c>
      <c r="V2505">
        <v>554626</v>
      </c>
    </row>
    <row r="2506" spans="19:22">
      <c r="S2506" t="str">
        <f>IF(ISNUMBER(SEARCH(ZAKL_DATA!$B$18,FU!$U2506)),U2506,"")</f>
        <v>Lanškroun</v>
      </c>
      <c r="T2506" t="str">
        <f t="array" ref="T2506">IFERROR(INDEX($S$3:$S$6255,SMALL(IF(ISNUMBER(SEARCH("",$S$3:$S$6255)),ROW($S$1:$S$6253),""),ROW(S2504))),"")</f>
        <v>Lanškroun</v>
      </c>
      <c r="U2506" t="s">
        <v>7695</v>
      </c>
      <c r="V2506">
        <v>554634</v>
      </c>
    </row>
    <row r="2507" spans="19:22">
      <c r="S2507" t="str">
        <f>IF(ISNUMBER(SEARCH(ZAKL_DATA!$B$18,FU!$U2507)),U2507,"")</f>
        <v>Lány</v>
      </c>
      <c r="T2507" t="str">
        <f t="array" ref="T2507">IFERROR(INDEX($S$3:$S$6255,SMALL(IF(ISNUMBER(SEARCH("",$S$3:$S$6255)),ROW($S$1:$S$6253),""),ROW(S2505))),"")</f>
        <v>Lány</v>
      </c>
      <c r="U2507" t="s">
        <v>3650</v>
      </c>
      <c r="V2507">
        <v>554642</v>
      </c>
    </row>
    <row r="2508" spans="19:22">
      <c r="S2508" t="str">
        <f>IF(ISNUMBER(SEARCH(ZAKL_DATA!$B$18,FU!$U2508)),U2508,"")</f>
        <v>Lány</v>
      </c>
      <c r="T2508" t="str">
        <f t="array" ref="T2508">IFERROR(INDEX($S$3:$S$6255,SMALL(IF(ISNUMBER(SEARCH("",$S$3:$S$6255)),ROW($S$1:$S$6253),""),ROW(S2506))),"")</f>
        <v>Lány</v>
      </c>
      <c r="U2508" t="s">
        <v>3650</v>
      </c>
      <c r="V2508">
        <v>554651</v>
      </c>
    </row>
    <row r="2509" spans="19:22">
      <c r="S2509" t="str">
        <f>IF(ISNUMBER(SEARCH(ZAKL_DATA!$B$18,FU!$U2509)),U2509,"")</f>
        <v>Lány</v>
      </c>
      <c r="T2509" t="str">
        <f t="array" ref="T2509">IFERROR(INDEX($S$3:$S$6255,SMALL(IF(ISNUMBER(SEARCH("",$S$3:$S$6255)),ROW($S$1:$S$6253),""),ROW(S2507))),"")</f>
        <v>Lány</v>
      </c>
      <c r="U2509" t="s">
        <v>3650</v>
      </c>
      <c r="V2509">
        <v>554677</v>
      </c>
    </row>
    <row r="2510" spans="19:22">
      <c r="S2510" t="str">
        <f>IF(ISNUMBER(SEARCH(ZAKL_DATA!$B$18,FU!$U2510)),U2510,"")</f>
        <v>Lány u Dašic</v>
      </c>
      <c r="T2510" t="str">
        <f t="array" ref="T2510">IFERROR(INDEX($S$3:$S$6255,SMALL(IF(ISNUMBER(SEARCH("",$S$3:$S$6255)),ROW($S$1:$S$6253),""),ROW(S2508))),"")</f>
        <v>Lány u Dašic</v>
      </c>
      <c r="U2510" t="s">
        <v>7174</v>
      </c>
      <c r="V2510">
        <v>554693</v>
      </c>
    </row>
    <row r="2511" spans="19:22">
      <c r="S2511" t="str">
        <f>IF(ISNUMBER(SEARCH(ZAKL_DATA!$B$18,FU!$U2511)),U2511,"")</f>
        <v>Lanžhot</v>
      </c>
      <c r="T2511" t="str">
        <f t="array" ref="T2511">IFERROR(INDEX($S$3:$S$6255,SMALL(IF(ISNUMBER(SEARCH("",$S$3:$S$6255)),ROW($S$1:$S$6253),""),ROW(S2509))),"")</f>
        <v>Lanžhot</v>
      </c>
      <c r="U2511" t="s">
        <v>7955</v>
      </c>
      <c r="V2511">
        <v>554707</v>
      </c>
    </row>
    <row r="2512" spans="19:22">
      <c r="S2512" t="str">
        <f>IF(ISNUMBER(SEARCH(ZAKL_DATA!$B$18,FU!$U2512)),U2512,"")</f>
        <v>Lanžov</v>
      </c>
      <c r="T2512" t="str">
        <f t="array" ref="T2512">IFERROR(INDEX($S$3:$S$6255,SMALL(IF(ISNUMBER(SEARCH("",$S$3:$S$6255)),ROW($S$1:$S$6253),""),ROW(S2510))),"")</f>
        <v>Lanžov</v>
      </c>
      <c r="U2512" t="s">
        <v>7632</v>
      </c>
      <c r="V2512">
        <v>554740</v>
      </c>
    </row>
    <row r="2513" spans="19:22">
      <c r="S2513" t="str">
        <f>IF(ISNUMBER(SEARCH(ZAKL_DATA!$B$18,FU!$U2513)),U2513,"")</f>
        <v>Lásenice</v>
      </c>
      <c r="T2513" t="str">
        <f t="array" ref="T2513">IFERROR(INDEX($S$3:$S$6255,SMALL(IF(ISNUMBER(SEARCH("",$S$3:$S$6255)),ROW($S$1:$S$6253),""),ROW(S2511))),"")</f>
        <v>Lásenice</v>
      </c>
      <c r="U2513" t="s">
        <v>5291</v>
      </c>
      <c r="V2513">
        <v>554782</v>
      </c>
    </row>
    <row r="2514" spans="19:22">
      <c r="S2514" t="str">
        <f>IF(ISNUMBER(SEARCH(ZAKL_DATA!$B$18,FU!$U2514)),U2514,"")</f>
        <v>Laškov</v>
      </c>
      <c r="T2514" t="str">
        <f t="array" ref="T2514">IFERROR(INDEX($S$3:$S$6255,SMALL(IF(ISNUMBER(SEARCH("",$S$3:$S$6255)),ROW($S$1:$S$6253),""),ROW(S2512))),"")</f>
        <v>Laškov</v>
      </c>
      <c r="U2514" t="s">
        <v>8301</v>
      </c>
      <c r="V2514">
        <v>554791</v>
      </c>
    </row>
    <row r="2515" spans="19:22">
      <c r="S2515" t="str">
        <f>IF(ISNUMBER(SEARCH(ZAKL_DATA!$B$18,FU!$U2515)),U2515,"")</f>
        <v>Lašovice</v>
      </c>
      <c r="T2515" t="str">
        <f t="array" ref="T2515">IFERROR(INDEX($S$3:$S$6255,SMALL(IF(ISNUMBER(SEARCH("",$S$3:$S$6255)),ROW($S$1:$S$6253),""),ROW(S2513))),"")</f>
        <v>Lašovice</v>
      </c>
      <c r="U2515" t="s">
        <v>5024</v>
      </c>
      <c r="V2515">
        <v>554804</v>
      </c>
    </row>
    <row r="2516" spans="19:22">
      <c r="S2516" t="str">
        <f>IF(ISNUMBER(SEARCH(ZAKL_DATA!$B$18,FU!$U2516)),U2516,"")</f>
        <v>Lavičky</v>
      </c>
      <c r="T2516" t="str">
        <f t="array" ref="T2516">IFERROR(INDEX($S$3:$S$6255,SMALL(IF(ISNUMBER(SEARCH("",$S$3:$S$6255)),ROW($S$1:$S$6253),""),ROW(S2514))),"")</f>
        <v>Lavičky</v>
      </c>
      <c r="U2516" t="s">
        <v>8709</v>
      </c>
      <c r="V2516">
        <v>554812</v>
      </c>
    </row>
    <row r="2517" spans="19:22">
      <c r="S2517" t="str">
        <f>IF(ISNUMBER(SEARCH(ZAKL_DATA!$B$18,FU!$U2517)),U2517,"")</f>
        <v>Lavičné</v>
      </c>
      <c r="T2517" t="str">
        <f t="array" ref="T2517">IFERROR(INDEX($S$3:$S$6255,SMALL(IF(ISNUMBER(SEARCH("",$S$3:$S$6255)),ROW($S$1:$S$6253),""),ROW(S2515))),"")</f>
        <v>Lavičné</v>
      </c>
      <c r="U2517" t="s">
        <v>7538</v>
      </c>
      <c r="V2517">
        <v>554821</v>
      </c>
    </row>
    <row r="2518" spans="19:22">
      <c r="S2518" t="str">
        <f>IF(ISNUMBER(SEARCH(ZAKL_DATA!$B$18,FU!$U2518)),U2518,"")</f>
        <v>Láz</v>
      </c>
      <c r="T2518" t="str">
        <f t="array" ref="T2518">IFERROR(INDEX($S$3:$S$6255,SMALL(IF(ISNUMBER(SEARCH("",$S$3:$S$6255)),ROW($S$1:$S$6253),""),ROW(S2516))),"")</f>
        <v>Láz</v>
      </c>
      <c r="U2518" t="s">
        <v>3749</v>
      </c>
      <c r="V2518">
        <v>554847</v>
      </c>
    </row>
    <row r="2519" spans="19:22">
      <c r="S2519" t="str">
        <f>IF(ISNUMBER(SEARCH(ZAKL_DATA!$B$18,FU!$U2519)),U2519,"")</f>
        <v>Láz</v>
      </c>
      <c r="T2519" t="str">
        <f t="array" ref="T2519">IFERROR(INDEX($S$3:$S$6255,SMALL(IF(ISNUMBER(SEARCH("",$S$3:$S$6255)),ROW($S$1:$S$6253),""),ROW(S2517))),"")</f>
        <v>Láz</v>
      </c>
      <c r="U2519" t="s">
        <v>3749</v>
      </c>
      <c r="V2519">
        <v>554855</v>
      </c>
    </row>
    <row r="2520" spans="19:22">
      <c r="S2520" t="str">
        <f>IF(ISNUMBER(SEARCH(ZAKL_DATA!$B$18,FU!$U2520)),U2520,"")</f>
        <v>Lazinov</v>
      </c>
      <c r="T2520" t="str">
        <f t="array" ref="T2520">IFERROR(INDEX($S$3:$S$6255,SMALL(IF(ISNUMBER(SEARCH("",$S$3:$S$6255)),ROW($S$1:$S$6253),""),ROW(S2518))),"")</f>
        <v>Lazinov</v>
      </c>
      <c r="U2520" t="s">
        <v>7770</v>
      </c>
      <c r="V2520">
        <v>554863</v>
      </c>
    </row>
    <row r="2521" spans="19:22">
      <c r="S2521" t="str">
        <f>IF(ISNUMBER(SEARCH(ZAKL_DATA!$B$18,FU!$U2521)),U2521,"")</f>
        <v>Lázně Bělohrad</v>
      </c>
      <c r="T2521" t="str">
        <f t="array" ref="T2521">IFERROR(INDEX($S$3:$S$6255,SMALL(IF(ISNUMBER(SEARCH("",$S$3:$S$6255)),ROW($S$1:$S$6253),""),ROW(S2519))),"")</f>
        <v>Lázně Bělohrad</v>
      </c>
      <c r="U2521" t="s">
        <v>7195</v>
      </c>
      <c r="V2521">
        <v>554871</v>
      </c>
    </row>
    <row r="2522" spans="19:22">
      <c r="S2522" t="str">
        <f>IF(ISNUMBER(SEARCH(ZAKL_DATA!$B$18,FU!$U2522)),U2522,"")</f>
        <v>Lázně Bohdaneč</v>
      </c>
      <c r="T2522" t="str">
        <f t="array" ref="T2522">IFERROR(INDEX($S$3:$S$6255,SMALL(IF(ISNUMBER(SEARCH("",$S$3:$S$6255)),ROW($S$1:$S$6253),""),ROW(S2520))),"")</f>
        <v>Lázně Bohdaneč</v>
      </c>
      <c r="U2522" t="s">
        <v>7324</v>
      </c>
      <c r="V2522">
        <v>554880</v>
      </c>
    </row>
    <row r="2523" spans="19:22">
      <c r="S2523" t="str">
        <f>IF(ISNUMBER(SEARCH(ZAKL_DATA!$B$18,FU!$U2523)),U2523,"")</f>
        <v>Lázně Kynžvart</v>
      </c>
      <c r="T2523" t="str">
        <f t="array" ref="T2523">IFERROR(INDEX($S$3:$S$6255,SMALL(IF(ISNUMBER(SEARCH("",$S$3:$S$6255)),ROW($S$1:$S$6253),""),ROW(S2521))),"")</f>
        <v>Lázně Kynžvart</v>
      </c>
      <c r="U2523" t="s">
        <v>5907</v>
      </c>
      <c r="V2523">
        <v>554898</v>
      </c>
    </row>
    <row r="2524" spans="19:22">
      <c r="S2524" t="str">
        <f>IF(ISNUMBER(SEARCH(ZAKL_DATA!$B$18,FU!$U2524)),U2524,"")</f>
        <v>Lázně Libverda</v>
      </c>
      <c r="T2524" t="str">
        <f t="array" ref="T2524">IFERROR(INDEX($S$3:$S$6255,SMALL(IF(ISNUMBER(SEARCH("",$S$3:$S$6255)),ROW($S$1:$S$6253),""),ROW(S2522))),"")</f>
        <v>Lázně Libverda</v>
      </c>
      <c r="U2524" t="s">
        <v>6504</v>
      </c>
      <c r="V2524">
        <v>554901</v>
      </c>
    </row>
    <row r="2525" spans="19:22">
      <c r="S2525" t="str">
        <f>IF(ISNUMBER(SEARCH(ZAKL_DATA!$B$18,FU!$U2525)),U2525,"")</f>
        <v>Lázně Toušeň</v>
      </c>
      <c r="T2525" t="str">
        <f t="array" ref="T2525">IFERROR(INDEX($S$3:$S$6255,SMALL(IF(ISNUMBER(SEARCH("",$S$3:$S$6255)),ROW($S$1:$S$6253),""),ROW(S2523))),"")</f>
        <v>Lázně Toušeň</v>
      </c>
      <c r="U2525" t="s">
        <v>4761</v>
      </c>
      <c r="V2525">
        <v>554910</v>
      </c>
    </row>
    <row r="2526" spans="19:22">
      <c r="S2526" t="str">
        <f>IF(ISNUMBER(SEARCH(ZAKL_DATA!$B$18,FU!$U2526)),U2526,"")</f>
        <v>Lazníčky</v>
      </c>
      <c r="T2526" t="str">
        <f t="array" ref="T2526">IFERROR(INDEX($S$3:$S$6255,SMALL(IF(ISNUMBER(SEARCH("",$S$3:$S$6255)),ROW($S$1:$S$6253),""),ROW(S2524))),"")</f>
        <v>Lazníčky</v>
      </c>
      <c r="U2526" t="s">
        <v>3838</v>
      </c>
      <c r="V2526">
        <v>554928</v>
      </c>
    </row>
    <row r="2527" spans="19:22">
      <c r="S2527" t="str">
        <f>IF(ISNUMBER(SEARCH(ZAKL_DATA!$B$18,FU!$U2527)),U2527,"")</f>
        <v>Lazníky</v>
      </c>
      <c r="T2527" t="str">
        <f t="array" ref="T2527">IFERROR(INDEX($S$3:$S$6255,SMALL(IF(ISNUMBER(SEARCH("",$S$3:$S$6255)),ROW($S$1:$S$6253),""),ROW(S2525))),"")</f>
        <v>Lazníky</v>
      </c>
      <c r="U2527" t="s">
        <v>3839</v>
      </c>
      <c r="V2527">
        <v>554936</v>
      </c>
    </row>
    <row r="2528" spans="19:22">
      <c r="S2528" t="str">
        <f>IF(ISNUMBER(SEARCH(ZAKL_DATA!$B$18,FU!$U2528)),U2528,"")</f>
        <v>Lazsko</v>
      </c>
      <c r="T2528" t="str">
        <f t="array" ref="T2528">IFERROR(INDEX($S$3:$S$6255,SMALL(IF(ISNUMBER(SEARCH("",$S$3:$S$6255)),ROW($S$1:$S$6253),""),ROW(S2526))),"")</f>
        <v>Lazsko</v>
      </c>
      <c r="U2528" t="s">
        <v>6513</v>
      </c>
      <c r="V2528">
        <v>554944</v>
      </c>
    </row>
    <row r="2529" spans="19:22">
      <c r="S2529" t="str">
        <f>IF(ISNUMBER(SEARCH(ZAKL_DATA!$B$18,FU!$U2529)),U2529,"")</f>
        <v>Lažánky</v>
      </c>
      <c r="T2529" t="str">
        <f t="array" ref="T2529">IFERROR(INDEX($S$3:$S$6255,SMALL(IF(ISNUMBER(SEARCH("",$S$3:$S$6255)),ROW($S$1:$S$6253),""),ROW(S2527))),"")</f>
        <v>Lažánky</v>
      </c>
      <c r="U2529" t="s">
        <v>7854</v>
      </c>
      <c r="V2529">
        <v>554952</v>
      </c>
    </row>
    <row r="2530" spans="19:22">
      <c r="S2530" t="str">
        <f>IF(ISNUMBER(SEARCH(ZAKL_DATA!$B$18,FU!$U2530)),U2530,"")</f>
        <v>Lažánky</v>
      </c>
      <c r="T2530" t="str">
        <f t="array" ref="T2530">IFERROR(INDEX($S$3:$S$6255,SMALL(IF(ISNUMBER(SEARCH("",$S$3:$S$6255)),ROW($S$1:$S$6253),""),ROW(S2528))),"")</f>
        <v>Lažánky</v>
      </c>
      <c r="U2530" t="s">
        <v>7854</v>
      </c>
      <c r="V2530">
        <v>554961</v>
      </c>
    </row>
    <row r="2531" spans="19:22">
      <c r="S2531" t="str">
        <f>IF(ISNUMBER(SEARCH(ZAKL_DATA!$B$18,FU!$U2531)),U2531,"")</f>
        <v>Lažany</v>
      </c>
      <c r="T2531" t="str">
        <f t="array" ref="T2531">IFERROR(INDEX($S$3:$S$6255,SMALL(IF(ISNUMBER(SEARCH("",$S$3:$S$6255)),ROW($S$1:$S$6253),""),ROW(S2529))),"")</f>
        <v>Lažany</v>
      </c>
      <c r="U2531" t="s">
        <v>5242</v>
      </c>
      <c r="V2531">
        <v>554979</v>
      </c>
    </row>
    <row r="2532" spans="19:22">
      <c r="S2532" t="str">
        <f>IF(ISNUMBER(SEARCH(ZAKL_DATA!$B$18,FU!$U2532)),U2532,"")</f>
        <v>Lažany</v>
      </c>
      <c r="T2532" t="str">
        <f t="array" ref="T2532">IFERROR(INDEX($S$3:$S$6255,SMALL(IF(ISNUMBER(SEARCH("",$S$3:$S$6255)),ROW($S$1:$S$6253),""),ROW(S2530))),"")</f>
        <v>Lažany</v>
      </c>
      <c r="U2532" t="s">
        <v>5242</v>
      </c>
      <c r="V2532">
        <v>554995</v>
      </c>
    </row>
    <row r="2533" spans="19:22">
      <c r="S2533" t="str">
        <f>IF(ISNUMBER(SEARCH(ZAKL_DATA!$B$18,FU!$U2533)),U2533,"")</f>
        <v>Lažany</v>
      </c>
      <c r="T2533" t="str">
        <f t="array" ref="T2533">IFERROR(INDEX($S$3:$S$6255,SMALL(IF(ISNUMBER(SEARCH("",$S$3:$S$6255)),ROW($S$1:$S$6253),""),ROW(S2531))),"")</f>
        <v>Lažany</v>
      </c>
      <c r="U2533" t="s">
        <v>5242</v>
      </c>
      <c r="V2533">
        <v>555029</v>
      </c>
    </row>
    <row r="2534" spans="19:22">
      <c r="S2534" t="str">
        <f>IF(ISNUMBER(SEARCH(ZAKL_DATA!$B$18,FU!$U2534)),U2534,"")</f>
        <v>Lažiště</v>
      </c>
      <c r="T2534" t="str">
        <f t="array" ref="T2534">IFERROR(INDEX($S$3:$S$6255,SMALL(IF(ISNUMBER(SEARCH("",$S$3:$S$6255)),ROW($S$1:$S$6253),""),ROW(S2532))),"")</f>
        <v>Lažiště</v>
      </c>
      <c r="U2534" t="s">
        <v>5576</v>
      </c>
      <c r="V2534">
        <v>555045</v>
      </c>
    </row>
    <row r="2535" spans="19:22">
      <c r="S2535" t="str">
        <f>IF(ISNUMBER(SEARCH(ZAKL_DATA!$B$18,FU!$U2535)),U2535,"")</f>
        <v>Lážovice</v>
      </c>
      <c r="T2535" t="str">
        <f t="array" ref="T2535">IFERROR(INDEX($S$3:$S$6255,SMALL(IF(ISNUMBER(SEARCH("",$S$3:$S$6255)),ROW($S$1:$S$6253),""),ROW(S2533))),"")</f>
        <v>Lážovice</v>
      </c>
      <c r="U2535" t="s">
        <v>4323</v>
      </c>
      <c r="V2535">
        <v>555088</v>
      </c>
    </row>
    <row r="2536" spans="19:22">
      <c r="S2536" t="str">
        <f>IF(ISNUMBER(SEARCH(ZAKL_DATA!$B$18,FU!$U2536)),U2536,"")</f>
        <v>Lčovice</v>
      </c>
      <c r="T2536" t="str">
        <f t="array" ref="T2536">IFERROR(INDEX($S$3:$S$6255,SMALL(IF(ISNUMBER(SEARCH("",$S$3:$S$6255)),ROW($S$1:$S$6253),""),ROW(S2534))),"")</f>
        <v>Lčovice</v>
      </c>
      <c r="U2536" t="s">
        <v>6280</v>
      </c>
      <c r="V2536">
        <v>555134</v>
      </c>
    </row>
    <row r="2537" spans="19:22">
      <c r="S2537" t="str">
        <f>IF(ISNUMBER(SEARCH(ZAKL_DATA!$B$18,FU!$U2537)),U2537,"")</f>
        <v>Ledce</v>
      </c>
      <c r="T2537" t="str">
        <f t="array" ref="T2537">IFERROR(INDEX($S$3:$S$6255,SMALL(IF(ISNUMBER(SEARCH("",$S$3:$S$6255)),ROW($S$1:$S$6253),""),ROW(S2535))),"")</f>
        <v>Ledce</v>
      </c>
      <c r="U2537" t="s">
        <v>4189</v>
      </c>
      <c r="V2537">
        <v>555169</v>
      </c>
    </row>
    <row r="2538" spans="19:22">
      <c r="S2538" t="str">
        <f>IF(ISNUMBER(SEARCH(ZAKL_DATA!$B$18,FU!$U2538)),U2538,"")</f>
        <v>Ledce</v>
      </c>
      <c r="T2538" t="str">
        <f t="array" ref="T2538">IFERROR(INDEX($S$3:$S$6255,SMALL(IF(ISNUMBER(SEARCH("",$S$3:$S$6255)),ROW($S$1:$S$6253),""),ROW(S2536))),"")</f>
        <v>Ledce</v>
      </c>
      <c r="U2538" t="s">
        <v>4189</v>
      </c>
      <c r="V2538">
        <v>555177</v>
      </c>
    </row>
    <row r="2539" spans="19:22">
      <c r="S2539" t="str">
        <f>IF(ISNUMBER(SEARCH(ZAKL_DATA!$B$18,FU!$U2539)),U2539,"")</f>
        <v>Ledce</v>
      </c>
      <c r="T2539" t="str">
        <f t="array" ref="T2539">IFERROR(INDEX($S$3:$S$6255,SMALL(IF(ISNUMBER(SEARCH("",$S$3:$S$6255)),ROW($S$1:$S$6253),""),ROW(S2537))),"")</f>
        <v>Ledce</v>
      </c>
      <c r="U2539" t="s">
        <v>4189</v>
      </c>
      <c r="V2539">
        <v>555185</v>
      </c>
    </row>
    <row r="2540" spans="19:22">
      <c r="S2540" t="str">
        <f>IF(ISNUMBER(SEARCH(ZAKL_DATA!$B$18,FU!$U2540)),U2540,"")</f>
        <v>Ledce</v>
      </c>
      <c r="T2540" t="str">
        <f t="array" ref="T2540">IFERROR(INDEX($S$3:$S$6255,SMALL(IF(ISNUMBER(SEARCH("",$S$3:$S$6255)),ROW($S$1:$S$6253),""),ROW(S2538))),"")</f>
        <v>Ledce</v>
      </c>
      <c r="U2540" t="s">
        <v>4189</v>
      </c>
      <c r="V2540">
        <v>555193</v>
      </c>
    </row>
    <row r="2541" spans="19:22">
      <c r="S2541" t="str">
        <f>IF(ISNUMBER(SEARCH(ZAKL_DATA!$B$18,FU!$U2541)),U2541,"")</f>
        <v>Ledce</v>
      </c>
      <c r="T2541" t="str">
        <f t="array" ref="T2541">IFERROR(INDEX($S$3:$S$6255,SMALL(IF(ISNUMBER(SEARCH("",$S$3:$S$6255)),ROW($S$1:$S$6253),""),ROW(S2539))),"")</f>
        <v>Ledce</v>
      </c>
      <c r="U2541" t="s">
        <v>4189</v>
      </c>
      <c r="V2541">
        <v>555207</v>
      </c>
    </row>
    <row r="2542" spans="19:22">
      <c r="S2542" t="str">
        <f>IF(ISNUMBER(SEARCH(ZAKL_DATA!$B$18,FU!$U2542)),U2542,"")</f>
        <v>Ledčice</v>
      </c>
      <c r="T2542" t="str">
        <f t="array" ref="T2542">IFERROR(INDEX($S$3:$S$6255,SMALL(IF(ISNUMBER(SEARCH("",$S$3:$S$6255)),ROW($S$1:$S$6253),""),ROW(S2540))),"")</f>
        <v>Ledčice</v>
      </c>
      <c r="U2542" t="s">
        <v>4424</v>
      </c>
      <c r="V2542">
        <v>555215</v>
      </c>
    </row>
    <row r="2543" spans="19:22">
      <c r="S2543" t="str">
        <f>IF(ISNUMBER(SEARCH(ZAKL_DATA!$B$18,FU!$U2543)),U2543,"")</f>
        <v>Ledeč nad Sázavou</v>
      </c>
      <c r="T2543" t="str">
        <f t="array" ref="T2543">IFERROR(INDEX($S$3:$S$6255,SMALL(IF(ISNUMBER(SEARCH("",$S$3:$S$6255)),ROW($S$1:$S$6253),""),ROW(S2541))),"")</f>
        <v>Ledeč nad Sázavou</v>
      </c>
      <c r="U2543" t="s">
        <v>6860</v>
      </c>
      <c r="V2543">
        <v>555223</v>
      </c>
    </row>
    <row r="2544" spans="19:22">
      <c r="S2544" t="str">
        <f>IF(ISNUMBER(SEARCH(ZAKL_DATA!$B$18,FU!$U2544)),U2544,"")</f>
        <v>Ledečko</v>
      </c>
      <c r="T2544" t="str">
        <f t="array" ref="T2544">IFERROR(INDEX($S$3:$S$6255,SMALL(IF(ISNUMBER(SEARCH("",$S$3:$S$6255)),ROW($S$1:$S$6253),""),ROW(S2542))),"")</f>
        <v>Ledečko</v>
      </c>
      <c r="U2544" t="s">
        <v>4347</v>
      </c>
      <c r="V2544">
        <v>555231</v>
      </c>
    </row>
    <row r="2545" spans="19:22">
      <c r="S2545" t="str">
        <f>IF(ISNUMBER(SEARCH(ZAKL_DATA!$B$18,FU!$U2545)),U2545,"")</f>
        <v>Ledenice</v>
      </c>
      <c r="T2545" t="str">
        <f t="array" ref="T2545">IFERROR(INDEX($S$3:$S$6255,SMALL(IF(ISNUMBER(SEARCH("",$S$3:$S$6255)),ROW($S$1:$S$6253),""),ROW(S2543))),"")</f>
        <v>Ledenice</v>
      </c>
      <c r="U2545" t="s">
        <v>5136</v>
      </c>
      <c r="V2545">
        <v>555240</v>
      </c>
    </row>
    <row r="2546" spans="19:22">
      <c r="S2546" t="str">
        <f>IF(ISNUMBER(SEARCH(ZAKL_DATA!$B$18,FU!$U2546)),U2546,"")</f>
        <v>Lednice</v>
      </c>
      <c r="T2546" t="str">
        <f t="array" ref="T2546">IFERROR(INDEX($S$3:$S$6255,SMALL(IF(ISNUMBER(SEARCH("",$S$3:$S$6255)),ROW($S$1:$S$6253),""),ROW(S2544))),"")</f>
        <v>Lednice</v>
      </c>
      <c r="U2546" t="s">
        <v>7956</v>
      </c>
      <c r="V2546">
        <v>555258</v>
      </c>
    </row>
    <row r="2547" spans="19:22">
      <c r="S2547" t="str">
        <f>IF(ISNUMBER(SEARCH(ZAKL_DATA!$B$18,FU!$U2547)),U2547,"")</f>
        <v>Ledvice</v>
      </c>
      <c r="T2547" t="str">
        <f t="array" ref="T2547">IFERROR(INDEX($S$3:$S$6255,SMALL(IF(ISNUMBER(SEARCH("",$S$3:$S$6255)),ROW($S$1:$S$6253),""),ROW(S2545))),"")</f>
        <v>Ledvice</v>
      </c>
      <c r="U2547" t="s">
        <v>6772</v>
      </c>
      <c r="V2547">
        <v>555266</v>
      </c>
    </row>
    <row r="2548" spans="19:22">
      <c r="S2548" t="str">
        <f>IF(ISNUMBER(SEARCH(ZAKL_DATA!$B$18,FU!$U2548)),U2548,"")</f>
        <v>Lechotice</v>
      </c>
      <c r="T2548" t="str">
        <f t="array" ref="T2548">IFERROR(INDEX($S$3:$S$6255,SMALL(IF(ISNUMBER(SEARCH("",$S$3:$S$6255)),ROW($S$1:$S$6253),""),ROW(S2546))),"")</f>
        <v>Lechotice</v>
      </c>
      <c r="U2548" t="s">
        <v>8234</v>
      </c>
      <c r="V2548">
        <v>555274</v>
      </c>
    </row>
    <row r="2549" spans="19:22">
      <c r="S2549" t="str">
        <f>IF(ISNUMBER(SEARCH(ZAKL_DATA!$B$18,FU!$U2549)),U2549,"")</f>
        <v>Lechovice</v>
      </c>
      <c r="T2549" t="str">
        <f t="array" ref="T2549">IFERROR(INDEX($S$3:$S$6255,SMALL(IF(ISNUMBER(SEARCH("",$S$3:$S$6255)),ROW($S$1:$S$6253),""),ROW(S2547))),"")</f>
        <v>Lechovice</v>
      </c>
      <c r="U2549" t="s">
        <v>8598</v>
      </c>
      <c r="V2549">
        <v>555282</v>
      </c>
    </row>
    <row r="2550" spans="19:22">
      <c r="S2550" t="str">
        <f>IF(ISNUMBER(SEARCH(ZAKL_DATA!$B$18,FU!$U2550)),U2550,"")</f>
        <v>Lejšovka</v>
      </c>
      <c r="T2550" t="str">
        <f t="array" ref="T2550">IFERROR(INDEX($S$3:$S$6255,SMALL(IF(ISNUMBER(SEARCH("",$S$3:$S$6255)),ROW($S$1:$S$6253),""),ROW(S2548))),"")</f>
        <v>Lejšovka</v>
      </c>
      <c r="U2550" t="s">
        <v>6967</v>
      </c>
      <c r="V2550">
        <v>555291</v>
      </c>
    </row>
    <row r="2551" spans="19:22">
      <c r="S2551" t="str">
        <f>IF(ISNUMBER(SEARCH(ZAKL_DATA!$B$18,FU!$U2551)),U2551,"")</f>
        <v>Lelekovice</v>
      </c>
      <c r="T2551" t="str">
        <f t="array" ref="T2551">IFERROR(INDEX($S$3:$S$6255,SMALL(IF(ISNUMBER(SEARCH("",$S$3:$S$6255)),ROW($S$1:$S$6253),""),ROW(S2549))),"")</f>
        <v>Lelekovice</v>
      </c>
      <c r="U2551" t="s">
        <v>7855</v>
      </c>
      <c r="V2551">
        <v>555304</v>
      </c>
    </row>
    <row r="2552" spans="19:22">
      <c r="S2552" t="str">
        <f>IF(ISNUMBER(SEARCH(ZAKL_DATA!$B$18,FU!$U2552)),U2552,"")</f>
        <v>Lenešice</v>
      </c>
      <c r="T2552" t="str">
        <f t="array" ref="T2552">IFERROR(INDEX($S$3:$S$6255,SMALL(IF(ISNUMBER(SEARCH("",$S$3:$S$6255)),ROW($S$1:$S$6253),""),ROW(S2550))),"")</f>
        <v>Lenešice</v>
      </c>
      <c r="U2552" t="s">
        <v>6679</v>
      </c>
      <c r="V2552">
        <v>555312</v>
      </c>
    </row>
    <row r="2553" spans="19:22">
      <c r="S2553" t="str">
        <f>IF(ISNUMBER(SEARCH(ZAKL_DATA!$B$18,FU!$U2553)),U2553,"")</f>
        <v>Lenora</v>
      </c>
      <c r="T2553" t="str">
        <f t="array" ref="T2553">IFERROR(INDEX($S$3:$S$6255,SMALL(IF(ISNUMBER(SEARCH("",$S$3:$S$6255)),ROW($S$1:$S$6253),""),ROW(S2551))),"")</f>
        <v>Lenora</v>
      </c>
      <c r="U2553" t="s">
        <v>5577</v>
      </c>
      <c r="V2553">
        <v>555347</v>
      </c>
    </row>
    <row r="2554" spans="19:22">
      <c r="S2554" t="str">
        <f>IF(ISNUMBER(SEARCH(ZAKL_DATA!$B$18,FU!$U2554)),U2554,"")</f>
        <v>Leskovec</v>
      </c>
      <c r="T2554" t="str">
        <f t="array" ref="T2554">IFERROR(INDEX($S$3:$S$6255,SMALL(IF(ISNUMBER(SEARCH("",$S$3:$S$6255)),ROW($S$1:$S$6253),""),ROW(S2552))),"")</f>
        <v>Leskovec</v>
      </c>
      <c r="U2554" t="s">
        <v>5099</v>
      </c>
      <c r="V2554">
        <v>555363</v>
      </c>
    </row>
    <row r="2555" spans="19:22">
      <c r="S2555" t="str">
        <f>IF(ISNUMBER(SEARCH(ZAKL_DATA!$B$18,FU!$U2555)),U2555,"")</f>
        <v>Leskovec nad Moravicí</v>
      </c>
      <c r="T2555" t="str">
        <f t="array" ref="T2555">IFERROR(INDEX($S$3:$S$6255,SMALL(IF(ISNUMBER(SEARCH("",$S$3:$S$6255)),ROW($S$1:$S$6253),""),ROW(S2553))),"")</f>
        <v>Leskovec nad Moravicí</v>
      </c>
      <c r="U2555" t="s">
        <v>8803</v>
      </c>
      <c r="V2555">
        <v>555380</v>
      </c>
    </row>
    <row r="2556" spans="19:22">
      <c r="S2556" t="str">
        <f>IF(ISNUMBER(SEARCH(ZAKL_DATA!$B$18,FU!$U2556)),U2556,"")</f>
        <v>Leskovice</v>
      </c>
      <c r="T2556" t="str">
        <f t="array" ref="T2556">IFERROR(INDEX($S$3:$S$6255,SMALL(IF(ISNUMBER(SEARCH("",$S$3:$S$6255)),ROW($S$1:$S$6253),""),ROW(S2554))),"")</f>
        <v>Leskovice</v>
      </c>
      <c r="U2556" t="s">
        <v>5400</v>
      </c>
      <c r="V2556">
        <v>555398</v>
      </c>
    </row>
    <row r="2557" spans="19:22">
      <c r="S2557" t="str">
        <f>IF(ISNUMBER(SEARCH(ZAKL_DATA!$B$18,FU!$U2557)),U2557,"")</f>
        <v>Lesná</v>
      </c>
      <c r="T2557" t="str">
        <f t="array" ref="T2557">IFERROR(INDEX($S$3:$S$6255,SMALL(IF(ISNUMBER(SEARCH("",$S$3:$S$6255)),ROW($S$1:$S$6253),""),ROW(S2555))),"")</f>
        <v>Lesná</v>
      </c>
      <c r="U2557" t="s">
        <v>6224</v>
      </c>
      <c r="V2557">
        <v>555428</v>
      </c>
    </row>
    <row r="2558" spans="19:22">
      <c r="S2558" t="str">
        <f>IF(ISNUMBER(SEARCH(ZAKL_DATA!$B$18,FU!$U2558)),U2558,"")</f>
        <v>Lesná</v>
      </c>
      <c r="T2558" t="str">
        <f t="array" ref="T2558">IFERROR(INDEX($S$3:$S$6255,SMALL(IF(ISNUMBER(SEARCH("",$S$3:$S$6255)),ROW($S$1:$S$6253),""),ROW(S2556))),"")</f>
        <v>Lesná</v>
      </c>
      <c r="U2558" t="s">
        <v>6224</v>
      </c>
      <c r="V2558">
        <v>555444</v>
      </c>
    </row>
    <row r="2559" spans="19:22">
      <c r="S2559" t="str">
        <f>IF(ISNUMBER(SEARCH(ZAKL_DATA!$B$18,FU!$U2559)),U2559,"")</f>
        <v>Lesná</v>
      </c>
      <c r="T2559" t="str">
        <f t="array" ref="T2559">IFERROR(INDEX($S$3:$S$6255,SMALL(IF(ISNUMBER(SEARCH("",$S$3:$S$6255)),ROW($S$1:$S$6253),""),ROW(S2557))),"")</f>
        <v>Lesná</v>
      </c>
      <c r="U2559" t="s">
        <v>6224</v>
      </c>
      <c r="V2559">
        <v>555452</v>
      </c>
    </row>
    <row r="2560" spans="19:22">
      <c r="S2560" t="str">
        <f>IF(ISNUMBER(SEARCH(ZAKL_DATA!$B$18,FU!$U2560)),U2560,"")</f>
        <v>Lesná</v>
      </c>
      <c r="T2560" t="str">
        <f t="array" ref="T2560">IFERROR(INDEX($S$3:$S$6255,SMALL(IF(ISNUMBER(SEARCH("",$S$3:$S$6255)),ROW($S$1:$S$6253),""),ROW(S2558))),"")</f>
        <v>Lesná</v>
      </c>
      <c r="U2560" t="s">
        <v>6224</v>
      </c>
      <c r="V2560">
        <v>555479</v>
      </c>
    </row>
    <row r="2561" spans="19:22">
      <c r="S2561" t="str">
        <f>IF(ISNUMBER(SEARCH(ZAKL_DATA!$B$18,FU!$U2561)),U2561,"")</f>
        <v>Lesní Hluboké</v>
      </c>
      <c r="T2561" t="str">
        <f t="array" ref="T2561">IFERROR(INDEX($S$3:$S$6255,SMALL(IF(ISNUMBER(SEARCH("",$S$3:$S$6255)),ROW($S$1:$S$6253),""),ROW(S2559))),"")</f>
        <v>Lesní Hluboké</v>
      </c>
      <c r="U2561" t="s">
        <v>7856</v>
      </c>
      <c r="V2561">
        <v>555525</v>
      </c>
    </row>
    <row r="2562" spans="19:22">
      <c r="S2562" t="str">
        <f>IF(ISNUMBER(SEARCH(ZAKL_DATA!$B$18,FU!$U2562)),U2562,"")</f>
        <v>Lesní Jakubov</v>
      </c>
      <c r="T2562" t="str">
        <f t="array" ref="T2562">IFERROR(INDEX($S$3:$S$6255,SMALL(IF(ISNUMBER(SEARCH("",$S$3:$S$6255)),ROW($S$1:$S$6253),""),ROW(S2560))),"")</f>
        <v>Lesní Jakubov</v>
      </c>
      <c r="U2562" t="s">
        <v>8386</v>
      </c>
      <c r="V2562">
        <v>555533</v>
      </c>
    </row>
    <row r="2563" spans="19:22">
      <c r="S2563" t="str">
        <f>IF(ISNUMBER(SEARCH(ZAKL_DATA!$B$18,FU!$U2563)),U2563,"")</f>
        <v>Lesnice</v>
      </c>
      <c r="T2563" t="str">
        <f t="array" ref="T2563">IFERROR(INDEX($S$3:$S$6255,SMALL(IF(ISNUMBER(SEARCH("",$S$3:$S$6255)),ROW($S$1:$S$6253),""),ROW(S2561))),"")</f>
        <v>Lesnice</v>
      </c>
      <c r="U2563" t="s">
        <v>4629</v>
      </c>
      <c r="V2563">
        <v>555550</v>
      </c>
    </row>
    <row r="2564" spans="19:22">
      <c r="S2564" t="str">
        <f>IF(ISNUMBER(SEARCH(ZAKL_DATA!$B$18,FU!$U2564)),U2564,"")</f>
        <v>Lesonice</v>
      </c>
      <c r="T2564" t="str">
        <f t="array" ref="T2564">IFERROR(INDEX($S$3:$S$6255,SMALL(IF(ISNUMBER(SEARCH("",$S$3:$S$6255)),ROW($S$1:$S$6253),""),ROW(S2562))),"")</f>
        <v>Lesonice</v>
      </c>
      <c r="U2564" t="s">
        <v>8387</v>
      </c>
      <c r="V2564">
        <v>555584</v>
      </c>
    </row>
    <row r="2565" spans="19:22">
      <c r="S2565" t="str">
        <f>IF(ISNUMBER(SEARCH(ZAKL_DATA!$B$18,FU!$U2565)),U2565,"")</f>
        <v>Lesonice</v>
      </c>
      <c r="T2565" t="str">
        <f t="array" ref="T2565">IFERROR(INDEX($S$3:$S$6255,SMALL(IF(ISNUMBER(SEARCH("",$S$3:$S$6255)),ROW($S$1:$S$6253),""),ROW(S2563))),"")</f>
        <v>Lesonice</v>
      </c>
      <c r="U2565" t="s">
        <v>8387</v>
      </c>
      <c r="V2565">
        <v>555592</v>
      </c>
    </row>
    <row r="2566" spans="19:22">
      <c r="S2566" t="str">
        <f>IF(ISNUMBER(SEARCH(ZAKL_DATA!$B$18,FU!$U2566)),U2566,"")</f>
        <v>Lestkov</v>
      </c>
      <c r="T2566" t="str">
        <f t="array" ref="T2566">IFERROR(INDEX($S$3:$S$6255,SMALL(IF(ISNUMBER(SEARCH("",$S$3:$S$6255)),ROW($S$1:$S$6253),""),ROW(S2564))),"")</f>
        <v>Lestkov</v>
      </c>
      <c r="U2566" t="s">
        <v>6225</v>
      </c>
      <c r="V2566">
        <v>555614</v>
      </c>
    </row>
    <row r="2567" spans="19:22">
      <c r="S2567" t="str">
        <f>IF(ISNUMBER(SEARCH(ZAKL_DATA!$B$18,FU!$U2567)),U2567,"")</f>
        <v>Lesůňky</v>
      </c>
      <c r="T2567" t="str">
        <f t="array" ref="T2567">IFERROR(INDEX($S$3:$S$6255,SMALL(IF(ISNUMBER(SEARCH("",$S$3:$S$6255)),ROW($S$1:$S$6253),""),ROW(S2565))),"")</f>
        <v>Lesůňky</v>
      </c>
      <c r="U2567" t="s">
        <v>7227</v>
      </c>
      <c r="V2567">
        <v>555622</v>
      </c>
    </row>
    <row r="2568" spans="19:22">
      <c r="S2568" t="str">
        <f>IF(ISNUMBER(SEARCH(ZAKL_DATA!$B$18,FU!$U2568)),U2568,"")</f>
        <v>Lešany</v>
      </c>
      <c r="T2568" t="str">
        <f t="array" ref="T2568">IFERROR(INDEX($S$3:$S$6255,SMALL(IF(ISNUMBER(SEARCH("",$S$3:$S$6255)),ROW($S$1:$S$6253),""),ROW(S2566))),"")</f>
        <v>Lešany</v>
      </c>
      <c r="U2568" t="s">
        <v>3954</v>
      </c>
      <c r="V2568">
        <v>555631</v>
      </c>
    </row>
    <row r="2569" spans="19:22">
      <c r="S2569" t="str">
        <f>IF(ISNUMBER(SEARCH(ZAKL_DATA!$B$18,FU!$U2569)),U2569,"")</f>
        <v>Lešany</v>
      </c>
      <c r="T2569" t="str">
        <f t="array" ref="T2569">IFERROR(INDEX($S$3:$S$6255,SMALL(IF(ISNUMBER(SEARCH("",$S$3:$S$6255)),ROW($S$1:$S$6253),""),ROW(S2567))),"")</f>
        <v>Lešany</v>
      </c>
      <c r="U2569" t="s">
        <v>3954</v>
      </c>
      <c r="V2569">
        <v>555657</v>
      </c>
    </row>
    <row r="2570" spans="19:22">
      <c r="S2570" t="str">
        <f>IF(ISNUMBER(SEARCH(ZAKL_DATA!$B$18,FU!$U2570)),U2570,"")</f>
        <v>Lešetice</v>
      </c>
      <c r="T2570" t="str">
        <f t="array" ref="T2570">IFERROR(INDEX($S$3:$S$6255,SMALL(IF(ISNUMBER(SEARCH("",$S$3:$S$6255)),ROW($S$1:$S$6253),""),ROW(S2568))),"")</f>
        <v>Lešetice</v>
      </c>
      <c r="U2570" t="s">
        <v>3814</v>
      </c>
      <c r="V2570">
        <v>555681</v>
      </c>
    </row>
    <row r="2571" spans="19:22">
      <c r="S2571" t="str">
        <f>IF(ISNUMBER(SEARCH(ZAKL_DATA!$B$18,FU!$U2571)),U2571,"")</f>
        <v>Leškovice</v>
      </c>
      <c r="T2571" t="str">
        <f t="array" ref="T2571">IFERROR(INDEX($S$3:$S$6255,SMALL(IF(ISNUMBER(SEARCH("",$S$3:$S$6255)),ROW($S$1:$S$6253),""),ROW(S2569))),"")</f>
        <v>Leškovice</v>
      </c>
      <c r="U2571" t="s">
        <v>6861</v>
      </c>
      <c r="V2571">
        <v>555690</v>
      </c>
    </row>
    <row r="2572" spans="19:22">
      <c r="S2572" t="str">
        <f>IF(ISNUMBER(SEARCH(ZAKL_DATA!$B$18,FU!$U2572)),U2572,"")</f>
        <v>Lešná</v>
      </c>
      <c r="T2572" t="str">
        <f t="array" ref="T2572">IFERROR(INDEX($S$3:$S$6255,SMALL(IF(ISNUMBER(SEARCH("",$S$3:$S$6255)),ROW($S$1:$S$6253),""),ROW(S2570))),"")</f>
        <v>Lešná</v>
      </c>
      <c r="U2572" t="s">
        <v>5102</v>
      </c>
      <c r="V2572">
        <v>555703</v>
      </c>
    </row>
    <row r="2573" spans="19:22">
      <c r="S2573" t="str">
        <f>IF(ISNUMBER(SEARCH(ZAKL_DATA!$B$18,FU!$U2573)),U2573,"")</f>
        <v>Leština</v>
      </c>
      <c r="T2573" t="str">
        <f t="array" ref="T2573">IFERROR(INDEX($S$3:$S$6255,SMALL(IF(ISNUMBER(SEARCH("",$S$3:$S$6255)),ROW($S$1:$S$6253),""),ROW(S2571))),"")</f>
        <v>Leština</v>
      </c>
      <c r="U2573" t="s">
        <v>4667</v>
      </c>
      <c r="V2573">
        <v>555711</v>
      </c>
    </row>
    <row r="2574" spans="19:22">
      <c r="S2574" t="str">
        <f>IF(ISNUMBER(SEARCH(ZAKL_DATA!$B$18,FU!$U2574)),U2574,"")</f>
        <v>Leština</v>
      </c>
      <c r="T2574" t="str">
        <f t="array" ref="T2574">IFERROR(INDEX($S$3:$S$6255,SMALL(IF(ISNUMBER(SEARCH("",$S$3:$S$6255)),ROW($S$1:$S$6253),""),ROW(S2572))),"")</f>
        <v>Leština</v>
      </c>
      <c r="U2574" t="s">
        <v>4667</v>
      </c>
      <c r="V2574">
        <v>555738</v>
      </c>
    </row>
    <row r="2575" spans="19:22">
      <c r="S2575" t="str">
        <f>IF(ISNUMBER(SEARCH(ZAKL_DATA!$B$18,FU!$U2575)),U2575,"")</f>
        <v>Leština u Světlé</v>
      </c>
      <c r="T2575" t="str">
        <f t="array" ref="T2575">IFERROR(INDEX($S$3:$S$6255,SMALL(IF(ISNUMBER(SEARCH("",$S$3:$S$6255)),ROW($S$1:$S$6253),""),ROW(S2573))),"")</f>
        <v>Leština u Světlé</v>
      </c>
      <c r="U2575" t="s">
        <v>6863</v>
      </c>
      <c r="V2575">
        <v>555762</v>
      </c>
    </row>
    <row r="2576" spans="19:22">
      <c r="S2576" t="str">
        <f>IF(ISNUMBER(SEARCH(ZAKL_DATA!$B$18,FU!$U2576)),U2576,"")</f>
        <v>Leštinka</v>
      </c>
      <c r="T2576" t="str">
        <f t="array" ref="T2576">IFERROR(INDEX($S$3:$S$6255,SMALL(IF(ISNUMBER(SEARCH("",$S$3:$S$6255)),ROW($S$1:$S$6253),""),ROW(S2574))),"")</f>
        <v>Leštinka</v>
      </c>
      <c r="U2576" t="s">
        <v>7080</v>
      </c>
      <c r="V2576">
        <v>555771</v>
      </c>
    </row>
    <row r="2577" spans="19:22">
      <c r="S2577" t="str">
        <f>IF(ISNUMBER(SEARCH(ZAKL_DATA!$B$18,FU!$U2577)),U2577,"")</f>
        <v>Letiny</v>
      </c>
      <c r="T2577" t="str">
        <f t="array" ref="T2577">IFERROR(INDEX($S$3:$S$6255,SMALL(IF(ISNUMBER(SEARCH("",$S$3:$S$6255)),ROW($S$1:$S$6253),""),ROW(S2575))),"")</f>
        <v>Letiny</v>
      </c>
      <c r="U2577" t="s">
        <v>6052</v>
      </c>
      <c r="V2577">
        <v>555797</v>
      </c>
    </row>
    <row r="2578" spans="19:22">
      <c r="S2578" t="str">
        <f>IF(ISNUMBER(SEARCH(ZAKL_DATA!$B$18,FU!$U2578)),U2578,"")</f>
        <v>Letkov</v>
      </c>
      <c r="T2578" t="str">
        <f t="array" ref="T2578">IFERROR(INDEX($S$3:$S$6255,SMALL(IF(ISNUMBER(SEARCH("",$S$3:$S$6255)),ROW($S$1:$S$6253),""),ROW(S2576))),"")</f>
        <v>Letkov</v>
      </c>
      <c r="U2578" t="s">
        <v>4898</v>
      </c>
      <c r="V2578">
        <v>555801</v>
      </c>
    </row>
    <row r="2579" spans="19:22">
      <c r="S2579" t="str">
        <f>IF(ISNUMBER(SEARCH(ZAKL_DATA!$B$18,FU!$U2579)),U2579,"")</f>
        <v>Letohrad</v>
      </c>
      <c r="T2579" t="str">
        <f t="array" ref="T2579">IFERROR(INDEX($S$3:$S$6255,SMALL(IF(ISNUMBER(SEARCH("",$S$3:$S$6255)),ROW($S$1:$S$6253),""),ROW(S2577))),"")</f>
        <v>Letohrad</v>
      </c>
      <c r="U2579" t="s">
        <v>7696</v>
      </c>
      <c r="V2579">
        <v>555835</v>
      </c>
    </row>
    <row r="2580" spans="19:22">
      <c r="S2580" t="str">
        <f>IF(ISNUMBER(SEARCH(ZAKL_DATA!$B$18,FU!$U2580)),U2580,"")</f>
        <v>Letonice</v>
      </c>
      <c r="T2580" t="str">
        <f t="array" ref="T2580">IFERROR(INDEX($S$3:$S$6255,SMALL(IF(ISNUMBER(SEARCH("",$S$3:$S$6255)),ROW($S$1:$S$6253),""),ROW(S2578))),"")</f>
        <v>Letonice</v>
      </c>
      <c r="U2580" t="s">
        <v>8518</v>
      </c>
      <c r="V2580">
        <v>555894</v>
      </c>
    </row>
    <row r="2581" spans="19:22">
      <c r="S2581" t="str">
        <f>IF(ISNUMBER(SEARCH(ZAKL_DATA!$B$18,FU!$U2581)),U2581,"")</f>
        <v>Letovice</v>
      </c>
      <c r="T2581" t="str">
        <f t="array" ref="T2581">IFERROR(INDEX($S$3:$S$6255,SMALL(IF(ISNUMBER(SEARCH("",$S$3:$S$6255)),ROW($S$1:$S$6253),""),ROW(S2579))),"")</f>
        <v>Letovice</v>
      </c>
      <c r="U2581" t="s">
        <v>7771</v>
      </c>
      <c r="V2581">
        <v>555941</v>
      </c>
    </row>
    <row r="2582" spans="19:22">
      <c r="S2582" t="str">
        <f>IF(ISNUMBER(SEARCH(ZAKL_DATA!$B$18,FU!$U2582)),U2582,"")</f>
        <v>Lety</v>
      </c>
      <c r="T2582" t="str">
        <f t="array" ref="T2582">IFERROR(INDEX($S$3:$S$6255,SMALL(IF(ISNUMBER(SEARCH("",$S$3:$S$6255)),ROW($S$1:$S$6253),""),ROW(S2580))),"")</f>
        <v>Lety</v>
      </c>
      <c r="U2582" t="s">
        <v>4803</v>
      </c>
      <c r="V2582">
        <v>556041</v>
      </c>
    </row>
    <row r="2583" spans="19:22">
      <c r="S2583" t="str">
        <f>IF(ISNUMBER(SEARCH(ZAKL_DATA!$B$18,FU!$U2583)),U2583,"")</f>
        <v>Lety</v>
      </c>
      <c r="T2583" t="str">
        <f t="array" ref="T2583">IFERROR(INDEX($S$3:$S$6255,SMALL(IF(ISNUMBER(SEARCH("",$S$3:$S$6255)),ROW($S$1:$S$6253),""),ROW(S2581))),"")</f>
        <v>Lety</v>
      </c>
      <c r="U2583" t="s">
        <v>4803</v>
      </c>
      <c r="V2583">
        <v>556068</v>
      </c>
    </row>
    <row r="2584" spans="19:22">
      <c r="S2584" t="str">
        <f>IF(ISNUMBER(SEARCH(ZAKL_DATA!$B$18,FU!$U2584)),U2584,"")</f>
        <v>Levín</v>
      </c>
      <c r="T2584" t="str">
        <f t="array" ref="T2584">IFERROR(INDEX($S$3:$S$6255,SMALL(IF(ISNUMBER(SEARCH("",$S$3:$S$6255)),ROW($S$1:$S$6253),""),ROW(S2582))),"")</f>
        <v>Levín</v>
      </c>
      <c r="U2584" t="s">
        <v>6580</v>
      </c>
      <c r="V2584">
        <v>556076</v>
      </c>
    </row>
    <row r="2585" spans="19:22">
      <c r="S2585" t="str">
        <f>IF(ISNUMBER(SEARCH(ZAKL_DATA!$B$18,FU!$U2585)),U2585,"")</f>
        <v>Levínská Olešnice</v>
      </c>
      <c r="T2585" t="str">
        <f t="array" ref="T2585">IFERROR(INDEX($S$3:$S$6255,SMALL(IF(ISNUMBER(SEARCH("",$S$3:$S$6255)),ROW($S$1:$S$6253),""),ROW(S2583))),"")</f>
        <v>Levínská Olešnice</v>
      </c>
      <c r="U2585" t="s">
        <v>7486</v>
      </c>
      <c r="V2585">
        <v>556084</v>
      </c>
    </row>
    <row r="2586" spans="19:22">
      <c r="S2586" t="str">
        <f>IF(ISNUMBER(SEARCH(ZAKL_DATA!$B$18,FU!$U2586)),U2586,"")</f>
        <v>Lhánice</v>
      </c>
      <c r="T2586" t="str">
        <f t="array" ref="T2586">IFERROR(INDEX($S$3:$S$6255,SMALL(IF(ISNUMBER(SEARCH("",$S$3:$S$6255)),ROW($S$1:$S$6253),""),ROW(S2584))),"")</f>
        <v>Lhánice</v>
      </c>
      <c r="U2586" t="s">
        <v>8388</v>
      </c>
      <c r="V2586">
        <v>556106</v>
      </c>
    </row>
    <row r="2587" spans="19:22">
      <c r="S2587" t="str">
        <f>IF(ISNUMBER(SEARCH(ZAKL_DATA!$B$18,FU!$U2587)),U2587,"")</f>
        <v>Lhenice</v>
      </c>
      <c r="T2587" t="str">
        <f t="array" ref="T2587">IFERROR(INDEX($S$3:$S$6255,SMALL(IF(ISNUMBER(SEARCH("",$S$3:$S$6255)),ROW($S$1:$S$6253),""),ROW(S2585))),"")</f>
        <v>Lhenice</v>
      </c>
      <c r="U2587" t="s">
        <v>5578</v>
      </c>
      <c r="V2587">
        <v>556181</v>
      </c>
    </row>
    <row r="2588" spans="19:22">
      <c r="S2588" t="str">
        <f>IF(ISNUMBER(SEARCH(ZAKL_DATA!$B$18,FU!$U2588)),U2588,"")</f>
        <v>Lhota</v>
      </c>
      <c r="T2588" t="str">
        <f t="array" ref="T2588">IFERROR(INDEX($S$3:$S$6255,SMALL(IF(ISNUMBER(SEARCH("",$S$3:$S$6255)),ROW($S$1:$S$6253),""),ROW(S2586))),"")</f>
        <v>Lhota</v>
      </c>
      <c r="U2588" t="s">
        <v>3787</v>
      </c>
      <c r="V2588">
        <v>556203</v>
      </c>
    </row>
    <row r="2589" spans="19:22">
      <c r="S2589" t="str">
        <f>IF(ISNUMBER(SEARCH(ZAKL_DATA!$B$18,FU!$U2589)),U2589,"")</f>
        <v>Lhota</v>
      </c>
      <c r="T2589" t="str">
        <f t="array" ref="T2589">IFERROR(INDEX($S$3:$S$6255,SMALL(IF(ISNUMBER(SEARCH("",$S$3:$S$6255)),ROW($S$1:$S$6253),""),ROW(S2587))),"")</f>
        <v>Lhota</v>
      </c>
      <c r="U2589" t="s">
        <v>3787</v>
      </c>
      <c r="V2589">
        <v>556254</v>
      </c>
    </row>
    <row r="2590" spans="19:22">
      <c r="S2590" t="str">
        <f>IF(ISNUMBER(SEARCH(ZAKL_DATA!$B$18,FU!$U2590)),U2590,"")</f>
        <v>Lhota</v>
      </c>
      <c r="T2590" t="str">
        <f t="array" ref="T2590">IFERROR(INDEX($S$3:$S$6255,SMALL(IF(ISNUMBER(SEARCH("",$S$3:$S$6255)),ROW($S$1:$S$6253),""),ROW(S2588))),"")</f>
        <v>Lhota</v>
      </c>
      <c r="U2590" t="s">
        <v>3787</v>
      </c>
      <c r="V2590">
        <v>556301</v>
      </c>
    </row>
    <row r="2591" spans="19:22">
      <c r="S2591" t="str">
        <f>IF(ISNUMBER(SEARCH(ZAKL_DATA!$B$18,FU!$U2591)),U2591,"")</f>
        <v>Lhota</v>
      </c>
      <c r="T2591" t="str">
        <f t="array" ref="T2591">IFERROR(INDEX($S$3:$S$6255,SMALL(IF(ISNUMBER(SEARCH("",$S$3:$S$6255)),ROW($S$1:$S$6253),""),ROW(S2589))),"")</f>
        <v>Lhota</v>
      </c>
      <c r="U2591" t="s">
        <v>3787</v>
      </c>
      <c r="V2591">
        <v>556319</v>
      </c>
    </row>
    <row r="2592" spans="19:22">
      <c r="S2592" t="str">
        <f>IF(ISNUMBER(SEARCH(ZAKL_DATA!$B$18,FU!$U2592)),U2592,"")</f>
        <v>Lhota pod Hořičkami</v>
      </c>
      <c r="T2592" t="str">
        <f t="array" ref="T2592">IFERROR(INDEX($S$3:$S$6255,SMALL(IF(ISNUMBER(SEARCH("",$S$3:$S$6255)),ROW($S$1:$S$6253),""),ROW(S2590))),"")</f>
        <v>Lhota pod Hořičkami</v>
      </c>
      <c r="U2592" t="s">
        <v>7284</v>
      </c>
      <c r="V2592">
        <v>556335</v>
      </c>
    </row>
    <row r="2593" spans="19:22">
      <c r="S2593" t="str">
        <f>IF(ISNUMBER(SEARCH(ZAKL_DATA!$B$18,FU!$U2593)),U2593,"")</f>
        <v>Lhota pod Libčany</v>
      </c>
      <c r="T2593" t="str">
        <f t="array" ref="T2593">IFERROR(INDEX($S$3:$S$6255,SMALL(IF(ISNUMBER(SEARCH("",$S$3:$S$6255)),ROW($S$1:$S$6253),""),ROW(S2591))),"")</f>
        <v>Lhota pod Libčany</v>
      </c>
      <c r="U2593" t="s">
        <v>6968</v>
      </c>
      <c r="V2593">
        <v>556343</v>
      </c>
    </row>
    <row r="2594" spans="19:22">
      <c r="S2594" t="str">
        <f>IF(ISNUMBER(SEARCH(ZAKL_DATA!$B$18,FU!$U2594)),U2594,"")</f>
        <v>Lhota pod Radčem</v>
      </c>
      <c r="T2594" t="str">
        <f t="array" ref="T2594">IFERROR(INDEX($S$3:$S$6255,SMALL(IF(ISNUMBER(SEARCH("",$S$3:$S$6255)),ROW($S$1:$S$6253),""),ROW(S2592))),"")</f>
        <v>Lhota pod Radčem</v>
      </c>
      <c r="U2594" t="s">
        <v>6735</v>
      </c>
      <c r="V2594">
        <v>556378</v>
      </c>
    </row>
    <row r="2595" spans="19:22">
      <c r="S2595" t="str">
        <f>IF(ISNUMBER(SEARCH(ZAKL_DATA!$B$18,FU!$U2595)),U2595,"")</f>
        <v>Lhota Rapotina</v>
      </c>
      <c r="T2595" t="str">
        <f t="array" ref="T2595">IFERROR(INDEX($S$3:$S$6255,SMALL(IF(ISNUMBER(SEARCH("",$S$3:$S$6255)),ROW($S$1:$S$6253),""),ROW(S2593))),"")</f>
        <v>Lhota Rapotina</v>
      </c>
      <c r="U2595" t="s">
        <v>7772</v>
      </c>
      <c r="V2595">
        <v>556386</v>
      </c>
    </row>
    <row r="2596" spans="19:22">
      <c r="S2596" t="str">
        <f>IF(ISNUMBER(SEARCH(ZAKL_DATA!$B$18,FU!$U2596)),U2596,"")</f>
        <v>Lhota u Lysic</v>
      </c>
      <c r="T2596" t="str">
        <f t="array" ref="T2596">IFERROR(INDEX($S$3:$S$6255,SMALL(IF(ISNUMBER(SEARCH("",$S$3:$S$6255)),ROW($S$1:$S$6253),""),ROW(S2594))),"")</f>
        <v>Lhota u Lysic</v>
      </c>
      <c r="U2596" t="s">
        <v>7773</v>
      </c>
      <c r="V2596">
        <v>556394</v>
      </c>
    </row>
    <row r="2597" spans="19:22">
      <c r="S2597" t="str">
        <f>IF(ISNUMBER(SEARCH(ZAKL_DATA!$B$18,FU!$U2597)),U2597,"")</f>
        <v>Lhota u Olešnice</v>
      </c>
      <c r="T2597" t="str">
        <f t="array" ref="T2597">IFERROR(INDEX($S$3:$S$6255,SMALL(IF(ISNUMBER(SEARCH("",$S$3:$S$6255)),ROW($S$1:$S$6253),""),ROW(S2595))),"")</f>
        <v>Lhota u Olešnice</v>
      </c>
      <c r="U2597" t="s">
        <v>7774</v>
      </c>
      <c r="V2597">
        <v>556432</v>
      </c>
    </row>
    <row r="2598" spans="19:22">
      <c r="S2598" t="str">
        <f>IF(ISNUMBER(SEARCH(ZAKL_DATA!$B$18,FU!$U2598)),U2598,"")</f>
        <v>Lhota u Příbramě</v>
      </c>
      <c r="T2598" t="str">
        <f t="array" ref="T2598">IFERROR(INDEX($S$3:$S$6255,SMALL(IF(ISNUMBER(SEARCH("",$S$3:$S$6255)),ROW($S$1:$S$6253),""),ROW(S2596))),"")</f>
        <v>Lhota u Příbramě</v>
      </c>
      <c r="U2598" t="s">
        <v>8848</v>
      </c>
      <c r="V2598">
        <v>556467</v>
      </c>
    </row>
    <row r="2599" spans="19:22">
      <c r="S2599" t="str">
        <f>IF(ISNUMBER(SEARCH(ZAKL_DATA!$B$18,FU!$U2599)),U2599,"")</f>
        <v>Lhota u Vsetína</v>
      </c>
      <c r="T2599" t="str">
        <f t="array" ref="T2599">IFERROR(INDEX($S$3:$S$6255,SMALL(IF(ISNUMBER(SEARCH("",$S$3:$S$6255)),ROW($S$1:$S$6253),""),ROW(S2597))),"")</f>
        <v>Lhota u Vsetína</v>
      </c>
      <c r="U2599" t="s">
        <v>6002</v>
      </c>
      <c r="V2599">
        <v>556505</v>
      </c>
    </row>
    <row r="2600" spans="19:22">
      <c r="S2600" t="str">
        <f>IF(ISNUMBER(SEARCH(ZAKL_DATA!$B$18,FU!$U2600)),U2600,"")</f>
        <v>Lhota-Vlasenice</v>
      </c>
      <c r="T2600" t="str">
        <f t="array" ref="T2600">IFERROR(INDEX($S$3:$S$6255,SMALL(IF(ISNUMBER(SEARCH("",$S$3:$S$6255)),ROW($S$1:$S$6253),""),ROW(S2598))),"")</f>
        <v>Lhota-Vlasenice</v>
      </c>
      <c r="U2600" t="s">
        <v>6247</v>
      </c>
      <c r="V2600">
        <v>556629</v>
      </c>
    </row>
    <row r="2601" spans="19:22">
      <c r="S2601" t="str">
        <f>IF(ISNUMBER(SEARCH(ZAKL_DATA!$B$18,FU!$U2601)),U2601,"")</f>
        <v>Lhotice</v>
      </c>
      <c r="T2601" t="str">
        <f t="array" ref="T2601">IFERROR(INDEX($S$3:$S$6255,SMALL(IF(ISNUMBER(SEARCH("",$S$3:$S$6255)),ROW($S$1:$S$6253),""),ROW(S2599))),"")</f>
        <v>Lhotice</v>
      </c>
      <c r="U2601" t="s">
        <v>5149</v>
      </c>
      <c r="V2601">
        <v>556637</v>
      </c>
    </row>
    <row r="2602" spans="19:22">
      <c r="S2602" t="str">
        <f>IF(ISNUMBER(SEARCH(ZAKL_DATA!$B$18,FU!$U2602)),U2602,"")</f>
        <v>Lhotka</v>
      </c>
      <c r="T2602" t="str">
        <f t="array" ref="T2602">IFERROR(INDEX($S$3:$S$6255,SMALL(IF(ISNUMBER(SEARCH("",$S$3:$S$6255)),ROW($S$1:$S$6253),""),ROW(S2600))),"")</f>
        <v>Lhotka</v>
      </c>
      <c r="U2602" t="s">
        <v>3840</v>
      </c>
      <c r="V2602">
        <v>556718</v>
      </c>
    </row>
    <row r="2603" spans="19:22">
      <c r="S2603" t="str">
        <f>IF(ISNUMBER(SEARCH(ZAKL_DATA!$B$18,FU!$U2603)),U2603,"")</f>
        <v>Lhotka</v>
      </c>
      <c r="T2603" t="str">
        <f t="array" ref="T2603">IFERROR(INDEX($S$3:$S$6255,SMALL(IF(ISNUMBER(SEARCH("",$S$3:$S$6255)),ROW($S$1:$S$6253),""),ROW(S2601))),"")</f>
        <v>Lhotka</v>
      </c>
      <c r="U2603" t="s">
        <v>3840</v>
      </c>
      <c r="V2603">
        <v>556726</v>
      </c>
    </row>
    <row r="2604" spans="19:22">
      <c r="S2604" t="str">
        <f>IF(ISNUMBER(SEARCH(ZAKL_DATA!$B$18,FU!$U2604)),U2604,"")</f>
        <v>Lhotka</v>
      </c>
      <c r="T2604" t="str">
        <f t="array" ref="T2604">IFERROR(INDEX($S$3:$S$6255,SMALL(IF(ISNUMBER(SEARCH("",$S$3:$S$6255)),ROW($S$1:$S$6253),""),ROW(S2602))),"")</f>
        <v>Lhotka</v>
      </c>
      <c r="U2604" t="s">
        <v>3840</v>
      </c>
      <c r="V2604">
        <v>556734</v>
      </c>
    </row>
    <row r="2605" spans="19:22">
      <c r="S2605" t="str">
        <f>IF(ISNUMBER(SEARCH(ZAKL_DATA!$B$18,FU!$U2605)),U2605,"")</f>
        <v>Lhotka</v>
      </c>
      <c r="T2605" t="str">
        <f t="array" ref="T2605">IFERROR(INDEX($S$3:$S$6255,SMALL(IF(ISNUMBER(SEARCH("",$S$3:$S$6255)),ROW($S$1:$S$6253),""),ROW(S2603))),"")</f>
        <v>Lhotka</v>
      </c>
      <c r="U2605" t="s">
        <v>3840</v>
      </c>
      <c r="V2605">
        <v>556751</v>
      </c>
    </row>
    <row r="2606" spans="19:22">
      <c r="S2606" t="str">
        <f>IF(ISNUMBER(SEARCH(ZAKL_DATA!$B$18,FU!$U2606)),U2606,"")</f>
        <v>Lhotka</v>
      </c>
      <c r="T2606" t="str">
        <f t="array" ref="T2606">IFERROR(INDEX($S$3:$S$6255,SMALL(IF(ISNUMBER(SEARCH("",$S$3:$S$6255)),ROW($S$1:$S$6253),""),ROW(S2604))),"")</f>
        <v>Lhotka</v>
      </c>
      <c r="U2606" t="s">
        <v>3840</v>
      </c>
      <c r="V2606">
        <v>556815</v>
      </c>
    </row>
    <row r="2607" spans="19:22">
      <c r="S2607" t="str">
        <f>IF(ISNUMBER(SEARCH(ZAKL_DATA!$B$18,FU!$U2607)),U2607,"")</f>
        <v>Lhotka</v>
      </c>
      <c r="T2607" t="str">
        <f t="array" ref="T2607">IFERROR(INDEX($S$3:$S$6255,SMALL(IF(ISNUMBER(SEARCH("",$S$3:$S$6255)),ROW($S$1:$S$6253),""),ROW(S2605))),"")</f>
        <v>Lhotka</v>
      </c>
      <c r="U2607" t="s">
        <v>3840</v>
      </c>
      <c r="V2607">
        <v>556831</v>
      </c>
    </row>
    <row r="2608" spans="19:22">
      <c r="S2608" t="str">
        <f>IF(ISNUMBER(SEARCH(ZAKL_DATA!$B$18,FU!$U2608)),U2608,"")</f>
        <v>Lhotka nad Labem</v>
      </c>
      <c r="T2608" t="str">
        <f t="array" ref="T2608">IFERROR(INDEX($S$3:$S$6255,SMALL(IF(ISNUMBER(SEARCH("",$S$3:$S$6255)),ROW($S$1:$S$6253),""),ROW(S2606))),"")</f>
        <v>Lhotka nad Labem</v>
      </c>
      <c r="U2608" t="s">
        <v>6581</v>
      </c>
      <c r="V2608">
        <v>556858</v>
      </c>
    </row>
    <row r="2609" spans="19:22">
      <c r="S2609" t="str">
        <f>IF(ISNUMBER(SEARCH(ZAKL_DATA!$B$18,FU!$U2609)),U2609,"")</f>
        <v>Lhotka u Litultovic</v>
      </c>
      <c r="T2609" t="str">
        <f t="array" ref="T2609">IFERROR(INDEX($S$3:$S$6255,SMALL(IF(ISNUMBER(SEARCH("",$S$3:$S$6255)),ROW($S$1:$S$6253),""),ROW(S2607))),"")</f>
        <v>Lhotka u Litultovic</v>
      </c>
      <c r="U2609" t="s">
        <v>5784</v>
      </c>
      <c r="V2609">
        <v>556866</v>
      </c>
    </row>
    <row r="2610" spans="19:22">
      <c r="S2610" t="str">
        <f>IF(ISNUMBER(SEARCH(ZAKL_DATA!$B$18,FU!$U2610)),U2610,"")</f>
        <v>Lhotka u Radnic</v>
      </c>
      <c r="T2610" t="str">
        <f t="array" ref="T2610">IFERROR(INDEX($S$3:$S$6255,SMALL(IF(ISNUMBER(SEARCH("",$S$3:$S$6255)),ROW($S$1:$S$6253),""),ROW(S2608))),"")</f>
        <v>Lhotka u Radnic</v>
      </c>
      <c r="U2610" t="s">
        <v>6160</v>
      </c>
      <c r="V2610">
        <v>556874</v>
      </c>
    </row>
    <row r="2611" spans="19:22">
      <c r="S2611" t="str">
        <f>IF(ISNUMBER(SEARCH(ZAKL_DATA!$B$18,FU!$U2611)),U2611,"")</f>
        <v>Lhotky</v>
      </c>
      <c r="T2611" t="str">
        <f t="array" ref="T2611">IFERROR(INDEX($S$3:$S$6255,SMALL(IF(ISNUMBER(SEARCH("",$S$3:$S$6255)),ROW($S$1:$S$6253),""),ROW(S2609))),"")</f>
        <v>Lhotky</v>
      </c>
      <c r="U2611" t="s">
        <v>4533</v>
      </c>
      <c r="V2611">
        <v>556882</v>
      </c>
    </row>
    <row r="2612" spans="19:22">
      <c r="S2612" t="str">
        <f>IF(ISNUMBER(SEARCH(ZAKL_DATA!$B$18,FU!$U2612)),U2612,"")</f>
        <v>Lhotsko</v>
      </c>
      <c r="T2612" t="str">
        <f t="array" ref="T2612">IFERROR(INDEX($S$3:$S$6255,SMALL(IF(ISNUMBER(SEARCH("",$S$3:$S$6255)),ROW($S$1:$S$6253),""),ROW(S2610))),"")</f>
        <v>Lhotsko</v>
      </c>
      <c r="U2612" t="s">
        <v>5511</v>
      </c>
      <c r="V2612">
        <v>556912</v>
      </c>
    </row>
    <row r="2613" spans="19:22">
      <c r="S2613" t="str">
        <f>IF(ISNUMBER(SEARCH(ZAKL_DATA!$B$18,FU!$U2613)),U2613,"")</f>
        <v>Lhoty u Potštejna</v>
      </c>
      <c r="T2613" t="str">
        <f t="array" ref="T2613">IFERROR(INDEX($S$3:$S$6255,SMALL(IF(ISNUMBER(SEARCH("",$S$3:$S$6255)),ROW($S$1:$S$6253),""),ROW(S2611))),"")</f>
        <v>Lhoty u Potštejna</v>
      </c>
      <c r="U2613" t="s">
        <v>7424</v>
      </c>
      <c r="V2613">
        <v>556921</v>
      </c>
    </row>
    <row r="2614" spans="19:22">
      <c r="S2614" t="str">
        <f>IF(ISNUMBER(SEARCH(ZAKL_DATA!$B$18,FU!$U2614)),U2614,"")</f>
        <v>Lhůta</v>
      </c>
      <c r="T2614" t="str">
        <f t="array" ref="T2614">IFERROR(INDEX($S$3:$S$6255,SMALL(IF(ISNUMBER(SEARCH("",$S$3:$S$6255)),ROW($S$1:$S$6253),""),ROW(S2612))),"")</f>
        <v>Lhůta</v>
      </c>
      <c r="U2614" t="s">
        <v>7563</v>
      </c>
      <c r="V2614">
        <v>556947</v>
      </c>
    </row>
    <row r="2615" spans="19:22">
      <c r="S2615" t="str">
        <f>IF(ISNUMBER(SEARCH(ZAKL_DATA!$B$18,FU!$U2615)),U2615,"")</f>
        <v>Libá</v>
      </c>
      <c r="T2615" t="str">
        <f t="array" ref="T2615">IFERROR(INDEX($S$3:$S$6255,SMALL(IF(ISNUMBER(SEARCH("",$S$3:$S$6255)),ROW($S$1:$S$6253),""),ROW(S2613))),"")</f>
        <v>Libá</v>
      </c>
      <c r="U2615" t="s">
        <v>5908</v>
      </c>
      <c r="V2615">
        <v>556955</v>
      </c>
    </row>
    <row r="2616" spans="19:22">
      <c r="S2616" t="str">
        <f>IF(ISNUMBER(SEARCH(ZAKL_DATA!$B$18,FU!$U2616)),U2616,"")</f>
        <v>Libáň</v>
      </c>
      <c r="T2616" t="str">
        <f t="array" ref="T2616">IFERROR(INDEX($S$3:$S$6255,SMALL(IF(ISNUMBER(SEARCH("",$S$3:$S$6255)),ROW($S$1:$S$6253),""),ROW(S2614))),"")</f>
        <v>Libáň</v>
      </c>
      <c r="U2616" t="s">
        <v>7196</v>
      </c>
      <c r="V2616">
        <v>556963</v>
      </c>
    </row>
    <row r="2617" spans="19:22">
      <c r="S2617" t="str">
        <f>IF(ISNUMBER(SEARCH(ZAKL_DATA!$B$18,FU!$U2617)),U2617,"")</f>
        <v>Libavá</v>
      </c>
      <c r="T2617" t="str">
        <f t="array" ref="T2617">IFERROR(INDEX($S$3:$S$6255,SMALL(IF(ISNUMBER(SEARCH("",$S$3:$S$6255)),ROW($S$1:$S$6253),""),ROW(S2615))),"")</f>
        <v>Libavá</v>
      </c>
      <c r="U2617" t="s">
        <v>3644</v>
      </c>
      <c r="V2617">
        <v>556971</v>
      </c>
    </row>
    <row r="2618" spans="19:22">
      <c r="S2618" t="str">
        <f>IF(ISNUMBER(SEARCH(ZAKL_DATA!$B$18,FU!$U2618)),U2618,"")</f>
        <v>Libavské Údolí</v>
      </c>
      <c r="T2618" t="str">
        <f t="array" ref="T2618">IFERROR(INDEX($S$3:$S$6255,SMALL(IF(ISNUMBER(SEARCH("",$S$3:$S$6255)),ROW($S$1:$S$6253),""),ROW(S2616))),"")</f>
        <v>Libavské Údolí</v>
      </c>
      <c r="U2618" t="s">
        <v>6192</v>
      </c>
      <c r="V2618">
        <v>556980</v>
      </c>
    </row>
    <row r="2619" spans="19:22">
      <c r="S2619" t="str">
        <f>IF(ISNUMBER(SEARCH(ZAKL_DATA!$B$18,FU!$U2619)),U2619,"")</f>
        <v>Libčany</v>
      </c>
      <c r="T2619" t="str">
        <f t="array" ref="T2619">IFERROR(INDEX($S$3:$S$6255,SMALL(IF(ISNUMBER(SEARCH("",$S$3:$S$6255)),ROW($S$1:$S$6253),""),ROW(S2617))),"")</f>
        <v>Libčany</v>
      </c>
      <c r="U2619" t="s">
        <v>6969</v>
      </c>
      <c r="V2619">
        <v>556998</v>
      </c>
    </row>
    <row r="2620" spans="19:22">
      <c r="S2620" t="str">
        <f>IF(ISNUMBER(SEARCH(ZAKL_DATA!$B$18,FU!$U2620)),U2620,"")</f>
        <v>Libčeves</v>
      </c>
      <c r="T2620" t="str">
        <f t="array" ref="T2620">IFERROR(INDEX($S$3:$S$6255,SMALL(IF(ISNUMBER(SEARCH("",$S$3:$S$6255)),ROW($S$1:$S$6253),""),ROW(S2618))),"")</f>
        <v>Libčeves</v>
      </c>
      <c r="U2620" t="s">
        <v>6680</v>
      </c>
      <c r="V2620">
        <v>557005</v>
      </c>
    </row>
    <row r="2621" spans="19:22">
      <c r="S2621" t="str">
        <f>IF(ISNUMBER(SEARCH(ZAKL_DATA!$B$18,FU!$U2621)),U2621,"")</f>
        <v>Libčice nad Vltavou</v>
      </c>
      <c r="T2621" t="str">
        <f t="array" ref="T2621">IFERROR(INDEX($S$3:$S$6255,SMALL(IF(ISNUMBER(SEARCH("",$S$3:$S$6255)),ROW($S$1:$S$6253),""),ROW(S2619))),"")</f>
        <v>Libčice nad Vltavou</v>
      </c>
      <c r="U2621" t="s">
        <v>4804</v>
      </c>
      <c r="V2621">
        <v>557013</v>
      </c>
    </row>
    <row r="2622" spans="19:22">
      <c r="S2622" t="str">
        <f>IF(ISNUMBER(SEARCH(ZAKL_DATA!$B$18,FU!$U2622)),U2622,"")</f>
        <v>Libecina</v>
      </c>
      <c r="T2622" t="str">
        <f t="array" ref="T2622">IFERROR(INDEX($S$3:$S$6255,SMALL(IF(ISNUMBER(SEARCH("",$S$3:$S$6255)),ROW($S$1:$S$6253),""),ROW(S2620))),"")</f>
        <v>Libecina</v>
      </c>
      <c r="U2622" t="s">
        <v>7697</v>
      </c>
      <c r="V2622">
        <v>557021</v>
      </c>
    </row>
    <row r="2623" spans="19:22">
      <c r="S2623" t="str">
        <f>IF(ISNUMBER(SEARCH(ZAKL_DATA!$B$18,FU!$U2623)),U2623,"")</f>
        <v>Libědice</v>
      </c>
      <c r="T2623" t="str">
        <f t="array" ref="T2623">IFERROR(INDEX($S$3:$S$6255,SMALL(IF(ISNUMBER(SEARCH("",$S$3:$S$6255)),ROW($S$1:$S$6253),""),ROW(S2621))),"")</f>
        <v>Libědice</v>
      </c>
      <c r="U2623" t="s">
        <v>6418</v>
      </c>
      <c r="V2623">
        <v>557030</v>
      </c>
    </row>
    <row r="2624" spans="19:22">
      <c r="S2624" t="str">
        <f>IF(ISNUMBER(SEARCH(ZAKL_DATA!$B$18,FU!$U2624)),U2624,"")</f>
        <v>Liběchov</v>
      </c>
      <c r="T2624" t="str">
        <f t="array" ref="T2624">IFERROR(INDEX($S$3:$S$6255,SMALL(IF(ISNUMBER(SEARCH("",$S$3:$S$6255)),ROW($S$1:$S$6253),""),ROW(S2622))),"")</f>
        <v>Liběchov</v>
      </c>
      <c r="U2624" t="s">
        <v>4426</v>
      </c>
      <c r="V2624">
        <v>557048</v>
      </c>
    </row>
    <row r="2625" spans="19:22">
      <c r="S2625" t="str">
        <f>IF(ISNUMBER(SEARCH(ZAKL_DATA!$B$18,FU!$U2625)),U2625,"")</f>
        <v>Libějice</v>
      </c>
      <c r="T2625" t="str">
        <f t="array" ref="T2625">IFERROR(INDEX($S$3:$S$6255,SMALL(IF(ISNUMBER(SEARCH("",$S$3:$S$6255)),ROW($S$1:$S$6253),""),ROW(S2623))),"")</f>
        <v>Libějice</v>
      </c>
      <c r="U2625" t="s">
        <v>6446</v>
      </c>
      <c r="V2625">
        <v>557081</v>
      </c>
    </row>
    <row r="2626" spans="19:22">
      <c r="S2626" t="str">
        <f>IF(ISNUMBER(SEARCH(ZAKL_DATA!$B$18,FU!$U2626)),U2626,"")</f>
        <v>Libějovice</v>
      </c>
      <c r="T2626" t="str">
        <f t="array" ref="T2626">IFERROR(INDEX($S$3:$S$6255,SMALL(IF(ISNUMBER(SEARCH("",$S$3:$S$6255)),ROW($S$1:$S$6253),""),ROW(S2624))),"")</f>
        <v>Libějovice</v>
      </c>
      <c r="U2626" t="s">
        <v>5638</v>
      </c>
      <c r="V2626">
        <v>557099</v>
      </c>
    </row>
    <row r="2627" spans="19:22">
      <c r="S2627" t="str">
        <f>IF(ISNUMBER(SEARCH(ZAKL_DATA!$B$18,FU!$U2627)),U2627,"")</f>
        <v>Libel</v>
      </c>
      <c r="T2627" t="str">
        <f t="array" ref="T2627">IFERROR(INDEX($S$3:$S$6255,SMALL(IF(ISNUMBER(SEARCH("",$S$3:$S$6255)),ROW($S$1:$S$6253),""),ROW(S2625))),"")</f>
        <v>Libel</v>
      </c>
      <c r="U2627" t="s">
        <v>5436</v>
      </c>
      <c r="V2627">
        <v>557102</v>
      </c>
    </row>
    <row r="2628" spans="19:22">
      <c r="S2628" t="str">
        <f>IF(ISNUMBER(SEARCH(ZAKL_DATA!$B$18,FU!$U2628)),U2628,"")</f>
        <v>Libenice</v>
      </c>
      <c r="T2628" t="str">
        <f t="array" ref="T2628">IFERROR(INDEX($S$3:$S$6255,SMALL(IF(ISNUMBER(SEARCH("",$S$3:$S$6255)),ROW($S$1:$S$6253),""),ROW(S2626))),"")</f>
        <v>Libenice</v>
      </c>
      <c r="U2628" t="s">
        <v>4278</v>
      </c>
      <c r="V2628">
        <v>557111</v>
      </c>
    </row>
    <row r="2629" spans="19:22">
      <c r="S2629" t="str">
        <f>IF(ISNUMBER(SEARCH(ZAKL_DATA!$B$18,FU!$U2629)),U2629,"")</f>
        <v>Liberec</v>
      </c>
      <c r="T2629" t="str">
        <f t="array" ref="T2629">IFERROR(INDEX($S$3:$S$6255,SMALL(IF(ISNUMBER(SEARCH("",$S$3:$S$6255)),ROW($S$1:$S$6253),""),ROW(S2627))),"")</f>
        <v>Liberec</v>
      </c>
      <c r="U2629" t="s">
        <v>6474</v>
      </c>
      <c r="V2629">
        <v>557129</v>
      </c>
    </row>
    <row r="2630" spans="19:22">
      <c r="S2630" t="str">
        <f>IF(ISNUMBER(SEARCH(ZAKL_DATA!$B$18,FU!$U2630)),U2630,"")</f>
        <v>Liberk</v>
      </c>
      <c r="T2630" t="str">
        <f t="array" ref="T2630">IFERROR(INDEX($S$3:$S$6255,SMALL(IF(ISNUMBER(SEARCH("",$S$3:$S$6255)),ROW($S$1:$S$6253),""),ROW(S2628))),"")</f>
        <v>Liberk</v>
      </c>
      <c r="U2630" t="s">
        <v>7425</v>
      </c>
      <c r="V2630">
        <v>557137</v>
      </c>
    </row>
    <row r="2631" spans="19:22">
      <c r="S2631" t="str">
        <f>IF(ISNUMBER(SEARCH(ZAKL_DATA!$B$18,FU!$U2631)),U2631,"")</f>
        <v>Libeř</v>
      </c>
      <c r="T2631" t="str">
        <f t="array" ref="T2631">IFERROR(INDEX($S$3:$S$6255,SMALL(IF(ISNUMBER(SEARCH("",$S$3:$S$6255)),ROW($S$1:$S$6253),""),ROW(S2629))),"")</f>
        <v>Libeř</v>
      </c>
      <c r="U2631" t="s">
        <v>4805</v>
      </c>
      <c r="V2631">
        <v>557145</v>
      </c>
    </row>
    <row r="2632" spans="19:22">
      <c r="S2632" t="str">
        <f>IF(ISNUMBER(SEARCH(ZAKL_DATA!$B$18,FU!$U2632)),U2632,"")</f>
        <v>Liběšice</v>
      </c>
      <c r="T2632" t="str">
        <f t="array" ref="T2632">IFERROR(INDEX($S$3:$S$6255,SMALL(IF(ISNUMBER(SEARCH("",$S$3:$S$6255)),ROW($S$1:$S$6253),""),ROW(S2630))),"")</f>
        <v>Liběšice</v>
      </c>
      <c r="U2632" t="s">
        <v>6582</v>
      </c>
      <c r="V2632">
        <v>557153</v>
      </c>
    </row>
    <row r="2633" spans="19:22">
      <c r="S2633" t="str">
        <f>IF(ISNUMBER(SEARCH(ZAKL_DATA!$B$18,FU!$U2633)),U2633,"")</f>
        <v>Liběšice</v>
      </c>
      <c r="T2633" t="str">
        <f t="array" ref="T2633">IFERROR(INDEX($S$3:$S$6255,SMALL(IF(ISNUMBER(SEARCH("",$S$3:$S$6255)),ROW($S$1:$S$6253),""),ROW(S2631))),"")</f>
        <v>Liběšice</v>
      </c>
      <c r="U2633" t="s">
        <v>6582</v>
      </c>
      <c r="V2633">
        <v>557161</v>
      </c>
    </row>
    <row r="2634" spans="19:22">
      <c r="S2634" t="str">
        <f>IF(ISNUMBER(SEARCH(ZAKL_DATA!$B$18,FU!$U2634)),U2634,"")</f>
        <v>Libětice</v>
      </c>
      <c r="T2634" t="str">
        <f t="array" ref="T2634">IFERROR(INDEX($S$3:$S$6255,SMALL(IF(ISNUMBER(SEARCH("",$S$3:$S$6255)),ROW($S$1:$S$6253),""),ROW(S2632))),"")</f>
        <v>Libětice</v>
      </c>
      <c r="U2634" t="s">
        <v>4590</v>
      </c>
      <c r="V2634">
        <v>557170</v>
      </c>
    </row>
    <row r="2635" spans="19:22">
      <c r="S2635" t="str">
        <f>IF(ISNUMBER(SEARCH(ZAKL_DATA!$B$18,FU!$U2635)),U2635,"")</f>
        <v>Líbeznice</v>
      </c>
      <c r="T2635" t="str">
        <f t="array" ref="T2635">IFERROR(INDEX($S$3:$S$6255,SMALL(IF(ISNUMBER(SEARCH("",$S$3:$S$6255)),ROW($S$1:$S$6253),""),ROW(S2633))),"")</f>
        <v>Líbeznice</v>
      </c>
      <c r="U2635" t="s">
        <v>4725</v>
      </c>
      <c r="V2635">
        <v>557188</v>
      </c>
    </row>
    <row r="2636" spans="19:22">
      <c r="S2636" t="str">
        <f>IF(ISNUMBER(SEARCH(ZAKL_DATA!$B$18,FU!$U2636)),U2636,"")</f>
        <v>Libež</v>
      </c>
      <c r="T2636" t="str">
        <f t="array" ref="T2636">IFERROR(INDEX($S$3:$S$6255,SMALL(IF(ISNUMBER(SEARCH("",$S$3:$S$6255)),ROW($S$1:$S$6253),""),ROW(S2634))),"")</f>
        <v>Libež</v>
      </c>
      <c r="U2636" t="s">
        <v>3955</v>
      </c>
      <c r="V2636">
        <v>557196</v>
      </c>
    </row>
    <row r="2637" spans="19:22">
      <c r="S2637" t="str">
        <f>IF(ISNUMBER(SEARCH(ZAKL_DATA!$B$18,FU!$U2637)),U2637,"")</f>
        <v>Libhošť</v>
      </c>
      <c r="T2637" t="str">
        <f t="array" ref="T2637">IFERROR(INDEX($S$3:$S$6255,SMALL(IF(ISNUMBER(SEARCH("",$S$3:$S$6255)),ROW($S$1:$S$6253),""),ROW(S2635))),"")</f>
        <v>Libhošť</v>
      </c>
      <c r="U2637" t="s">
        <v>3614</v>
      </c>
      <c r="V2637">
        <v>557200</v>
      </c>
    </row>
    <row r="2638" spans="19:22">
      <c r="S2638" t="str">
        <f>IF(ISNUMBER(SEARCH(ZAKL_DATA!$B$18,FU!$U2638)),U2638,"")</f>
        <v>Libchavy</v>
      </c>
      <c r="T2638" t="str">
        <f t="array" ref="T2638">IFERROR(INDEX($S$3:$S$6255,SMALL(IF(ISNUMBER(SEARCH("",$S$3:$S$6255)),ROW($S$1:$S$6253),""),ROW(S2636))),"")</f>
        <v>Libchavy</v>
      </c>
      <c r="U2638" t="s">
        <v>7677</v>
      </c>
      <c r="V2638">
        <v>557218</v>
      </c>
    </row>
    <row r="2639" spans="19:22">
      <c r="S2639" t="str">
        <f>IF(ISNUMBER(SEARCH(ZAKL_DATA!$B$18,FU!$U2639)),U2639,"")</f>
        <v>Libchyně</v>
      </c>
      <c r="T2639" t="str">
        <f t="array" ref="T2639">IFERROR(INDEX($S$3:$S$6255,SMALL(IF(ISNUMBER(SEARCH("",$S$3:$S$6255)),ROW($S$1:$S$6253),""),ROW(S2637))),"")</f>
        <v>Libchyně</v>
      </c>
      <c r="U2639" t="s">
        <v>5353</v>
      </c>
      <c r="V2639">
        <v>557226</v>
      </c>
    </row>
    <row r="2640" spans="19:22">
      <c r="S2640" t="str">
        <f>IF(ISNUMBER(SEARCH(ZAKL_DATA!$B$18,FU!$U2640)),U2640,"")</f>
        <v>Libice nad Cidlinou</v>
      </c>
      <c r="T2640" t="str">
        <f t="array" ref="T2640">IFERROR(INDEX($S$3:$S$6255,SMALL(IF(ISNUMBER(SEARCH("",$S$3:$S$6255)),ROW($S$1:$S$6253),""),ROW(S2638))),"")</f>
        <v>Libice nad Cidlinou</v>
      </c>
      <c r="U2640" t="s">
        <v>4643</v>
      </c>
      <c r="V2640">
        <v>557366</v>
      </c>
    </row>
    <row r="2641" spans="19:22">
      <c r="S2641" t="str">
        <f>IF(ISNUMBER(SEARCH(ZAKL_DATA!$B$18,FU!$U2641)),U2641,"")</f>
        <v>Libice nad Doubravou</v>
      </c>
      <c r="T2641" t="str">
        <f t="array" ref="T2641">IFERROR(INDEX($S$3:$S$6255,SMALL(IF(ISNUMBER(SEARCH("",$S$3:$S$6255)),ROW($S$1:$S$6253),""),ROW(S2639))),"")</f>
        <v>Libice nad Doubravou</v>
      </c>
      <c r="U2641" t="s">
        <v>6864</v>
      </c>
      <c r="V2641">
        <v>557374</v>
      </c>
    </row>
    <row r="2642" spans="19:22">
      <c r="S2642" t="str">
        <f>IF(ISNUMBER(SEARCH(ZAKL_DATA!$B$18,FU!$U2642)),U2642,"")</f>
        <v>Libín</v>
      </c>
      <c r="T2642" t="str">
        <f t="array" ref="T2642">IFERROR(INDEX($S$3:$S$6255,SMALL(IF(ISNUMBER(SEARCH("",$S$3:$S$6255)),ROW($S$1:$S$6253),""),ROW(S2640))),"")</f>
        <v>Libín</v>
      </c>
      <c r="U2642" t="s">
        <v>5137</v>
      </c>
      <c r="V2642">
        <v>557382</v>
      </c>
    </row>
    <row r="2643" spans="19:22">
      <c r="S2643" t="str">
        <f>IF(ISNUMBER(SEARCH(ZAKL_DATA!$B$18,FU!$U2643)),U2643,"")</f>
        <v>Libina</v>
      </c>
      <c r="T2643" t="str">
        <f t="array" ref="T2643">IFERROR(INDEX($S$3:$S$6255,SMALL(IF(ISNUMBER(SEARCH("",$S$3:$S$6255)),ROW($S$1:$S$6253),""),ROW(S2641))),"")</f>
        <v>Libina</v>
      </c>
      <c r="U2643" t="s">
        <v>4845</v>
      </c>
      <c r="V2643">
        <v>557455</v>
      </c>
    </row>
    <row r="2644" spans="19:22">
      <c r="S2644" t="str">
        <f>IF(ISNUMBER(SEARCH(ZAKL_DATA!$B$18,FU!$U2644)),U2644,"")</f>
        <v>Libiš</v>
      </c>
      <c r="T2644" t="str">
        <f t="array" ref="T2644">IFERROR(INDEX($S$3:$S$6255,SMALL(IF(ISNUMBER(SEARCH("",$S$3:$S$6255)),ROW($S$1:$S$6253),""),ROW(S2642))),"")</f>
        <v>Libiš</v>
      </c>
      <c r="U2644" t="s">
        <v>7086</v>
      </c>
      <c r="V2644">
        <v>557463</v>
      </c>
    </row>
    <row r="2645" spans="19:22">
      <c r="S2645" t="str">
        <f>IF(ISNUMBER(SEARCH(ZAKL_DATA!$B$18,FU!$U2645)),U2645,"")</f>
        <v>Libišany</v>
      </c>
      <c r="T2645" t="str">
        <f t="array" ref="T2645">IFERROR(INDEX($S$3:$S$6255,SMALL(IF(ISNUMBER(SEARCH("",$S$3:$S$6255)),ROW($S$1:$S$6253),""),ROW(S2643))),"")</f>
        <v>Libišany</v>
      </c>
      <c r="U2645" t="s">
        <v>7354</v>
      </c>
      <c r="V2645">
        <v>557528</v>
      </c>
    </row>
    <row r="2646" spans="19:22">
      <c r="S2646" t="str">
        <f>IF(ISNUMBER(SEARCH(ZAKL_DATA!$B$18,FU!$U2646)),U2646,"")</f>
        <v>Libkov</v>
      </c>
      <c r="T2646" t="str">
        <f t="array" ref="T2646">IFERROR(INDEX($S$3:$S$6255,SMALL(IF(ISNUMBER(SEARCH("",$S$3:$S$6255)),ROW($S$1:$S$6253),""),ROW(S2644))),"")</f>
        <v>Libkov</v>
      </c>
      <c r="U2646" t="s">
        <v>5853</v>
      </c>
      <c r="V2646">
        <v>557536</v>
      </c>
    </row>
    <row r="2647" spans="19:22">
      <c r="S2647" t="str">
        <f>IF(ISNUMBER(SEARCH(ZAKL_DATA!$B$18,FU!$U2647)),U2647,"")</f>
        <v>Libkov</v>
      </c>
      <c r="T2647" t="str">
        <f t="array" ref="T2647">IFERROR(INDEX($S$3:$S$6255,SMALL(IF(ISNUMBER(SEARCH("",$S$3:$S$6255)),ROW($S$1:$S$6253),""),ROW(S2645))),"")</f>
        <v>Libkov</v>
      </c>
      <c r="U2647" t="s">
        <v>5853</v>
      </c>
      <c r="V2647">
        <v>557544</v>
      </c>
    </row>
    <row r="2648" spans="19:22">
      <c r="S2648" t="str">
        <f>IF(ISNUMBER(SEARCH(ZAKL_DATA!$B$18,FU!$U2648)),U2648,"")</f>
        <v>Libkova Voda</v>
      </c>
      <c r="T2648" t="str">
        <f t="array" ref="T2648">IFERROR(INDEX($S$3:$S$6255,SMALL(IF(ISNUMBER(SEARCH("",$S$3:$S$6255)),ROW($S$1:$S$6253),""),ROW(S2646))),"")</f>
        <v>Libkova Voda</v>
      </c>
      <c r="U2648" t="s">
        <v>8872</v>
      </c>
      <c r="V2648">
        <v>557587</v>
      </c>
    </row>
    <row r="2649" spans="19:22">
      <c r="S2649" t="str">
        <f>IF(ISNUMBER(SEARCH(ZAKL_DATA!$B$18,FU!$U2649)),U2649,"")</f>
        <v>Libkovice pod Řípem</v>
      </c>
      <c r="T2649" t="str">
        <f t="array" ref="T2649">IFERROR(INDEX($S$3:$S$6255,SMALL(IF(ISNUMBER(SEARCH("",$S$3:$S$6255)),ROW($S$1:$S$6253),""),ROW(S2647))),"")</f>
        <v>Libkovice pod Řípem</v>
      </c>
      <c r="U2649" t="s">
        <v>6584</v>
      </c>
      <c r="V2649">
        <v>557641</v>
      </c>
    </row>
    <row r="2650" spans="19:22">
      <c r="S2650" t="str">
        <f>IF(ISNUMBER(SEARCH(ZAKL_DATA!$B$18,FU!$U2650)),U2650,"")</f>
        <v>Liblice</v>
      </c>
      <c r="T2650" t="str">
        <f t="array" ref="T2650">IFERROR(INDEX($S$3:$S$6255,SMALL(IF(ISNUMBER(SEARCH("",$S$3:$S$6255)),ROW($S$1:$S$6253),""),ROW(S2648))),"")</f>
        <v>Liblice</v>
      </c>
      <c r="U2650" t="s">
        <v>4092</v>
      </c>
      <c r="V2650">
        <v>557650</v>
      </c>
    </row>
    <row r="2651" spans="19:22">
      <c r="S2651" t="str">
        <f>IF(ISNUMBER(SEARCH(ZAKL_DATA!$B$18,FU!$U2651)),U2651,"")</f>
        <v>Liblín</v>
      </c>
      <c r="T2651" t="str">
        <f t="array" ref="T2651">IFERROR(INDEX($S$3:$S$6255,SMALL(IF(ISNUMBER(SEARCH("",$S$3:$S$6255)),ROW($S$1:$S$6253),""),ROW(S2649))),"")</f>
        <v>Liblín</v>
      </c>
      <c r="U2651" t="s">
        <v>6161</v>
      </c>
      <c r="V2651">
        <v>557668</v>
      </c>
    </row>
    <row r="2652" spans="19:22">
      <c r="S2652" t="str">
        <f>IF(ISNUMBER(SEARCH(ZAKL_DATA!$B$18,FU!$U2652)),U2652,"")</f>
        <v>Libňatov</v>
      </c>
      <c r="T2652" t="str">
        <f t="array" ref="T2652">IFERROR(INDEX($S$3:$S$6255,SMALL(IF(ISNUMBER(SEARCH("",$S$3:$S$6255)),ROW($S$1:$S$6253),""),ROW(S2650))),"")</f>
        <v>Libňatov</v>
      </c>
      <c r="U2652" t="s">
        <v>7634</v>
      </c>
      <c r="V2652">
        <v>557676</v>
      </c>
    </row>
    <row r="2653" spans="19:22">
      <c r="S2653" t="str">
        <f>IF(ISNUMBER(SEARCH(ZAKL_DATA!$B$18,FU!$U2653)),U2653,"")</f>
        <v>Libníč</v>
      </c>
      <c r="T2653" t="str">
        <f t="array" ref="T2653">IFERROR(INDEX($S$3:$S$6255,SMALL(IF(ISNUMBER(SEARCH("",$S$3:$S$6255)),ROW($S$1:$S$6253),""),ROW(S2651))),"")</f>
        <v>Libníč</v>
      </c>
      <c r="U2653" t="s">
        <v>4496</v>
      </c>
      <c r="V2653">
        <v>557684</v>
      </c>
    </row>
    <row r="2654" spans="19:22">
      <c r="S2654" t="str">
        <f>IF(ISNUMBER(SEARCH(ZAKL_DATA!$B$18,FU!$U2654)),U2654,"")</f>
        <v>Libníkovice</v>
      </c>
      <c r="T2654" t="str">
        <f t="array" ref="T2654">IFERROR(INDEX($S$3:$S$6255,SMALL(IF(ISNUMBER(SEARCH("",$S$3:$S$6255)),ROW($S$1:$S$6253),""),ROW(S2652))),"")</f>
        <v>Libníkovice</v>
      </c>
      <c r="U2654" t="s">
        <v>6970</v>
      </c>
      <c r="V2654">
        <v>557722</v>
      </c>
    </row>
    <row r="2655" spans="19:22">
      <c r="S2655" t="str">
        <f>IF(ISNUMBER(SEARCH(ZAKL_DATA!$B$18,FU!$U2655)),U2655,"")</f>
        <v>Libočany</v>
      </c>
      <c r="T2655" t="str">
        <f t="array" ref="T2655">IFERROR(INDEX($S$3:$S$6255,SMALL(IF(ISNUMBER(SEARCH("",$S$3:$S$6255)),ROW($S$1:$S$6253),""),ROW(S2653))),"")</f>
        <v>Libočany</v>
      </c>
      <c r="U2655" t="s">
        <v>4004</v>
      </c>
      <c r="V2655">
        <v>557731</v>
      </c>
    </row>
    <row r="2656" spans="19:22">
      <c r="S2656" t="str">
        <f>IF(ISNUMBER(SEARCH(ZAKL_DATA!$B$18,FU!$U2656)),U2656,"")</f>
        <v>Libodřice</v>
      </c>
      <c r="T2656" t="str">
        <f t="array" ref="T2656">IFERROR(INDEX($S$3:$S$6255,SMALL(IF(ISNUMBER(SEARCH("",$S$3:$S$6255)),ROW($S$1:$S$6253),""),ROW(S2654))),"")</f>
        <v>Libodřice</v>
      </c>
      <c r="U2656" t="s">
        <v>4279</v>
      </c>
      <c r="V2656">
        <v>557749</v>
      </c>
    </row>
    <row r="2657" spans="19:22">
      <c r="S2657" t="str">
        <f>IF(ISNUMBER(SEARCH(ZAKL_DATA!$B$18,FU!$U2657)),U2657,"")</f>
        <v>Libochovany</v>
      </c>
      <c r="T2657" t="str">
        <f t="array" ref="T2657">IFERROR(INDEX($S$3:$S$6255,SMALL(IF(ISNUMBER(SEARCH("",$S$3:$S$6255)),ROW($S$1:$S$6253),""),ROW(S2655))),"")</f>
        <v>Libochovany</v>
      </c>
      <c r="U2657" t="s">
        <v>6585</v>
      </c>
      <c r="V2657">
        <v>557773</v>
      </c>
    </row>
    <row r="2658" spans="19:22">
      <c r="S2658" t="str">
        <f>IF(ISNUMBER(SEARCH(ZAKL_DATA!$B$18,FU!$U2658)),U2658,"")</f>
        <v>Libochovice</v>
      </c>
      <c r="T2658" t="str">
        <f t="array" ref="T2658">IFERROR(INDEX($S$3:$S$6255,SMALL(IF(ISNUMBER(SEARCH("",$S$3:$S$6255)),ROW($S$1:$S$6253),""),ROW(S2656))),"")</f>
        <v>Libochovice</v>
      </c>
      <c r="U2658" t="s">
        <v>6586</v>
      </c>
      <c r="V2658">
        <v>557781</v>
      </c>
    </row>
    <row r="2659" spans="19:22">
      <c r="S2659" t="str">
        <f>IF(ISNUMBER(SEARCH(ZAKL_DATA!$B$18,FU!$U2659)),U2659,"")</f>
        <v>Libochovičky</v>
      </c>
      <c r="T2659" t="str">
        <f t="array" ref="T2659">IFERROR(INDEX($S$3:$S$6255,SMALL(IF(ISNUMBER(SEARCH("",$S$3:$S$6255)),ROW($S$1:$S$6253),""),ROW(S2657))),"")</f>
        <v>Libochovičky</v>
      </c>
      <c r="U2659" t="s">
        <v>6499</v>
      </c>
      <c r="V2659">
        <v>557803</v>
      </c>
    </row>
    <row r="2660" spans="19:22">
      <c r="S2660" t="str">
        <f>IF(ISNUMBER(SEARCH(ZAKL_DATA!$B$18,FU!$U2660)),U2660,"")</f>
        <v>Liboměřice</v>
      </c>
      <c r="T2660" t="str">
        <f t="array" ref="T2660">IFERROR(INDEX($S$3:$S$6255,SMALL(IF(ISNUMBER(SEARCH("",$S$3:$S$6255)),ROW($S$1:$S$6253),""),ROW(S2658))),"")</f>
        <v>Liboměřice</v>
      </c>
      <c r="U2660" t="s">
        <v>7082</v>
      </c>
      <c r="V2660">
        <v>557838</v>
      </c>
    </row>
    <row r="2661" spans="19:22">
      <c r="S2661" t="str">
        <f>IF(ISNUMBER(SEARCH(ZAKL_DATA!$B$18,FU!$U2661)),U2661,"")</f>
        <v>Libomyšl</v>
      </c>
      <c r="T2661" t="str">
        <f t="array" ref="T2661">IFERROR(INDEX($S$3:$S$6255,SMALL(IF(ISNUMBER(SEARCH("",$S$3:$S$6255)),ROW($S$1:$S$6253),""),ROW(S2659))),"")</f>
        <v>Libomyšl</v>
      </c>
      <c r="U2661" t="s">
        <v>4086</v>
      </c>
      <c r="V2661">
        <v>557846</v>
      </c>
    </row>
    <row r="2662" spans="19:22">
      <c r="S2662" t="str">
        <f>IF(ISNUMBER(SEARCH(ZAKL_DATA!$B$18,FU!$U2662)),U2662,"")</f>
        <v>Libořice</v>
      </c>
      <c r="T2662" t="str">
        <f t="array" ref="T2662">IFERROR(INDEX($S$3:$S$6255,SMALL(IF(ISNUMBER(SEARCH("",$S$3:$S$6255)),ROW($S$1:$S$6253),""),ROW(S2660))),"")</f>
        <v>Libořice</v>
      </c>
      <c r="U2662" t="s">
        <v>6683</v>
      </c>
      <c r="V2662">
        <v>557862</v>
      </c>
    </row>
    <row r="2663" spans="19:22">
      <c r="S2663" t="str">
        <f>IF(ISNUMBER(SEARCH(ZAKL_DATA!$B$18,FU!$U2663)),U2663,"")</f>
        <v>Liboš</v>
      </c>
      <c r="T2663" t="str">
        <f t="array" ref="T2663">IFERROR(INDEX($S$3:$S$6255,SMALL(IF(ISNUMBER(SEARCH("",$S$3:$S$6255)),ROW($S$1:$S$6253),""),ROW(S2661))),"")</f>
        <v>Liboš</v>
      </c>
      <c r="U2663" t="s">
        <v>6862</v>
      </c>
      <c r="V2663">
        <v>557871</v>
      </c>
    </row>
    <row r="2664" spans="19:22">
      <c r="S2664" t="str">
        <f>IF(ISNUMBER(SEARCH(ZAKL_DATA!$B$18,FU!$U2664)),U2664,"")</f>
        <v>Libošovice</v>
      </c>
      <c r="T2664" t="str">
        <f t="array" ref="T2664">IFERROR(INDEX($S$3:$S$6255,SMALL(IF(ISNUMBER(SEARCH("",$S$3:$S$6255)),ROW($S$1:$S$6253),""),ROW(S2662))),"")</f>
        <v>Libošovice</v>
      </c>
      <c r="U2664" t="s">
        <v>7197</v>
      </c>
      <c r="V2664">
        <v>557897</v>
      </c>
    </row>
    <row r="2665" spans="19:22">
      <c r="S2665" t="str">
        <f>IF(ISNUMBER(SEARCH(ZAKL_DATA!$B$18,FU!$U2665)),U2665,"")</f>
        <v>Libotenice</v>
      </c>
      <c r="T2665" t="str">
        <f t="array" ref="T2665">IFERROR(INDEX($S$3:$S$6255,SMALL(IF(ISNUMBER(SEARCH("",$S$3:$S$6255)),ROW($S$1:$S$6253),""),ROW(S2663))),"")</f>
        <v>Libotenice</v>
      </c>
      <c r="U2665" t="s">
        <v>6587</v>
      </c>
      <c r="V2665">
        <v>557943</v>
      </c>
    </row>
    <row r="2666" spans="19:22">
      <c r="S2666" t="str">
        <f>IF(ISNUMBER(SEARCH(ZAKL_DATA!$B$18,FU!$U2666)),U2666,"")</f>
        <v>Libotov</v>
      </c>
      <c r="T2666" t="str">
        <f t="array" ref="T2666">IFERROR(INDEX($S$3:$S$6255,SMALL(IF(ISNUMBER(SEARCH("",$S$3:$S$6255)),ROW($S$1:$S$6253),""),ROW(S2664))),"")</f>
        <v>Libotov</v>
      </c>
      <c r="U2666" t="s">
        <v>7635</v>
      </c>
      <c r="V2666">
        <v>557951</v>
      </c>
    </row>
    <row r="2667" spans="19:22">
      <c r="S2667" t="str">
        <f>IF(ISNUMBER(SEARCH(ZAKL_DATA!$B$18,FU!$U2667)),U2667,"")</f>
        <v>Libouchec</v>
      </c>
      <c r="T2667" t="str">
        <f t="array" ref="T2667">IFERROR(INDEX($S$3:$S$6255,SMALL(IF(ISNUMBER(SEARCH("",$S$3:$S$6255)),ROW($S$1:$S$6253),""),ROW(S2665))),"")</f>
        <v>Libouchec</v>
      </c>
      <c r="U2667" t="s">
        <v>6791</v>
      </c>
      <c r="V2667">
        <v>558001</v>
      </c>
    </row>
    <row r="2668" spans="19:22">
      <c r="S2668" t="str">
        <f>IF(ISNUMBER(SEARCH(ZAKL_DATA!$B$18,FU!$U2668)),U2668,"")</f>
        <v>Libovice</v>
      </c>
      <c r="T2668" t="str">
        <f t="array" ref="T2668">IFERROR(INDEX($S$3:$S$6255,SMALL(IF(ISNUMBER(SEARCH("",$S$3:$S$6255)),ROW($S$1:$S$6253),""),ROW(S2666))),"")</f>
        <v>Libovice</v>
      </c>
      <c r="U2668" t="s">
        <v>7072</v>
      </c>
      <c r="V2668">
        <v>558010</v>
      </c>
    </row>
    <row r="2669" spans="19:22">
      <c r="S2669" t="str">
        <f>IF(ISNUMBER(SEARCH(ZAKL_DATA!$B$18,FU!$U2669)),U2669,"")</f>
        <v>Librantice</v>
      </c>
      <c r="T2669" t="str">
        <f t="array" ref="T2669">IFERROR(INDEX($S$3:$S$6255,SMALL(IF(ISNUMBER(SEARCH("",$S$3:$S$6255)),ROW($S$1:$S$6253),""),ROW(S2667))),"")</f>
        <v>Librantice</v>
      </c>
      <c r="U2669" t="s">
        <v>6971</v>
      </c>
      <c r="V2669">
        <v>558028</v>
      </c>
    </row>
    <row r="2670" spans="19:22">
      <c r="S2670" t="str">
        <f>IF(ISNUMBER(SEARCH(ZAKL_DATA!$B$18,FU!$U2670)),U2670,"")</f>
        <v>Libřice</v>
      </c>
      <c r="T2670" t="str">
        <f t="array" ref="T2670">IFERROR(INDEX($S$3:$S$6255,SMALL(IF(ISNUMBER(SEARCH("",$S$3:$S$6255)),ROW($S$1:$S$6253),""),ROW(S2668))),"")</f>
        <v>Libřice</v>
      </c>
      <c r="U2670" t="s">
        <v>6972</v>
      </c>
      <c r="V2670">
        <v>558044</v>
      </c>
    </row>
    <row r="2671" spans="19:22">
      <c r="S2671" t="str">
        <f>IF(ISNUMBER(SEARCH(ZAKL_DATA!$B$18,FU!$U2671)),U2671,"")</f>
        <v>Libštát</v>
      </c>
      <c r="T2671" t="str">
        <f t="array" ref="T2671">IFERROR(INDEX($S$3:$S$6255,SMALL(IF(ISNUMBER(SEARCH("",$S$3:$S$6255)),ROW($S$1:$S$6253),""),ROW(S2669))),"")</f>
        <v>Libštát</v>
      </c>
      <c r="U2671" t="s">
        <v>7480</v>
      </c>
      <c r="V2671">
        <v>558052</v>
      </c>
    </row>
    <row r="2672" spans="19:22">
      <c r="S2672" t="str">
        <f>IF(ISNUMBER(SEARCH(ZAKL_DATA!$B$18,FU!$U2672)),U2672,"")</f>
        <v>Libuň</v>
      </c>
      <c r="T2672" t="str">
        <f t="array" ref="T2672">IFERROR(INDEX($S$3:$S$6255,SMALL(IF(ISNUMBER(SEARCH("",$S$3:$S$6255)),ROW($S$1:$S$6253),""),ROW(S2670))),"")</f>
        <v>Libuň</v>
      </c>
      <c r="U2672" t="s">
        <v>7198</v>
      </c>
      <c r="V2672">
        <v>558061</v>
      </c>
    </row>
    <row r="2673" spans="19:22">
      <c r="S2673" t="str">
        <f>IF(ISNUMBER(SEARCH(ZAKL_DATA!$B$18,FU!$U2673)),U2673,"")</f>
        <v>Libušín</v>
      </c>
      <c r="T2673" t="str">
        <f t="array" ref="T2673">IFERROR(INDEX($S$3:$S$6255,SMALL(IF(ISNUMBER(SEARCH("",$S$3:$S$6255)),ROW($S$1:$S$6253),""),ROW(S2671))),"")</f>
        <v>Libušín</v>
      </c>
      <c r="U2673" t="s">
        <v>4192</v>
      </c>
      <c r="V2673">
        <v>558079</v>
      </c>
    </row>
    <row r="2674" spans="19:22">
      <c r="S2674" t="str">
        <f>IF(ISNUMBER(SEARCH(ZAKL_DATA!$B$18,FU!$U2674)),U2674,"")</f>
        <v>Licibořice</v>
      </c>
      <c r="T2674" t="str">
        <f t="array" ref="T2674">IFERROR(INDEX($S$3:$S$6255,SMALL(IF(ISNUMBER(SEARCH("",$S$3:$S$6255)),ROW($S$1:$S$6253),""),ROW(S2672))),"")</f>
        <v>Licibořice</v>
      </c>
      <c r="U2674" t="s">
        <v>5366</v>
      </c>
      <c r="V2674">
        <v>558095</v>
      </c>
    </row>
    <row r="2675" spans="19:22">
      <c r="S2675" t="str">
        <f>IF(ISNUMBER(SEARCH(ZAKL_DATA!$B$18,FU!$U2675)),U2675,"")</f>
        <v>Lično</v>
      </c>
      <c r="T2675" t="str">
        <f t="array" ref="T2675">IFERROR(INDEX($S$3:$S$6255,SMALL(IF(ISNUMBER(SEARCH("",$S$3:$S$6255)),ROW($S$1:$S$6253),""),ROW(S2673))),"")</f>
        <v>Lično</v>
      </c>
      <c r="U2675" t="s">
        <v>7426</v>
      </c>
      <c r="V2675">
        <v>558109</v>
      </c>
    </row>
    <row r="2676" spans="19:22">
      <c r="S2676" t="str">
        <f>IF(ISNUMBER(SEARCH(ZAKL_DATA!$B$18,FU!$U2676)),U2676,"")</f>
        <v>Lidečko</v>
      </c>
      <c r="T2676" t="str">
        <f t="array" ref="T2676">IFERROR(INDEX($S$3:$S$6255,SMALL(IF(ISNUMBER(SEARCH("",$S$3:$S$6255)),ROW($S$1:$S$6253),""),ROW(S2674))),"")</f>
        <v>Lidečko</v>
      </c>
      <c r="U2676" t="s">
        <v>5107</v>
      </c>
      <c r="V2676">
        <v>558117</v>
      </c>
    </row>
    <row r="2677" spans="19:22">
      <c r="S2677" t="str">
        <f>IF(ISNUMBER(SEARCH(ZAKL_DATA!$B$18,FU!$U2677)),U2677,"")</f>
        <v>Lidice</v>
      </c>
      <c r="T2677" t="str">
        <f t="array" ref="T2677">IFERROR(INDEX($S$3:$S$6255,SMALL(IF(ISNUMBER(SEARCH("",$S$3:$S$6255)),ROW($S$1:$S$6253),""),ROW(S2675))),"")</f>
        <v>Lidice</v>
      </c>
      <c r="U2677" t="s">
        <v>4193</v>
      </c>
      <c r="V2677">
        <v>558125</v>
      </c>
    </row>
    <row r="2678" spans="19:22">
      <c r="S2678" t="str">
        <f>IF(ISNUMBER(SEARCH(ZAKL_DATA!$B$18,FU!$U2678)),U2678,"")</f>
        <v>Lidmaň</v>
      </c>
      <c r="T2678" t="str">
        <f t="array" ref="T2678">IFERROR(INDEX($S$3:$S$6255,SMALL(IF(ISNUMBER(SEARCH("",$S$3:$S$6255)),ROW($S$1:$S$6253),""),ROW(S2676))),"")</f>
        <v>Lidmaň</v>
      </c>
      <c r="U2678" t="s">
        <v>6234</v>
      </c>
      <c r="V2678">
        <v>558141</v>
      </c>
    </row>
    <row r="2679" spans="19:22">
      <c r="S2679" t="str">
        <f>IF(ISNUMBER(SEARCH(ZAKL_DATA!$B$18,FU!$U2679)),U2679,"")</f>
        <v>Lichkov</v>
      </c>
      <c r="T2679" t="str">
        <f t="array" ref="T2679">IFERROR(INDEX($S$3:$S$6255,SMALL(IF(ISNUMBER(SEARCH("",$S$3:$S$6255)),ROW($S$1:$S$6253),""),ROW(S2677))),"")</f>
        <v>Lichkov</v>
      </c>
      <c r="U2679" t="s">
        <v>7698</v>
      </c>
      <c r="V2679">
        <v>558176</v>
      </c>
    </row>
    <row r="2680" spans="19:22">
      <c r="S2680" t="str">
        <f>IF(ISNUMBER(SEARCH(ZAKL_DATA!$B$18,FU!$U2680)),U2680,"")</f>
        <v>Lichnov</v>
      </c>
      <c r="T2680" t="str">
        <f t="array" ref="T2680">IFERROR(INDEX($S$3:$S$6255,SMALL(IF(ISNUMBER(SEARCH("",$S$3:$S$6255)),ROW($S$1:$S$6253),""),ROW(S2678))),"")</f>
        <v>Lichnov</v>
      </c>
      <c r="U2680" t="s">
        <v>8804</v>
      </c>
      <c r="V2680">
        <v>558184</v>
      </c>
    </row>
    <row r="2681" spans="19:22">
      <c r="S2681" t="str">
        <f>IF(ISNUMBER(SEARCH(ZAKL_DATA!$B$18,FU!$U2681)),U2681,"")</f>
        <v>Lichnov</v>
      </c>
      <c r="T2681" t="str">
        <f t="array" ref="T2681">IFERROR(INDEX($S$3:$S$6255,SMALL(IF(ISNUMBER(SEARCH("",$S$3:$S$6255)),ROW($S$1:$S$6253),""),ROW(S2679))),"")</f>
        <v>Lichnov</v>
      </c>
      <c r="U2681" t="s">
        <v>8804</v>
      </c>
      <c r="V2681">
        <v>558231</v>
      </c>
    </row>
    <row r="2682" spans="19:22">
      <c r="S2682" t="str">
        <f>IF(ISNUMBER(SEARCH(ZAKL_DATA!$B$18,FU!$U2682)),U2682,"")</f>
        <v>Lichoceves</v>
      </c>
      <c r="T2682" t="str">
        <f t="array" ref="T2682">IFERROR(INDEX($S$3:$S$6255,SMALL(IF(ISNUMBER(SEARCH("",$S$3:$S$6255)),ROW($S$1:$S$6253),""),ROW(S2680))),"")</f>
        <v>Lichoceves</v>
      </c>
      <c r="U2682" t="s">
        <v>7049</v>
      </c>
      <c r="V2682">
        <v>558249</v>
      </c>
    </row>
    <row r="2683" spans="19:22">
      <c r="S2683" t="str">
        <f>IF(ISNUMBER(SEARCH(ZAKL_DATA!$B$18,FU!$U2683)),U2683,"")</f>
        <v>Líně</v>
      </c>
      <c r="T2683" t="str">
        <f t="array" ref="T2683">IFERROR(INDEX($S$3:$S$6255,SMALL(IF(ISNUMBER(SEARCH("",$S$3:$S$6255)),ROW($S$1:$S$6253),""),ROW(S2681))),"")</f>
        <v>Líně</v>
      </c>
      <c r="U2683" t="s">
        <v>6116</v>
      </c>
      <c r="V2683">
        <v>558257</v>
      </c>
    </row>
    <row r="2684" spans="19:22">
      <c r="S2684" t="str">
        <f>IF(ISNUMBER(SEARCH(ZAKL_DATA!$B$18,FU!$U2684)),U2684,"")</f>
        <v>Linhartice</v>
      </c>
      <c r="T2684" t="str">
        <f t="array" ref="T2684">IFERROR(INDEX($S$3:$S$6255,SMALL(IF(ISNUMBER(SEARCH("",$S$3:$S$6255)),ROW($S$1:$S$6253),""),ROW(S2682))),"")</f>
        <v>Linhartice</v>
      </c>
      <c r="U2684" t="s">
        <v>7541</v>
      </c>
      <c r="V2684">
        <v>558265</v>
      </c>
    </row>
    <row r="2685" spans="19:22">
      <c r="S2685" t="str">
        <f>IF(ISNUMBER(SEARCH(ZAKL_DATA!$B$18,FU!$U2685)),U2685,"")</f>
        <v>Lípa</v>
      </c>
      <c r="T2685" t="str">
        <f t="array" ref="T2685">IFERROR(INDEX($S$3:$S$6255,SMALL(IF(ISNUMBER(SEARCH("",$S$3:$S$6255)),ROW($S$1:$S$6253),""),ROW(S2683))),"")</f>
        <v>Lípa</v>
      </c>
      <c r="U2685" t="s">
        <v>5517</v>
      </c>
      <c r="V2685">
        <v>558290</v>
      </c>
    </row>
    <row r="2686" spans="19:22">
      <c r="S2686" t="str">
        <f>IF(ISNUMBER(SEARCH(ZAKL_DATA!$B$18,FU!$U2686)),U2686,"")</f>
        <v>Lípa</v>
      </c>
      <c r="T2686" t="str">
        <f t="array" ref="T2686">IFERROR(INDEX($S$3:$S$6255,SMALL(IF(ISNUMBER(SEARCH("",$S$3:$S$6255)),ROW($S$1:$S$6253),""),ROW(S2684))),"")</f>
        <v>Lípa</v>
      </c>
      <c r="U2686" t="s">
        <v>5517</v>
      </c>
      <c r="V2686">
        <v>558303</v>
      </c>
    </row>
    <row r="2687" spans="19:22">
      <c r="S2687" t="str">
        <f>IF(ISNUMBER(SEARCH(ZAKL_DATA!$B$18,FU!$U2687)),U2687,"")</f>
        <v>Lípa nad Orlicí</v>
      </c>
      <c r="T2687" t="str">
        <f t="array" ref="T2687">IFERROR(INDEX($S$3:$S$6255,SMALL(IF(ISNUMBER(SEARCH("",$S$3:$S$6255)),ROW($S$1:$S$6253),""),ROW(S2685))),"")</f>
        <v>Lípa nad Orlicí</v>
      </c>
      <c r="U2687" t="s">
        <v>7427</v>
      </c>
      <c r="V2687">
        <v>558311</v>
      </c>
    </row>
    <row r="2688" spans="19:22">
      <c r="S2688" t="str">
        <f>IF(ISNUMBER(SEARCH(ZAKL_DATA!$B$18,FU!$U2688)),U2688,"")</f>
        <v>Lipec</v>
      </c>
      <c r="T2688" t="str">
        <f t="array" ref="T2688">IFERROR(INDEX($S$3:$S$6255,SMALL(IF(ISNUMBER(SEARCH("",$S$3:$S$6255)),ROW($S$1:$S$6253),""),ROW(S2686))),"")</f>
        <v>Lipec</v>
      </c>
      <c r="U2688" t="s">
        <v>3802</v>
      </c>
      <c r="V2688">
        <v>558346</v>
      </c>
    </row>
    <row r="2689" spans="19:22">
      <c r="S2689" t="str">
        <f>IF(ISNUMBER(SEARCH(ZAKL_DATA!$B$18,FU!$U2689)),U2689,"")</f>
        <v>Lipí</v>
      </c>
      <c r="T2689" t="str">
        <f t="array" ref="T2689">IFERROR(INDEX($S$3:$S$6255,SMALL(IF(ISNUMBER(SEARCH("",$S$3:$S$6255)),ROW($S$1:$S$6253),""),ROW(S2687))),"")</f>
        <v>Lipí</v>
      </c>
      <c r="U2689" t="s">
        <v>5139</v>
      </c>
      <c r="V2689">
        <v>558362</v>
      </c>
    </row>
    <row r="2690" spans="19:22">
      <c r="S2690" t="str">
        <f>IF(ISNUMBER(SEARCH(ZAKL_DATA!$B$18,FU!$U2690)),U2690,"")</f>
        <v>Lipina</v>
      </c>
      <c r="T2690" t="str">
        <f t="array" ref="T2690">IFERROR(INDEX($S$3:$S$6255,SMALL(IF(ISNUMBER(SEARCH("",$S$3:$S$6255)),ROW($S$1:$S$6253),""),ROW(S2688))),"")</f>
        <v>Lipina</v>
      </c>
      <c r="U2690" t="s">
        <v>5714</v>
      </c>
      <c r="V2690">
        <v>558371</v>
      </c>
    </row>
    <row r="2691" spans="19:22">
      <c r="S2691" t="str">
        <f>IF(ISNUMBER(SEARCH(ZAKL_DATA!$B$18,FU!$U2691)),U2691,"")</f>
        <v>Lipinka</v>
      </c>
      <c r="T2691" t="str">
        <f t="array" ref="T2691">IFERROR(INDEX($S$3:$S$6255,SMALL(IF(ISNUMBER(SEARCH("",$S$3:$S$6255)),ROW($S$1:$S$6253),""),ROW(S2689))),"")</f>
        <v>Lipinka</v>
      </c>
      <c r="U2691" t="s">
        <v>4849</v>
      </c>
      <c r="V2691">
        <v>558389</v>
      </c>
    </row>
    <row r="2692" spans="19:22">
      <c r="S2692" t="str">
        <f>IF(ISNUMBER(SEARCH(ZAKL_DATA!$B$18,FU!$U2692)),U2692,"")</f>
        <v>Lipnice nad Sázavou</v>
      </c>
      <c r="T2692" t="str">
        <f t="array" ref="T2692">IFERROR(INDEX($S$3:$S$6255,SMALL(IF(ISNUMBER(SEARCH("",$S$3:$S$6255)),ROW($S$1:$S$6253),""),ROW(S2690))),"")</f>
        <v>Lipnice nad Sázavou</v>
      </c>
      <c r="U2692" t="s">
        <v>6865</v>
      </c>
      <c r="V2692">
        <v>558401</v>
      </c>
    </row>
    <row r="2693" spans="19:22">
      <c r="S2693" t="str">
        <f>IF(ISNUMBER(SEARCH(ZAKL_DATA!$B$18,FU!$U2693)),U2693,"")</f>
        <v>Lipník</v>
      </c>
      <c r="T2693" t="str">
        <f t="array" ref="T2693">IFERROR(INDEX($S$3:$S$6255,SMALL(IF(ISNUMBER(SEARCH("",$S$3:$S$6255)),ROW($S$1:$S$6253),""),ROW(S2691))),"")</f>
        <v>Lipník</v>
      </c>
      <c r="U2693" t="s">
        <v>6615</v>
      </c>
      <c r="V2693">
        <v>558419</v>
      </c>
    </row>
    <row r="2694" spans="19:22">
      <c r="S2694" t="str">
        <f>IF(ISNUMBER(SEARCH(ZAKL_DATA!$B$18,FU!$U2694)),U2694,"")</f>
        <v>Lipník</v>
      </c>
      <c r="T2694" t="str">
        <f t="array" ref="T2694">IFERROR(INDEX($S$3:$S$6255,SMALL(IF(ISNUMBER(SEARCH("",$S$3:$S$6255)),ROW($S$1:$S$6253),""),ROW(S2692))),"")</f>
        <v>Lipník</v>
      </c>
      <c r="U2694" t="s">
        <v>6615</v>
      </c>
      <c r="V2694">
        <v>558427</v>
      </c>
    </row>
    <row r="2695" spans="19:22">
      <c r="S2695" t="str">
        <f>IF(ISNUMBER(SEARCH(ZAKL_DATA!$B$18,FU!$U2695)),U2695,"")</f>
        <v>Lipník nad Bečvou</v>
      </c>
      <c r="T2695" t="str">
        <f t="array" ref="T2695">IFERROR(INDEX($S$3:$S$6255,SMALL(IF(ISNUMBER(SEARCH("",$S$3:$S$6255)),ROW($S$1:$S$6253),""),ROW(S2693))),"")</f>
        <v>Lipník nad Bečvou</v>
      </c>
      <c r="U2695" t="s">
        <v>3841</v>
      </c>
      <c r="V2695">
        <v>558435</v>
      </c>
    </row>
    <row r="2696" spans="19:22">
      <c r="S2696" t="str">
        <f>IF(ISNUMBER(SEARCH(ZAKL_DATA!$B$18,FU!$U2696)),U2696,"")</f>
        <v>Lipno</v>
      </c>
      <c r="T2696" t="str">
        <f t="array" ref="T2696">IFERROR(INDEX($S$3:$S$6255,SMALL(IF(ISNUMBER(SEARCH("",$S$3:$S$6255)),ROW($S$1:$S$6253),""),ROW(S2694))),"")</f>
        <v>Lipno</v>
      </c>
      <c r="U2696" t="s">
        <v>6685</v>
      </c>
      <c r="V2696">
        <v>558443</v>
      </c>
    </row>
    <row r="2697" spans="19:22">
      <c r="S2697" t="str">
        <f>IF(ISNUMBER(SEARCH(ZAKL_DATA!$B$18,FU!$U2697)),U2697,"")</f>
        <v>Lipno nad Vltavou</v>
      </c>
      <c r="T2697" t="str">
        <f t="array" ref="T2697">IFERROR(INDEX($S$3:$S$6255,SMALL(IF(ISNUMBER(SEARCH("",$S$3:$S$6255)),ROW($S$1:$S$6253),""),ROW(S2695))),"")</f>
        <v>Lipno nad Vltavou</v>
      </c>
      <c r="U2697" t="s">
        <v>5215</v>
      </c>
      <c r="V2697">
        <v>558460</v>
      </c>
    </row>
    <row r="2698" spans="19:22">
      <c r="S2698" t="str">
        <f>IF(ISNUMBER(SEARCH(ZAKL_DATA!$B$18,FU!$U2698)),U2698,"")</f>
        <v>Lipoltice</v>
      </c>
      <c r="T2698" t="str">
        <f t="array" ref="T2698">IFERROR(INDEX($S$3:$S$6255,SMALL(IF(ISNUMBER(SEARCH("",$S$3:$S$6255)),ROW($S$1:$S$6253),""),ROW(S2696))),"")</f>
        <v>Lipoltice</v>
      </c>
      <c r="U2698" t="s">
        <v>7355</v>
      </c>
      <c r="V2698">
        <v>558486</v>
      </c>
    </row>
    <row r="2699" spans="19:22">
      <c r="S2699" t="str">
        <f>IF(ISNUMBER(SEARCH(ZAKL_DATA!$B$18,FU!$U2699)),U2699,"")</f>
        <v>Lipov</v>
      </c>
      <c r="T2699" t="str">
        <f t="array" ref="T2699">IFERROR(INDEX($S$3:$S$6255,SMALL(IF(ISNUMBER(SEARCH("",$S$3:$S$6255)),ROW($S$1:$S$6253),""),ROW(S2697))),"")</f>
        <v>Lipov</v>
      </c>
      <c r="U2699" t="s">
        <v>8057</v>
      </c>
      <c r="V2699">
        <v>558494</v>
      </c>
    </row>
    <row r="2700" spans="19:22">
      <c r="S2700" t="str">
        <f>IF(ISNUMBER(SEARCH(ZAKL_DATA!$B$18,FU!$U2700)),U2700,"")</f>
        <v>Lipová</v>
      </c>
      <c r="T2700" t="str">
        <f t="array" ref="T2700">IFERROR(INDEX($S$3:$S$6255,SMALL(IF(ISNUMBER(SEARCH("",$S$3:$S$6255)),ROW($S$1:$S$6253),""),ROW(S2698))),"")</f>
        <v>Lipová</v>
      </c>
      <c r="U2700" t="s">
        <v>3842</v>
      </c>
      <c r="V2700">
        <v>558559</v>
      </c>
    </row>
    <row r="2701" spans="19:22">
      <c r="S2701" t="str">
        <f>IF(ISNUMBER(SEARCH(ZAKL_DATA!$B$18,FU!$U2701)),U2701,"")</f>
        <v>Lipová</v>
      </c>
      <c r="T2701" t="str">
        <f t="array" ref="T2701">IFERROR(INDEX($S$3:$S$6255,SMALL(IF(ISNUMBER(SEARCH("",$S$3:$S$6255)),ROW($S$1:$S$6253),""),ROW(S2699))),"")</f>
        <v>Lipová</v>
      </c>
      <c r="U2701" t="s">
        <v>3842</v>
      </c>
      <c r="V2701">
        <v>558567</v>
      </c>
    </row>
    <row r="2702" spans="19:22">
      <c r="S2702" t="str">
        <f>IF(ISNUMBER(SEARCH(ZAKL_DATA!$B$18,FU!$U2702)),U2702,"")</f>
        <v>Lipová</v>
      </c>
      <c r="T2702" t="str">
        <f t="array" ref="T2702">IFERROR(INDEX($S$3:$S$6255,SMALL(IF(ISNUMBER(SEARCH("",$S$3:$S$6255)),ROW($S$1:$S$6253),""),ROW(S2700))),"")</f>
        <v>Lipová</v>
      </c>
      <c r="U2702" t="s">
        <v>3842</v>
      </c>
      <c r="V2702">
        <v>558583</v>
      </c>
    </row>
    <row r="2703" spans="19:22">
      <c r="S2703" t="str">
        <f>IF(ISNUMBER(SEARCH(ZAKL_DATA!$B$18,FU!$U2703)),U2703,"")</f>
        <v>Lipová</v>
      </c>
      <c r="T2703" t="str">
        <f t="array" ref="T2703">IFERROR(INDEX($S$3:$S$6255,SMALL(IF(ISNUMBER(SEARCH("",$S$3:$S$6255)),ROW($S$1:$S$6253),""),ROW(S2701))),"")</f>
        <v>Lipová</v>
      </c>
      <c r="U2703" t="s">
        <v>3842</v>
      </c>
      <c r="V2703">
        <v>558591</v>
      </c>
    </row>
    <row r="2704" spans="19:22">
      <c r="S2704" t="str">
        <f>IF(ISNUMBER(SEARCH(ZAKL_DATA!$B$18,FU!$U2704)),U2704,"")</f>
        <v>Lipová</v>
      </c>
      <c r="T2704" t="str">
        <f t="array" ref="T2704">IFERROR(INDEX($S$3:$S$6255,SMALL(IF(ISNUMBER(SEARCH("",$S$3:$S$6255)),ROW($S$1:$S$6253),""),ROW(S2702))),"")</f>
        <v>Lipová</v>
      </c>
      <c r="U2704" t="s">
        <v>3842</v>
      </c>
      <c r="V2704">
        <v>558605</v>
      </c>
    </row>
    <row r="2705" spans="19:22">
      <c r="S2705" t="str">
        <f>IF(ISNUMBER(SEARCH(ZAKL_DATA!$B$18,FU!$U2705)),U2705,"")</f>
        <v>Lipová-lázně</v>
      </c>
      <c r="T2705" t="str">
        <f t="array" ref="T2705">IFERROR(INDEX($S$3:$S$6255,SMALL(IF(ISNUMBER(SEARCH("",$S$3:$S$6255)),ROW($S$1:$S$6253),""),ROW(S2703))),"")</f>
        <v>Lipová-lázně</v>
      </c>
      <c r="U2705" t="s">
        <v>4851</v>
      </c>
      <c r="V2705">
        <v>558630</v>
      </c>
    </row>
    <row r="2706" spans="19:22">
      <c r="S2706" t="str">
        <f>IF(ISNUMBER(SEARCH(ZAKL_DATA!$B$18,FU!$U2706)),U2706,"")</f>
        <v>Lipovec</v>
      </c>
      <c r="T2706" t="str">
        <f t="array" ref="T2706">IFERROR(INDEX($S$3:$S$6255,SMALL(IF(ISNUMBER(SEARCH("",$S$3:$S$6255)),ROW($S$1:$S$6253),""),ROW(S2704))),"")</f>
        <v>Lipovec</v>
      </c>
      <c r="U2706" t="s">
        <v>5370</v>
      </c>
      <c r="V2706">
        <v>558656</v>
      </c>
    </row>
    <row r="2707" spans="19:22">
      <c r="S2707" t="str">
        <f>IF(ISNUMBER(SEARCH(ZAKL_DATA!$B$18,FU!$U2707)),U2707,"")</f>
        <v>Lipovec</v>
      </c>
      <c r="T2707" t="str">
        <f t="array" ref="T2707">IFERROR(INDEX($S$3:$S$6255,SMALL(IF(ISNUMBER(SEARCH("",$S$3:$S$6255)),ROW($S$1:$S$6253),""),ROW(S2705))),"")</f>
        <v>Lipovec</v>
      </c>
      <c r="U2707" t="s">
        <v>5370</v>
      </c>
      <c r="V2707">
        <v>558672</v>
      </c>
    </row>
    <row r="2708" spans="19:22">
      <c r="S2708" t="str">
        <f>IF(ISNUMBER(SEARCH(ZAKL_DATA!$B$18,FU!$U2708)),U2708,"")</f>
        <v>Lipovice</v>
      </c>
      <c r="T2708" t="str">
        <f t="array" ref="T2708">IFERROR(INDEX($S$3:$S$6255,SMALL(IF(ISNUMBER(SEARCH("",$S$3:$S$6255)),ROW($S$1:$S$6253),""),ROW(S2706))),"")</f>
        <v>Lipovice</v>
      </c>
      <c r="U2708" t="s">
        <v>4611</v>
      </c>
      <c r="V2708">
        <v>558699</v>
      </c>
    </row>
    <row r="2709" spans="19:22">
      <c r="S2709" t="str">
        <f>IF(ISNUMBER(SEARCH(ZAKL_DATA!$B$18,FU!$U2709)),U2709,"")</f>
        <v>Liptál</v>
      </c>
      <c r="T2709" t="str">
        <f t="array" ref="T2709">IFERROR(INDEX($S$3:$S$6255,SMALL(IF(ISNUMBER(SEARCH("",$S$3:$S$6255)),ROW($S$1:$S$6253),""),ROW(S2707))),"")</f>
        <v>Liptál</v>
      </c>
      <c r="U2709" t="s">
        <v>5109</v>
      </c>
      <c r="V2709">
        <v>558711</v>
      </c>
    </row>
    <row r="2710" spans="19:22">
      <c r="S2710" t="str">
        <f>IF(ISNUMBER(SEARCH(ZAKL_DATA!$B$18,FU!$U2710)),U2710,"")</f>
        <v>Liptaň</v>
      </c>
      <c r="T2710" t="str">
        <f t="array" ref="T2710">IFERROR(INDEX($S$3:$S$6255,SMALL(IF(ISNUMBER(SEARCH("",$S$3:$S$6255)),ROW($S$1:$S$6253),""),ROW(S2708))),"")</f>
        <v>Liptaň</v>
      </c>
      <c r="U2710" t="s">
        <v>8805</v>
      </c>
      <c r="V2710">
        <v>558745</v>
      </c>
    </row>
    <row r="2711" spans="19:22">
      <c r="S2711" t="str">
        <f>IF(ISNUMBER(SEARCH(ZAKL_DATA!$B$18,FU!$U2711)),U2711,"")</f>
        <v>Lipůvka</v>
      </c>
      <c r="T2711" t="str">
        <f t="array" ref="T2711">IFERROR(INDEX($S$3:$S$6255,SMALL(IF(ISNUMBER(SEARCH("",$S$3:$S$6255)),ROW($S$1:$S$6253),""),ROW(S2709))),"")</f>
        <v>Lipůvka</v>
      </c>
      <c r="U2711" t="s">
        <v>7775</v>
      </c>
      <c r="V2711">
        <v>558770</v>
      </c>
    </row>
    <row r="2712" spans="19:22">
      <c r="S2712" t="str">
        <f>IF(ISNUMBER(SEARCH(ZAKL_DATA!$B$18,FU!$U2712)),U2712,"")</f>
        <v>Lísek</v>
      </c>
      <c r="T2712" t="str">
        <f t="array" ref="T2712">IFERROR(INDEX($S$3:$S$6255,SMALL(IF(ISNUMBER(SEARCH("",$S$3:$S$6255)),ROW($S$1:$S$6253),""),ROW(S2710))),"")</f>
        <v>Lísek</v>
      </c>
      <c r="U2712" t="s">
        <v>8710</v>
      </c>
      <c r="V2712">
        <v>558788</v>
      </c>
    </row>
    <row r="2713" spans="19:22">
      <c r="S2713" t="str">
        <f>IF(ISNUMBER(SEARCH(ZAKL_DATA!$B$18,FU!$U2713)),U2713,"")</f>
        <v>Lískovice</v>
      </c>
      <c r="T2713" t="str">
        <f t="array" ref="T2713">IFERROR(INDEX($S$3:$S$6255,SMALL(IF(ISNUMBER(SEARCH("",$S$3:$S$6255)),ROW($S$1:$S$6253),""),ROW(S2711))),"")</f>
        <v>Lískovice</v>
      </c>
      <c r="U2713" t="s">
        <v>7194</v>
      </c>
      <c r="V2713">
        <v>558796</v>
      </c>
    </row>
    <row r="2714" spans="19:22">
      <c r="S2714" t="str">
        <f>IF(ISNUMBER(SEARCH(ZAKL_DATA!$B$18,FU!$U2714)),U2714,"")</f>
        <v>Líský</v>
      </c>
      <c r="T2714" t="str">
        <f t="array" ref="T2714">IFERROR(INDEX($S$3:$S$6255,SMALL(IF(ISNUMBER(SEARCH("",$S$3:$S$6255)),ROW($S$1:$S$6253),""),ROW(S2712))),"")</f>
        <v>Líský</v>
      </c>
      <c r="U2714" t="s">
        <v>7069</v>
      </c>
      <c r="V2714">
        <v>558800</v>
      </c>
    </row>
    <row r="2715" spans="19:22">
      <c r="S2715" t="str">
        <f>IF(ISNUMBER(SEARCH(ZAKL_DATA!$B$18,FU!$U2715)),U2715,"")</f>
        <v>Lisov</v>
      </c>
      <c r="T2715" t="str">
        <f t="array" ref="T2715">IFERROR(INDEX($S$3:$S$6255,SMALL(IF(ISNUMBER(SEARCH("",$S$3:$S$6255)),ROW($S$1:$S$6253),""),ROW(S2713))),"")</f>
        <v>Lisov</v>
      </c>
      <c r="U2715" t="s">
        <v>4854</v>
      </c>
      <c r="V2715">
        <v>558834</v>
      </c>
    </row>
    <row r="2716" spans="19:22">
      <c r="S2716" t="str">
        <f>IF(ISNUMBER(SEARCH(ZAKL_DATA!$B$18,FU!$U2716)),U2716,"")</f>
        <v>Lišany</v>
      </c>
      <c r="T2716" t="str">
        <f t="array" ref="T2716">IFERROR(INDEX($S$3:$S$6255,SMALL(IF(ISNUMBER(SEARCH("",$S$3:$S$6255)),ROW($S$1:$S$6253),""),ROW(S2714))),"")</f>
        <v>Lišany</v>
      </c>
      <c r="U2716" t="s">
        <v>5025</v>
      </c>
      <c r="V2716">
        <v>558851</v>
      </c>
    </row>
    <row r="2717" spans="19:22">
      <c r="S2717" t="str">
        <f>IF(ISNUMBER(SEARCH(ZAKL_DATA!$B$18,FU!$U2717)),U2717,"")</f>
        <v>Lišany</v>
      </c>
      <c r="T2717" t="str">
        <f t="array" ref="T2717">IFERROR(INDEX($S$3:$S$6255,SMALL(IF(ISNUMBER(SEARCH("",$S$3:$S$6255)),ROW($S$1:$S$6253),""),ROW(S2715))),"")</f>
        <v>Lišany</v>
      </c>
      <c r="U2717" t="s">
        <v>5025</v>
      </c>
      <c r="V2717">
        <v>558869</v>
      </c>
    </row>
    <row r="2718" spans="19:22">
      <c r="S2718" t="str">
        <f>IF(ISNUMBER(SEARCH(ZAKL_DATA!$B$18,FU!$U2718)),U2718,"")</f>
        <v>Lišice</v>
      </c>
      <c r="T2718" t="str">
        <f t="array" ref="T2718">IFERROR(INDEX($S$3:$S$6255,SMALL(IF(ISNUMBER(SEARCH("",$S$3:$S$6255)),ROW($S$1:$S$6253),""),ROW(S2716))),"")</f>
        <v>Lišice</v>
      </c>
      <c r="U2718" t="s">
        <v>6974</v>
      </c>
      <c r="V2718">
        <v>558877</v>
      </c>
    </row>
    <row r="2719" spans="19:22">
      <c r="S2719" t="str">
        <f>IF(ISNUMBER(SEARCH(ZAKL_DATA!$B$18,FU!$U2719)),U2719,"")</f>
        <v>Líšina</v>
      </c>
      <c r="T2719" t="str">
        <f t="array" ref="T2719">IFERROR(INDEX($S$3:$S$6255,SMALL(IF(ISNUMBER(SEARCH("",$S$3:$S$6255)),ROW($S$1:$S$6253),""),ROW(S2717))),"")</f>
        <v>Líšina</v>
      </c>
      <c r="U2719" t="s">
        <v>4902</v>
      </c>
      <c r="V2719">
        <v>558885</v>
      </c>
    </row>
    <row r="2720" spans="19:22">
      <c r="S2720" t="str">
        <f>IF(ISNUMBER(SEARCH(ZAKL_DATA!$B$18,FU!$U2720)),U2720,"")</f>
        <v>Líšná</v>
      </c>
      <c r="T2720" t="str">
        <f t="array" ref="T2720">IFERROR(INDEX($S$3:$S$6255,SMALL(IF(ISNUMBER(SEARCH("",$S$3:$S$6255)),ROW($S$1:$S$6253),""),ROW(S2718))),"")</f>
        <v>Líšná</v>
      </c>
      <c r="U2720" t="s">
        <v>3843</v>
      </c>
      <c r="V2720">
        <v>558915</v>
      </c>
    </row>
    <row r="2721" spans="19:22">
      <c r="S2721" t="str">
        <f>IF(ISNUMBER(SEARCH(ZAKL_DATA!$B$18,FU!$U2721)),U2721,"")</f>
        <v>Líšná</v>
      </c>
      <c r="T2721" t="str">
        <f t="array" ref="T2721">IFERROR(INDEX($S$3:$S$6255,SMALL(IF(ISNUMBER(SEARCH("",$S$3:$S$6255)),ROW($S$1:$S$6253),""),ROW(S2719))),"")</f>
        <v>Líšná</v>
      </c>
      <c r="U2721" t="s">
        <v>3843</v>
      </c>
      <c r="V2721">
        <v>558931</v>
      </c>
    </row>
    <row r="2722" spans="19:22">
      <c r="S2722" t="str">
        <f>IF(ISNUMBER(SEARCH(ZAKL_DATA!$B$18,FU!$U2722)),U2722,"")</f>
        <v>Líšná</v>
      </c>
      <c r="T2722" t="str">
        <f t="array" ref="T2722">IFERROR(INDEX($S$3:$S$6255,SMALL(IF(ISNUMBER(SEARCH("",$S$3:$S$6255)),ROW($S$1:$S$6253),""),ROW(S2720))),"")</f>
        <v>Líšná</v>
      </c>
      <c r="U2722" t="s">
        <v>3843</v>
      </c>
      <c r="V2722">
        <v>558940</v>
      </c>
    </row>
    <row r="2723" spans="19:22">
      <c r="S2723" t="str">
        <f>IF(ISNUMBER(SEARCH(ZAKL_DATA!$B$18,FU!$U2723)),U2723,"")</f>
        <v>Lišnice</v>
      </c>
      <c r="T2723" t="str">
        <f t="array" ref="T2723">IFERROR(INDEX($S$3:$S$6255,SMALL(IF(ISNUMBER(SEARCH("",$S$3:$S$6255)),ROW($S$1:$S$6253),""),ROW(S2721))),"")</f>
        <v>Lišnice</v>
      </c>
      <c r="U2723" t="s">
        <v>6747</v>
      </c>
      <c r="V2723">
        <v>558966</v>
      </c>
    </row>
    <row r="2724" spans="19:22">
      <c r="S2724" t="str">
        <f>IF(ISNUMBER(SEARCH(ZAKL_DATA!$B$18,FU!$U2724)),U2724,"")</f>
        <v>Líšnice</v>
      </c>
      <c r="T2724" t="str">
        <f t="array" ref="T2724">IFERROR(INDEX($S$3:$S$6255,SMALL(IF(ISNUMBER(SEARCH("",$S$3:$S$6255)),ROW($S$1:$S$6253),""),ROW(S2722))),"")</f>
        <v>Líšnice</v>
      </c>
      <c r="U2724" t="s">
        <v>4807</v>
      </c>
      <c r="V2724">
        <v>558974</v>
      </c>
    </row>
    <row r="2725" spans="19:22">
      <c r="S2725" t="str">
        <f>IF(ISNUMBER(SEARCH(ZAKL_DATA!$B$18,FU!$U2725)),U2725,"")</f>
        <v>Líšnice</v>
      </c>
      <c r="T2725" t="str">
        <f t="array" ref="T2725">IFERROR(INDEX($S$3:$S$6255,SMALL(IF(ISNUMBER(SEARCH("",$S$3:$S$6255)),ROW($S$1:$S$6253),""),ROW(S2723))),"")</f>
        <v>Líšnice</v>
      </c>
      <c r="U2725" t="s">
        <v>4807</v>
      </c>
      <c r="V2725">
        <v>558982</v>
      </c>
    </row>
    <row r="2726" spans="19:22">
      <c r="S2726" t="str">
        <f>IF(ISNUMBER(SEARCH(ZAKL_DATA!$B$18,FU!$U2726)),U2726,"")</f>
        <v>Líšnice</v>
      </c>
      <c r="T2726" t="str">
        <f t="array" ref="T2726">IFERROR(INDEX($S$3:$S$6255,SMALL(IF(ISNUMBER(SEARCH("",$S$3:$S$6255)),ROW($S$1:$S$6253),""),ROW(S2724))),"")</f>
        <v>Líšnice</v>
      </c>
      <c r="U2726" t="s">
        <v>4807</v>
      </c>
      <c r="V2726">
        <v>558991</v>
      </c>
    </row>
    <row r="2727" spans="19:22">
      <c r="S2727" t="str">
        <f>IF(ISNUMBER(SEARCH(ZAKL_DATA!$B$18,FU!$U2727)),U2727,"")</f>
        <v>Líšný</v>
      </c>
      <c r="T2727" t="str">
        <f t="array" ref="T2727">IFERROR(INDEX($S$3:$S$6255,SMALL(IF(ISNUMBER(SEARCH("",$S$3:$S$6255)),ROW($S$1:$S$6253),""),ROW(S2725))),"")</f>
        <v>Líšný</v>
      </c>
      <c r="U2727" t="s">
        <v>6456</v>
      </c>
      <c r="V2727">
        <v>559008</v>
      </c>
    </row>
    <row r="2728" spans="19:22">
      <c r="S2728" t="str">
        <f>IF(ISNUMBER(SEARCH(ZAKL_DATA!$B$18,FU!$U2728)),U2728,"")</f>
        <v>Lišov</v>
      </c>
      <c r="T2728" t="str">
        <f t="array" ref="T2728">IFERROR(INDEX($S$3:$S$6255,SMALL(IF(ISNUMBER(SEARCH("",$S$3:$S$6255)),ROW($S$1:$S$6253),""),ROW(S2726))),"")</f>
        <v>Lišov</v>
      </c>
      <c r="U2728" t="s">
        <v>5140</v>
      </c>
      <c r="V2728">
        <v>559016</v>
      </c>
    </row>
    <row r="2729" spans="19:22">
      <c r="S2729" t="str">
        <f>IF(ISNUMBER(SEARCH(ZAKL_DATA!$B$18,FU!$U2729)),U2729,"")</f>
        <v>Líšťany</v>
      </c>
      <c r="T2729" t="str">
        <f t="array" ref="T2729">IFERROR(INDEX($S$3:$S$6255,SMALL(IF(ISNUMBER(SEARCH("",$S$3:$S$6255)),ROW($S$1:$S$6253),""),ROW(S2727))),"")</f>
        <v>Líšťany</v>
      </c>
      <c r="U2729" t="s">
        <v>5308</v>
      </c>
      <c r="V2729">
        <v>559024</v>
      </c>
    </row>
    <row r="2730" spans="19:22">
      <c r="S2730" t="str">
        <f>IF(ISNUMBER(SEARCH(ZAKL_DATA!$B$18,FU!$U2730)),U2730,"")</f>
        <v>Líšťany</v>
      </c>
      <c r="T2730" t="str">
        <f t="array" ref="T2730">IFERROR(INDEX($S$3:$S$6255,SMALL(IF(ISNUMBER(SEARCH("",$S$3:$S$6255)),ROW($S$1:$S$6253),""),ROW(S2728))),"")</f>
        <v>Líšťany</v>
      </c>
      <c r="U2730" t="s">
        <v>5308</v>
      </c>
      <c r="V2730">
        <v>559032</v>
      </c>
    </row>
    <row r="2731" spans="19:22">
      <c r="S2731" t="str">
        <f>IF(ISNUMBER(SEARCH(ZAKL_DATA!$B$18,FU!$U2731)),U2731,"")</f>
        <v>Líté</v>
      </c>
      <c r="T2731" t="str">
        <f t="array" ref="T2731">IFERROR(INDEX($S$3:$S$6255,SMALL(IF(ISNUMBER(SEARCH("",$S$3:$S$6255)),ROW($S$1:$S$6253),""),ROW(S2729))),"")</f>
        <v>Líté</v>
      </c>
      <c r="U2731" t="s">
        <v>6686</v>
      </c>
      <c r="V2731">
        <v>559041</v>
      </c>
    </row>
    <row r="2732" spans="19:22">
      <c r="S2732" t="str">
        <f>IF(ISNUMBER(SEARCH(ZAKL_DATA!$B$18,FU!$U2732)),U2732,"")</f>
        <v>Liteň</v>
      </c>
      <c r="T2732" t="str">
        <f t="array" ref="T2732">IFERROR(INDEX($S$3:$S$6255,SMALL(IF(ISNUMBER(SEARCH("",$S$3:$S$6255)),ROW($S$1:$S$6253),""),ROW(S2730))),"")</f>
        <v>Liteň</v>
      </c>
      <c r="U2732" t="s">
        <v>4087</v>
      </c>
      <c r="V2732">
        <v>559059</v>
      </c>
    </row>
    <row r="2733" spans="19:22">
      <c r="S2733" t="str">
        <f>IF(ISNUMBER(SEARCH(ZAKL_DATA!$B$18,FU!$U2733)),U2733,"")</f>
        <v>Litenčice</v>
      </c>
      <c r="T2733" t="str">
        <f t="array" ref="T2733">IFERROR(INDEX($S$3:$S$6255,SMALL(IF(ISNUMBER(SEARCH("",$S$3:$S$6255)),ROW($S$1:$S$6253),""),ROW(S2731))),"")</f>
        <v>Litenčice</v>
      </c>
      <c r="U2733" t="s">
        <v>8235</v>
      </c>
      <c r="V2733">
        <v>559067</v>
      </c>
    </row>
    <row r="2734" spans="19:22">
      <c r="S2734" t="str">
        <f>IF(ISNUMBER(SEARCH(ZAKL_DATA!$B$18,FU!$U2734)),U2734,"")</f>
        <v>Litíč</v>
      </c>
      <c r="T2734" t="str">
        <f t="array" ref="T2734">IFERROR(INDEX($S$3:$S$6255,SMALL(IF(ISNUMBER(SEARCH("",$S$3:$S$6255)),ROW($S$1:$S$6253),""),ROW(S2732))),"")</f>
        <v>Litíč</v>
      </c>
      <c r="U2734" t="s">
        <v>5278</v>
      </c>
      <c r="V2734">
        <v>559075</v>
      </c>
    </row>
    <row r="2735" spans="19:22">
      <c r="S2735" t="str">
        <f>IF(ISNUMBER(SEARCH(ZAKL_DATA!$B$18,FU!$U2735)),U2735,"")</f>
        <v>Litichovice</v>
      </c>
      <c r="T2735" t="str">
        <f t="array" ref="T2735">IFERROR(INDEX($S$3:$S$6255,SMALL(IF(ISNUMBER(SEARCH("",$S$3:$S$6255)),ROW($S$1:$S$6253),""),ROW(S2733))),"")</f>
        <v>Litichovice</v>
      </c>
      <c r="U2735" t="s">
        <v>4162</v>
      </c>
      <c r="V2735">
        <v>559083</v>
      </c>
    </row>
    <row r="2736" spans="19:22">
      <c r="S2736" t="str">
        <f>IF(ISNUMBER(SEARCH(ZAKL_DATA!$B$18,FU!$U2736)),U2736,"")</f>
        <v>Litoboř</v>
      </c>
      <c r="T2736" t="str">
        <f t="array" ref="T2736">IFERROR(INDEX($S$3:$S$6255,SMALL(IF(ISNUMBER(SEARCH("",$S$3:$S$6255)),ROW($S$1:$S$6253),""),ROW(S2734))),"")</f>
        <v>Litoboř</v>
      </c>
      <c r="U2736" t="s">
        <v>7219</v>
      </c>
      <c r="V2736">
        <v>559091</v>
      </c>
    </row>
    <row r="2737" spans="19:22">
      <c r="S2737" t="str">
        <f>IF(ISNUMBER(SEARCH(ZAKL_DATA!$B$18,FU!$U2737)),U2737,"")</f>
        <v>Litobratřice</v>
      </c>
      <c r="T2737" t="str">
        <f t="array" ref="T2737">IFERROR(INDEX($S$3:$S$6255,SMALL(IF(ISNUMBER(SEARCH("",$S$3:$S$6255)),ROW($S$1:$S$6253),""),ROW(S2735))),"")</f>
        <v>Litobratřice</v>
      </c>
      <c r="U2737" t="s">
        <v>8599</v>
      </c>
      <c r="V2737">
        <v>559105</v>
      </c>
    </row>
    <row r="2738" spans="19:22">
      <c r="S2738" t="str">
        <f>IF(ISNUMBER(SEARCH(ZAKL_DATA!$B$18,FU!$U2738)),U2738,"")</f>
        <v>Litohlavy</v>
      </c>
      <c r="T2738" t="str">
        <f t="array" ref="T2738">IFERROR(INDEX($S$3:$S$6255,SMALL(IF(ISNUMBER(SEARCH("",$S$3:$S$6255)),ROW($S$1:$S$6253),""),ROW(S2736))),"")</f>
        <v>Litohlavy</v>
      </c>
      <c r="U2738" t="s">
        <v>5831</v>
      </c>
      <c r="V2738">
        <v>559121</v>
      </c>
    </row>
    <row r="2739" spans="19:22">
      <c r="S2739" t="str">
        <f>IF(ISNUMBER(SEARCH(ZAKL_DATA!$B$18,FU!$U2739)),U2739,"")</f>
        <v>Litohoř</v>
      </c>
      <c r="T2739" t="str">
        <f t="array" ref="T2739">IFERROR(INDEX($S$3:$S$6255,SMALL(IF(ISNUMBER(SEARCH("",$S$3:$S$6255)),ROW($S$1:$S$6253),""),ROW(S2737))),"")</f>
        <v>Litohoř</v>
      </c>
      <c r="U2739" t="s">
        <v>5591</v>
      </c>
      <c r="V2739">
        <v>559130</v>
      </c>
    </row>
    <row r="2740" spans="19:22">
      <c r="S2740" t="str">
        <f>IF(ISNUMBER(SEARCH(ZAKL_DATA!$B$18,FU!$U2740)),U2740,"")</f>
        <v>Litohošť</v>
      </c>
      <c r="T2740" t="str">
        <f t="array" ref="T2740">IFERROR(INDEX($S$3:$S$6255,SMALL(IF(ISNUMBER(SEARCH("",$S$3:$S$6255)),ROW($S$1:$S$6253),""),ROW(S2738))),"")</f>
        <v>Litohošť</v>
      </c>
      <c r="U2740" t="s">
        <v>6246</v>
      </c>
      <c r="V2740">
        <v>559148</v>
      </c>
    </row>
    <row r="2741" spans="19:22">
      <c r="S2741" t="str">
        <f>IF(ISNUMBER(SEARCH(ZAKL_DATA!$B$18,FU!$U2741)),U2741,"")</f>
        <v>Litochovice</v>
      </c>
      <c r="T2741" t="str">
        <f t="array" ref="T2741">IFERROR(INDEX($S$3:$S$6255,SMALL(IF(ISNUMBER(SEARCH("",$S$3:$S$6255)),ROW($S$1:$S$6253),""),ROW(S2739))),"")</f>
        <v>Litochovice</v>
      </c>
      <c r="U2741" t="s">
        <v>5639</v>
      </c>
      <c r="V2741">
        <v>559164</v>
      </c>
    </row>
    <row r="2742" spans="19:22">
      <c r="S2742" t="str">
        <f>IF(ISNUMBER(SEARCH(ZAKL_DATA!$B$18,FU!$U2742)),U2742,"")</f>
        <v>Litoměřice</v>
      </c>
      <c r="T2742" t="str">
        <f t="array" ref="T2742">IFERROR(INDEX($S$3:$S$6255,SMALL(IF(ISNUMBER(SEARCH("",$S$3:$S$6255)),ROW($S$1:$S$6253),""),ROW(S2740))),"")</f>
        <v>Litoměřice</v>
      </c>
      <c r="U2742" t="s">
        <v>6532</v>
      </c>
      <c r="V2742">
        <v>559172</v>
      </c>
    </row>
    <row r="2743" spans="19:22">
      <c r="S2743" t="str">
        <f>IF(ISNUMBER(SEARCH(ZAKL_DATA!$B$18,FU!$U2743)),U2743,"")</f>
        <v>Litomyšl</v>
      </c>
      <c r="T2743" t="str">
        <f t="array" ref="T2743">IFERROR(INDEX($S$3:$S$6255,SMALL(IF(ISNUMBER(SEARCH("",$S$3:$S$6255)),ROW($S$1:$S$6253),""),ROW(S2741))),"")</f>
        <v>Litomyšl</v>
      </c>
      <c r="U2743" t="s">
        <v>7542</v>
      </c>
      <c r="V2743">
        <v>559202</v>
      </c>
    </row>
    <row r="2744" spans="19:22">
      <c r="S2744" t="str">
        <f>IF(ISNUMBER(SEARCH(ZAKL_DATA!$B$18,FU!$U2744)),U2744,"")</f>
        <v>Litostrov</v>
      </c>
      <c r="T2744" t="str">
        <f t="array" ref="T2744">IFERROR(INDEX($S$3:$S$6255,SMALL(IF(ISNUMBER(SEARCH("",$S$3:$S$6255)),ROW($S$1:$S$6253),""),ROW(S2742))),"")</f>
        <v>Litostrov</v>
      </c>
      <c r="U2744" t="s">
        <v>7857</v>
      </c>
      <c r="V2744">
        <v>559211</v>
      </c>
    </row>
    <row r="2745" spans="19:22">
      <c r="S2745" t="str">
        <f>IF(ISNUMBER(SEARCH(ZAKL_DATA!$B$18,FU!$U2745)),U2745,"")</f>
        <v>Litošice</v>
      </c>
      <c r="T2745" t="str">
        <f t="array" ref="T2745">IFERROR(INDEX($S$3:$S$6255,SMALL(IF(ISNUMBER(SEARCH("",$S$3:$S$6255)),ROW($S$1:$S$6253),""),ROW(S2743))),"")</f>
        <v>Litošice</v>
      </c>
      <c r="U2745" t="s">
        <v>7356</v>
      </c>
      <c r="V2745">
        <v>559237</v>
      </c>
    </row>
    <row r="2746" spans="19:22">
      <c r="S2746" t="str">
        <f>IF(ISNUMBER(SEARCH(ZAKL_DATA!$B$18,FU!$U2746)),U2746,"")</f>
        <v>Litovany</v>
      </c>
      <c r="T2746" t="str">
        <f t="array" ref="T2746">IFERROR(INDEX($S$3:$S$6255,SMALL(IF(ISNUMBER(SEARCH("",$S$3:$S$6255)),ROW($S$1:$S$6253),""),ROW(S2744))),"")</f>
        <v>Litovany</v>
      </c>
      <c r="U2746" t="s">
        <v>8389</v>
      </c>
      <c r="V2746">
        <v>559245</v>
      </c>
    </row>
    <row r="2747" spans="19:22">
      <c r="S2747" t="str">
        <f>IF(ISNUMBER(SEARCH(ZAKL_DATA!$B$18,FU!$U2747)),U2747,"")</f>
        <v>Litovel</v>
      </c>
      <c r="T2747" t="str">
        <f t="array" ref="T2747">IFERROR(INDEX($S$3:$S$6255,SMALL(IF(ISNUMBER(SEARCH("",$S$3:$S$6255)),ROW($S$1:$S$6253),""),ROW(S2745))),"")</f>
        <v>Litovel</v>
      </c>
      <c r="U2747" t="s">
        <v>3639</v>
      </c>
      <c r="V2747">
        <v>559253</v>
      </c>
    </row>
    <row r="2748" spans="19:22">
      <c r="S2748" t="str">
        <f>IF(ISNUMBER(SEARCH(ZAKL_DATA!$B$18,FU!$U2748)),U2748,"")</f>
        <v>Litultovice</v>
      </c>
      <c r="T2748" t="str">
        <f t="array" ref="T2748">IFERROR(INDEX($S$3:$S$6255,SMALL(IF(ISNUMBER(SEARCH("",$S$3:$S$6255)),ROW($S$1:$S$6253),""),ROW(S2746))),"")</f>
        <v>Litultovice</v>
      </c>
      <c r="U2748" t="s">
        <v>3716</v>
      </c>
      <c r="V2748">
        <v>559261</v>
      </c>
    </row>
    <row r="2749" spans="19:22">
      <c r="S2749" t="str">
        <f>IF(ISNUMBER(SEARCH(ZAKL_DATA!$B$18,FU!$U2749)),U2749,"")</f>
        <v>Litvínov</v>
      </c>
      <c r="T2749" t="str">
        <f t="array" ref="T2749">IFERROR(INDEX($S$3:$S$6255,SMALL(IF(ISNUMBER(SEARCH("",$S$3:$S$6255)),ROW($S$1:$S$6253),""),ROW(S2747))),"")</f>
        <v>Litvínov</v>
      </c>
      <c r="U2749" t="s">
        <v>6748</v>
      </c>
      <c r="V2749">
        <v>559270</v>
      </c>
    </row>
    <row r="2750" spans="19:22">
      <c r="S2750" t="str">
        <f>IF(ISNUMBER(SEARCH(ZAKL_DATA!$B$18,FU!$U2750)),U2750,"")</f>
        <v>Litvínovice</v>
      </c>
      <c r="T2750" t="str">
        <f t="array" ref="T2750">IFERROR(INDEX($S$3:$S$6255,SMALL(IF(ISNUMBER(SEARCH("",$S$3:$S$6255)),ROW($S$1:$S$6253),""),ROW(S2748))),"")</f>
        <v>Litvínovice</v>
      </c>
      <c r="U2750" t="s">
        <v>5141</v>
      </c>
      <c r="V2750">
        <v>559288</v>
      </c>
    </row>
    <row r="2751" spans="19:22">
      <c r="S2751" t="str">
        <f>IF(ISNUMBER(SEARCH(ZAKL_DATA!$B$18,FU!$U2751)),U2751,"")</f>
        <v>Lkáň</v>
      </c>
      <c r="T2751" t="str">
        <f t="array" ref="T2751">IFERROR(INDEX($S$3:$S$6255,SMALL(IF(ISNUMBER(SEARCH("",$S$3:$S$6255)),ROW($S$1:$S$6253),""),ROW(S2749))),"")</f>
        <v>Lkáň</v>
      </c>
      <c r="U2751" t="s">
        <v>5296</v>
      </c>
      <c r="V2751">
        <v>559300</v>
      </c>
    </row>
    <row r="2752" spans="19:22">
      <c r="S2752" t="str">
        <f>IF(ISNUMBER(SEARCH(ZAKL_DATA!$B$18,FU!$U2752)),U2752,"")</f>
        <v>Lnáře</v>
      </c>
      <c r="T2752" t="str">
        <f t="array" ref="T2752">IFERROR(INDEX($S$3:$S$6255,SMALL(IF(ISNUMBER(SEARCH("",$S$3:$S$6255)),ROW($S$1:$S$6253),""),ROW(S2750))),"")</f>
        <v>Lnáře</v>
      </c>
      <c r="U2752" t="s">
        <v>5640</v>
      </c>
      <c r="V2752">
        <v>559318</v>
      </c>
    </row>
    <row r="2753" spans="19:22">
      <c r="S2753" t="str">
        <f>IF(ISNUMBER(SEARCH(ZAKL_DATA!$B$18,FU!$U2753)),U2753,"")</f>
        <v>Lobeč</v>
      </c>
      <c r="T2753" t="str">
        <f t="array" ref="T2753">IFERROR(INDEX($S$3:$S$6255,SMALL(IF(ISNUMBER(SEARCH("",$S$3:$S$6255)),ROW($S$1:$S$6253),""),ROW(S2751))),"")</f>
        <v>Lobeč</v>
      </c>
      <c r="U2753" t="s">
        <v>4109</v>
      </c>
      <c r="V2753">
        <v>559326</v>
      </c>
    </row>
    <row r="2754" spans="19:22">
      <c r="S2754" t="str">
        <f>IF(ISNUMBER(SEARCH(ZAKL_DATA!$B$18,FU!$U2754)),U2754,"")</f>
        <v>Lobendava</v>
      </c>
      <c r="T2754" t="str">
        <f t="array" ref="T2754">IFERROR(INDEX($S$3:$S$6255,SMALL(IF(ISNUMBER(SEARCH("",$S$3:$S$6255)),ROW($S$1:$S$6253),""),ROW(S2752))),"")</f>
        <v>Lobendava</v>
      </c>
      <c r="U2754" t="s">
        <v>5222</v>
      </c>
      <c r="V2754">
        <v>559334</v>
      </c>
    </row>
    <row r="2755" spans="19:22">
      <c r="S2755" t="str">
        <f>IF(ISNUMBER(SEARCH(ZAKL_DATA!$B$18,FU!$U2755)),U2755,"")</f>
        <v>Lobodice</v>
      </c>
      <c r="T2755" t="str">
        <f t="array" ref="T2755">IFERROR(INDEX($S$3:$S$6255,SMALL(IF(ISNUMBER(SEARCH("",$S$3:$S$6255)),ROW($S$1:$S$6253),""),ROW(S2753))),"")</f>
        <v>Lobodice</v>
      </c>
      <c r="U2755" t="s">
        <v>3844</v>
      </c>
      <c r="V2755">
        <v>559351</v>
      </c>
    </row>
    <row r="2756" spans="19:22">
      <c r="S2756" t="str">
        <f>IF(ISNUMBER(SEARCH(ZAKL_DATA!$B$18,FU!$U2756)),U2756,"")</f>
        <v>Ločenice</v>
      </c>
      <c r="T2756" t="str">
        <f t="array" ref="T2756">IFERROR(INDEX($S$3:$S$6255,SMALL(IF(ISNUMBER(SEARCH("",$S$3:$S$6255)),ROW($S$1:$S$6253),""),ROW(S2754))),"")</f>
        <v>Ločenice</v>
      </c>
      <c r="U2756" t="s">
        <v>5142</v>
      </c>
      <c r="V2756">
        <v>559369</v>
      </c>
    </row>
    <row r="2757" spans="19:22">
      <c r="S2757" t="str">
        <f>IF(ISNUMBER(SEARCH(ZAKL_DATA!$B$18,FU!$U2757)),U2757,"")</f>
        <v>Loděnice</v>
      </c>
      <c r="T2757" t="str">
        <f t="array" ref="T2757">IFERROR(INDEX($S$3:$S$6255,SMALL(IF(ISNUMBER(SEARCH("",$S$3:$S$6255)),ROW($S$1:$S$6253),""),ROW(S2755))),"")</f>
        <v>Loděnice</v>
      </c>
      <c r="U2757" t="s">
        <v>4088</v>
      </c>
      <c r="V2757">
        <v>559377</v>
      </c>
    </row>
    <row r="2758" spans="19:22">
      <c r="S2758" t="str">
        <f>IF(ISNUMBER(SEARCH(ZAKL_DATA!$B$18,FU!$U2758)),U2758,"")</f>
        <v>Loděnice</v>
      </c>
      <c r="T2758" t="str">
        <f t="array" ref="T2758">IFERROR(INDEX($S$3:$S$6255,SMALL(IF(ISNUMBER(SEARCH("",$S$3:$S$6255)),ROW($S$1:$S$6253),""),ROW(S2756))),"")</f>
        <v>Loděnice</v>
      </c>
      <c r="U2758" t="s">
        <v>4088</v>
      </c>
      <c r="V2758">
        <v>559393</v>
      </c>
    </row>
    <row r="2759" spans="19:22">
      <c r="S2759" t="str">
        <f>IF(ISNUMBER(SEARCH(ZAKL_DATA!$B$18,FU!$U2759)),U2759,"")</f>
        <v>Lodhéřov</v>
      </c>
      <c r="T2759" t="str">
        <f t="array" ref="T2759">IFERROR(INDEX($S$3:$S$6255,SMALL(IF(ISNUMBER(SEARCH("",$S$3:$S$6255)),ROW($S$1:$S$6253),""),ROW(S2757))),"")</f>
        <v>Lodhéřov</v>
      </c>
      <c r="U2759" t="s">
        <v>5294</v>
      </c>
      <c r="V2759">
        <v>559423</v>
      </c>
    </row>
    <row r="2760" spans="19:22">
      <c r="S2760" t="str">
        <f>IF(ISNUMBER(SEARCH(ZAKL_DATA!$B$18,FU!$U2760)),U2760,"")</f>
        <v>Lodín</v>
      </c>
      <c r="T2760" t="str">
        <f t="array" ref="T2760">IFERROR(INDEX($S$3:$S$6255,SMALL(IF(ISNUMBER(SEARCH("",$S$3:$S$6255)),ROW($S$1:$S$6253),""),ROW(S2758))),"")</f>
        <v>Lodín</v>
      </c>
      <c r="U2760" t="s">
        <v>6975</v>
      </c>
      <c r="V2760">
        <v>559431</v>
      </c>
    </row>
    <row r="2761" spans="19:22">
      <c r="S2761" t="str">
        <f>IF(ISNUMBER(SEARCH(ZAKL_DATA!$B$18,FU!$U2761)),U2761,"")</f>
        <v>Lochenice</v>
      </c>
      <c r="T2761" t="str">
        <f t="array" ref="T2761">IFERROR(INDEX($S$3:$S$6255,SMALL(IF(ISNUMBER(SEARCH("",$S$3:$S$6255)),ROW($S$1:$S$6253),""),ROW(S2759))),"")</f>
        <v>Lochenice</v>
      </c>
      <c r="U2761" t="s">
        <v>6976</v>
      </c>
      <c r="V2761">
        <v>559482</v>
      </c>
    </row>
    <row r="2762" spans="19:22">
      <c r="S2762" t="str">
        <f>IF(ISNUMBER(SEARCH(ZAKL_DATA!$B$18,FU!$U2762)),U2762,"")</f>
        <v>Lochousice</v>
      </c>
      <c r="T2762" t="str">
        <f t="array" ref="T2762">IFERROR(INDEX($S$3:$S$6255,SMALL(IF(ISNUMBER(SEARCH("",$S$3:$S$6255)),ROW($S$1:$S$6253),""),ROW(S2760))),"")</f>
        <v>Lochousice</v>
      </c>
      <c r="U2762" t="s">
        <v>6689</v>
      </c>
      <c r="V2762">
        <v>559491</v>
      </c>
    </row>
    <row r="2763" spans="19:22">
      <c r="S2763" t="str">
        <f>IF(ISNUMBER(SEARCH(ZAKL_DATA!$B$18,FU!$U2763)),U2763,"")</f>
        <v>Lochovice</v>
      </c>
      <c r="T2763" t="str">
        <f t="array" ref="T2763">IFERROR(INDEX($S$3:$S$6255,SMALL(IF(ISNUMBER(SEARCH("",$S$3:$S$6255)),ROW($S$1:$S$6253),""),ROW(S2761))),"")</f>
        <v>Lochovice</v>
      </c>
      <c r="U2763" t="s">
        <v>4089</v>
      </c>
      <c r="V2763">
        <v>559504</v>
      </c>
    </row>
    <row r="2764" spans="19:22">
      <c r="S2764" t="str">
        <f>IF(ISNUMBER(SEARCH(ZAKL_DATA!$B$18,FU!$U2764)),U2764,"")</f>
        <v>Loket</v>
      </c>
      <c r="T2764" t="str">
        <f t="array" ref="T2764">IFERROR(INDEX($S$3:$S$6255,SMALL(IF(ISNUMBER(SEARCH("",$S$3:$S$6255)),ROW($S$1:$S$6253),""),ROW(S2762))),"")</f>
        <v>Loket</v>
      </c>
      <c r="U2764" t="s">
        <v>3957</v>
      </c>
      <c r="V2764">
        <v>559521</v>
      </c>
    </row>
    <row r="2765" spans="19:22">
      <c r="S2765" t="str">
        <f>IF(ISNUMBER(SEARCH(ZAKL_DATA!$B$18,FU!$U2765)),U2765,"")</f>
        <v>Loket</v>
      </c>
      <c r="T2765" t="str">
        <f t="array" ref="T2765">IFERROR(INDEX($S$3:$S$6255,SMALL(IF(ISNUMBER(SEARCH("",$S$3:$S$6255)),ROW($S$1:$S$6253),""),ROW(S2763))),"")</f>
        <v>Loket</v>
      </c>
      <c r="U2765" t="s">
        <v>3957</v>
      </c>
      <c r="V2765">
        <v>559555</v>
      </c>
    </row>
    <row r="2766" spans="19:22">
      <c r="S2766" t="str">
        <f>IF(ISNUMBER(SEARCH(ZAKL_DATA!$B$18,FU!$U2766)),U2766,"")</f>
        <v>Lom</v>
      </c>
      <c r="T2766" t="str">
        <f t="array" ref="T2766">IFERROR(INDEX($S$3:$S$6255,SMALL(IF(ISNUMBER(SEARCH("",$S$3:$S$6255)),ROW($S$1:$S$6253),""),ROW(S2764))),"")</f>
        <v>Lom</v>
      </c>
      <c r="U2766" t="s">
        <v>4589</v>
      </c>
      <c r="V2766">
        <v>559563</v>
      </c>
    </row>
    <row r="2767" spans="19:22">
      <c r="S2767" t="str">
        <f>IF(ISNUMBER(SEARCH(ZAKL_DATA!$B$18,FU!$U2767)),U2767,"")</f>
        <v>Lom</v>
      </c>
      <c r="T2767" t="str">
        <f t="array" ref="T2767">IFERROR(INDEX($S$3:$S$6255,SMALL(IF(ISNUMBER(SEARCH("",$S$3:$S$6255)),ROW($S$1:$S$6253),""),ROW(S2765))),"")</f>
        <v>Lom</v>
      </c>
      <c r="U2767" t="s">
        <v>4589</v>
      </c>
      <c r="V2767">
        <v>559571</v>
      </c>
    </row>
    <row r="2768" spans="19:22">
      <c r="S2768" t="str">
        <f>IF(ISNUMBER(SEARCH(ZAKL_DATA!$B$18,FU!$U2768)),U2768,"")</f>
        <v>Lom</v>
      </c>
      <c r="T2768" t="str">
        <f t="array" ref="T2768">IFERROR(INDEX($S$3:$S$6255,SMALL(IF(ISNUMBER(SEARCH("",$S$3:$S$6255)),ROW($S$1:$S$6253),""),ROW(S2766))),"")</f>
        <v>Lom</v>
      </c>
      <c r="U2768" t="s">
        <v>4589</v>
      </c>
      <c r="V2768">
        <v>559580</v>
      </c>
    </row>
    <row r="2769" spans="19:22">
      <c r="S2769" t="str">
        <f>IF(ISNUMBER(SEARCH(ZAKL_DATA!$B$18,FU!$U2769)),U2769,"")</f>
        <v>Lom u Tachova</v>
      </c>
      <c r="T2769" t="str">
        <f t="array" ref="T2769">IFERROR(INDEX($S$3:$S$6255,SMALL(IF(ISNUMBER(SEARCH("",$S$3:$S$6255)),ROW($S$1:$S$6253),""),ROW(S2767))),"")</f>
        <v>Lom u Tachova</v>
      </c>
      <c r="U2769" t="s">
        <v>5001</v>
      </c>
      <c r="V2769">
        <v>559601</v>
      </c>
    </row>
    <row r="2770" spans="19:22">
      <c r="S2770" t="str">
        <f>IF(ISNUMBER(SEARCH(ZAKL_DATA!$B$18,FU!$U2770)),U2770,"")</f>
        <v>Lomec</v>
      </c>
      <c r="T2770" t="str">
        <f t="array" ref="T2770">IFERROR(INDEX($S$3:$S$6255,SMALL(IF(ISNUMBER(SEARCH("",$S$3:$S$6255)),ROW($S$1:$S$6253),""),ROW(S2768))),"")</f>
        <v>Lomec</v>
      </c>
      <c r="U2770" t="s">
        <v>7518</v>
      </c>
      <c r="V2770">
        <v>559628</v>
      </c>
    </row>
    <row r="2771" spans="19:22">
      <c r="S2771" t="str">
        <f>IF(ISNUMBER(SEARCH(ZAKL_DATA!$B$18,FU!$U2771)),U2771,"")</f>
        <v>Lomnice</v>
      </c>
      <c r="T2771" t="str">
        <f t="array" ref="T2771">IFERROR(INDEX($S$3:$S$6255,SMALL(IF(ISNUMBER(SEARCH("",$S$3:$S$6255)),ROW($S$1:$S$6253),""),ROW(S2769))),"")</f>
        <v>Lomnice</v>
      </c>
      <c r="U2771" t="s">
        <v>6195</v>
      </c>
      <c r="V2771">
        <v>559661</v>
      </c>
    </row>
    <row r="2772" spans="19:22">
      <c r="S2772" t="str">
        <f>IF(ISNUMBER(SEARCH(ZAKL_DATA!$B$18,FU!$U2772)),U2772,"")</f>
        <v>Lomnice</v>
      </c>
      <c r="T2772" t="str">
        <f t="array" ref="T2772">IFERROR(INDEX($S$3:$S$6255,SMALL(IF(ISNUMBER(SEARCH("",$S$3:$S$6255)),ROW($S$1:$S$6253),""),ROW(S2770))),"")</f>
        <v>Lomnice</v>
      </c>
      <c r="U2772" t="s">
        <v>6195</v>
      </c>
      <c r="V2772">
        <v>559679</v>
      </c>
    </row>
    <row r="2773" spans="19:22">
      <c r="S2773" t="str">
        <f>IF(ISNUMBER(SEARCH(ZAKL_DATA!$B$18,FU!$U2773)),U2773,"")</f>
        <v>Lomnice</v>
      </c>
      <c r="T2773" t="str">
        <f t="array" ref="T2773">IFERROR(INDEX($S$3:$S$6255,SMALL(IF(ISNUMBER(SEARCH("",$S$3:$S$6255)),ROW($S$1:$S$6253),""),ROW(S2771))),"")</f>
        <v>Lomnice</v>
      </c>
      <c r="U2773" t="s">
        <v>6195</v>
      </c>
      <c r="V2773">
        <v>559695</v>
      </c>
    </row>
    <row r="2774" spans="19:22">
      <c r="S2774" t="str">
        <f>IF(ISNUMBER(SEARCH(ZAKL_DATA!$B$18,FU!$U2774)),U2774,"")</f>
        <v>Lomnice nad Lužnicí</v>
      </c>
      <c r="T2774" t="str">
        <f t="array" ref="T2774">IFERROR(INDEX($S$3:$S$6255,SMALL(IF(ISNUMBER(SEARCH("",$S$3:$S$6255)),ROW($S$1:$S$6253),""),ROW(S2772))),"")</f>
        <v>Lomnice nad Lužnicí</v>
      </c>
      <c r="U2774" t="s">
        <v>5295</v>
      </c>
      <c r="V2774">
        <v>559709</v>
      </c>
    </row>
    <row r="2775" spans="19:22">
      <c r="S2775" t="str">
        <f>IF(ISNUMBER(SEARCH(ZAKL_DATA!$B$18,FU!$U2775)),U2775,"")</f>
        <v>Lomnice nad Popelkou</v>
      </c>
      <c r="T2775" t="str">
        <f t="array" ref="T2775">IFERROR(INDEX($S$3:$S$6255,SMALL(IF(ISNUMBER(SEARCH("",$S$3:$S$6255)),ROW($S$1:$S$6253),""),ROW(S2773))),"")</f>
        <v>Lomnice nad Popelkou</v>
      </c>
      <c r="U2775" t="s">
        <v>7481</v>
      </c>
      <c r="V2775">
        <v>559717</v>
      </c>
    </row>
    <row r="2776" spans="19:22">
      <c r="S2776" t="str">
        <f>IF(ISNUMBER(SEARCH(ZAKL_DATA!$B$18,FU!$U2776)),U2776,"")</f>
        <v>Lomnička</v>
      </c>
      <c r="T2776" t="str">
        <f t="array" ref="T2776">IFERROR(INDEX($S$3:$S$6255,SMALL(IF(ISNUMBER(SEARCH("",$S$3:$S$6255)),ROW($S$1:$S$6253),""),ROW(S2774))),"")</f>
        <v>Lomnička</v>
      </c>
      <c r="U2776" t="s">
        <v>7858</v>
      </c>
      <c r="V2776">
        <v>559725</v>
      </c>
    </row>
    <row r="2777" spans="19:22">
      <c r="S2777" t="str">
        <f>IF(ISNUMBER(SEARCH(ZAKL_DATA!$B$18,FU!$U2777)),U2777,"")</f>
        <v>Lomy</v>
      </c>
      <c r="T2777" t="str">
        <f t="array" ref="T2777">IFERROR(INDEX($S$3:$S$6255,SMALL(IF(ISNUMBER(SEARCH("",$S$3:$S$6255)),ROW($S$1:$S$6253),""),ROW(S2775))),"")</f>
        <v>Lomy</v>
      </c>
      <c r="U2777" t="s">
        <v>8158</v>
      </c>
      <c r="V2777">
        <v>559733</v>
      </c>
    </row>
    <row r="2778" spans="19:22">
      <c r="S2778" t="str">
        <f>IF(ISNUMBER(SEARCH(ZAKL_DATA!$B$18,FU!$U2778)),U2778,"")</f>
        <v>Lopeník</v>
      </c>
      <c r="T2778" t="str">
        <f t="array" ref="T2778">IFERROR(INDEX($S$3:$S$6255,SMALL(IF(ISNUMBER(SEARCH("",$S$3:$S$6255)),ROW($S$1:$S$6253),""),ROW(S2776))),"")</f>
        <v>Lopeník</v>
      </c>
      <c r="U2778" t="s">
        <v>8460</v>
      </c>
      <c r="V2778">
        <v>559741</v>
      </c>
    </row>
    <row r="2779" spans="19:22">
      <c r="S2779" t="str">
        <f>IF(ISNUMBER(SEARCH(ZAKL_DATA!$B$18,FU!$U2779)),U2779,"")</f>
        <v>Losiná</v>
      </c>
      <c r="T2779" t="str">
        <f t="array" ref="T2779">IFERROR(INDEX($S$3:$S$6255,SMALL(IF(ISNUMBER(SEARCH("",$S$3:$S$6255)),ROW($S$1:$S$6253),""),ROW(S2777))),"")</f>
        <v>Losiná</v>
      </c>
      <c r="U2779" t="s">
        <v>6053</v>
      </c>
      <c r="V2779">
        <v>559750</v>
      </c>
    </row>
    <row r="2780" spans="19:22">
      <c r="S2780" t="str">
        <f>IF(ISNUMBER(SEARCH(ZAKL_DATA!$B$18,FU!$U2780)),U2780,"")</f>
        <v>Lošany</v>
      </c>
      <c r="T2780" t="str">
        <f t="array" ref="T2780">IFERROR(INDEX($S$3:$S$6255,SMALL(IF(ISNUMBER(SEARCH("",$S$3:$S$6255)),ROW($S$1:$S$6253),""),ROW(S2778))),"")</f>
        <v>Lošany</v>
      </c>
      <c r="U2780" t="s">
        <v>4281</v>
      </c>
      <c r="V2780">
        <v>559768</v>
      </c>
    </row>
    <row r="2781" spans="19:22">
      <c r="S2781" t="str">
        <f>IF(ISNUMBER(SEARCH(ZAKL_DATA!$B$18,FU!$U2781)),U2781,"")</f>
        <v>Loštice</v>
      </c>
      <c r="T2781" t="str">
        <f t="array" ref="T2781">IFERROR(INDEX($S$3:$S$6255,SMALL(IF(ISNUMBER(SEARCH("",$S$3:$S$6255)),ROW($S$1:$S$6253),""),ROW(S2779))),"")</f>
        <v>Loštice</v>
      </c>
      <c r="U2781" t="s">
        <v>4866</v>
      </c>
      <c r="V2781">
        <v>559776</v>
      </c>
    </row>
    <row r="2782" spans="19:22">
      <c r="S2782" t="str">
        <f>IF(ISNUMBER(SEARCH(ZAKL_DATA!$B$18,FU!$U2782)),U2782,"")</f>
        <v>Loucká</v>
      </c>
      <c r="T2782" t="str">
        <f t="array" ref="T2782">IFERROR(INDEX($S$3:$S$6255,SMALL(IF(ISNUMBER(SEARCH("",$S$3:$S$6255)),ROW($S$1:$S$6253),""),ROW(S2780))),"")</f>
        <v>Loucká</v>
      </c>
      <c r="U2782" t="s">
        <v>4435</v>
      </c>
      <c r="V2782">
        <v>559792</v>
      </c>
    </row>
    <row r="2783" spans="19:22">
      <c r="S2783" t="str">
        <f>IF(ISNUMBER(SEARCH(ZAKL_DATA!$B$18,FU!$U2783)),U2783,"")</f>
        <v>Loučany</v>
      </c>
      <c r="T2783" t="str">
        <f t="array" ref="T2783">IFERROR(INDEX($S$3:$S$6255,SMALL(IF(ISNUMBER(SEARCH("",$S$3:$S$6255)),ROW($S$1:$S$6253),""),ROW(S2781))),"")</f>
        <v>Loučany</v>
      </c>
      <c r="U2783" t="s">
        <v>5707</v>
      </c>
      <c r="V2783">
        <v>559806</v>
      </c>
    </row>
    <row r="2784" spans="19:22">
      <c r="S2784" t="str">
        <f>IF(ISNUMBER(SEARCH(ZAKL_DATA!$B$18,FU!$U2784)),U2784,"")</f>
        <v>Loučeň</v>
      </c>
      <c r="T2784" t="str">
        <f t="array" ref="T2784">IFERROR(INDEX($S$3:$S$6255,SMALL(IF(ISNUMBER(SEARCH("",$S$3:$S$6255)),ROW($S$1:$S$6253),""),ROW(S2782))),"")</f>
        <v>Loučeň</v>
      </c>
      <c r="U2784" t="s">
        <v>4644</v>
      </c>
      <c r="V2784">
        <v>559814</v>
      </c>
    </row>
    <row r="2785" spans="19:22">
      <c r="S2785" t="str">
        <f>IF(ISNUMBER(SEARCH(ZAKL_DATA!$B$18,FU!$U2785)),U2785,"")</f>
        <v>Loučim</v>
      </c>
      <c r="T2785" t="str">
        <f t="array" ref="T2785">IFERROR(INDEX($S$3:$S$6255,SMALL(IF(ISNUMBER(SEARCH("",$S$3:$S$6255)),ROW($S$1:$S$6253),""),ROW(S2783))),"")</f>
        <v>Loučim</v>
      </c>
      <c r="U2785" t="s">
        <v>5854</v>
      </c>
      <c r="V2785">
        <v>559822</v>
      </c>
    </row>
    <row r="2786" spans="19:22">
      <c r="S2786" t="str">
        <f>IF(ISNUMBER(SEARCH(ZAKL_DATA!$B$18,FU!$U2786)),U2786,"")</f>
        <v>Loučka</v>
      </c>
      <c r="T2786" t="str">
        <f t="array" ref="T2786">IFERROR(INDEX($S$3:$S$6255,SMALL(IF(ISNUMBER(SEARCH("",$S$3:$S$6255)),ROW($S$1:$S$6253),""),ROW(S2784))),"")</f>
        <v>Loučka</v>
      </c>
      <c r="U2786" t="s">
        <v>5111</v>
      </c>
      <c r="V2786">
        <v>559849</v>
      </c>
    </row>
    <row r="2787" spans="19:22">
      <c r="S2787" t="str">
        <f>IF(ISNUMBER(SEARCH(ZAKL_DATA!$B$18,FU!$U2787)),U2787,"")</f>
        <v>Loučka</v>
      </c>
      <c r="T2787" t="str">
        <f t="array" ref="T2787">IFERROR(INDEX($S$3:$S$6255,SMALL(IF(ISNUMBER(SEARCH("",$S$3:$S$6255)),ROW($S$1:$S$6253),""),ROW(S2785))),"")</f>
        <v>Loučka</v>
      </c>
      <c r="U2787" t="s">
        <v>5111</v>
      </c>
      <c r="V2787">
        <v>559857</v>
      </c>
    </row>
    <row r="2788" spans="19:22">
      <c r="S2788" t="str">
        <f>IF(ISNUMBER(SEARCH(ZAKL_DATA!$B$18,FU!$U2788)),U2788,"")</f>
        <v>Loučka</v>
      </c>
      <c r="T2788" t="str">
        <f t="array" ref="T2788">IFERROR(INDEX($S$3:$S$6255,SMALL(IF(ISNUMBER(SEARCH("",$S$3:$S$6255)),ROW($S$1:$S$6253),""),ROW(S2786))),"")</f>
        <v>Loučka</v>
      </c>
      <c r="U2788" t="s">
        <v>5111</v>
      </c>
      <c r="V2788">
        <v>559903</v>
      </c>
    </row>
    <row r="2789" spans="19:22">
      <c r="S2789" t="str">
        <f>IF(ISNUMBER(SEARCH(ZAKL_DATA!$B$18,FU!$U2789)),U2789,"")</f>
        <v>Loučky</v>
      </c>
      <c r="T2789" t="str">
        <f t="array" ref="T2789">IFERROR(INDEX($S$3:$S$6255,SMALL(IF(ISNUMBER(SEARCH("",$S$3:$S$6255)),ROW($S$1:$S$6253),""),ROW(S2787))),"")</f>
        <v>Loučky</v>
      </c>
      <c r="U2789" t="s">
        <v>7220</v>
      </c>
      <c r="V2789">
        <v>559911</v>
      </c>
    </row>
    <row r="2790" spans="19:22">
      <c r="S2790" t="str">
        <f>IF(ISNUMBER(SEARCH(ZAKL_DATA!$B$18,FU!$U2790)),U2790,"")</f>
        <v>Loučná nad Desnou</v>
      </c>
      <c r="T2790" t="str">
        <f t="array" ref="T2790">IFERROR(INDEX($S$3:$S$6255,SMALL(IF(ISNUMBER(SEARCH("",$S$3:$S$6255)),ROW($S$1:$S$6253),""),ROW(S2788))),"")</f>
        <v>Loučná nad Desnou</v>
      </c>
      <c r="U2790" t="s">
        <v>4869</v>
      </c>
      <c r="V2790">
        <v>559920</v>
      </c>
    </row>
    <row r="2791" spans="19:22">
      <c r="S2791" t="str">
        <f>IF(ISNUMBER(SEARCH(ZAKL_DATA!$B$18,FU!$U2791)),U2791,"")</f>
        <v>Loučná pod Klínovcem</v>
      </c>
      <c r="T2791" t="str">
        <f t="array" ref="T2791">IFERROR(INDEX($S$3:$S$6255,SMALL(IF(ISNUMBER(SEARCH("",$S$3:$S$6255)),ROW($S$1:$S$6253),""),ROW(S2789))),"")</f>
        <v>Loučná pod Klínovcem</v>
      </c>
      <c r="U2791" t="s">
        <v>5282</v>
      </c>
      <c r="V2791">
        <v>559946</v>
      </c>
    </row>
    <row r="2792" spans="19:22">
      <c r="S2792" t="str">
        <f>IF(ISNUMBER(SEARCH(ZAKL_DATA!$B$18,FU!$U2792)),U2792,"")</f>
        <v>Loučovice</v>
      </c>
      <c r="T2792" t="str">
        <f t="array" ref="T2792">IFERROR(INDEX($S$3:$S$6255,SMALL(IF(ISNUMBER(SEARCH("",$S$3:$S$6255)),ROW($S$1:$S$6253),""),ROW(S2790))),"")</f>
        <v>Loučovice</v>
      </c>
      <c r="U2792" t="s">
        <v>5216</v>
      </c>
      <c r="V2792">
        <v>559954</v>
      </c>
    </row>
    <row r="2793" spans="19:22">
      <c r="S2793" t="str">
        <f>IF(ISNUMBER(SEARCH(ZAKL_DATA!$B$18,FU!$U2793)),U2793,"")</f>
        <v>Louka</v>
      </c>
      <c r="T2793" t="str">
        <f t="array" ref="T2793">IFERROR(INDEX($S$3:$S$6255,SMALL(IF(ISNUMBER(SEARCH("",$S$3:$S$6255)),ROW($S$1:$S$6253),""),ROW(S2791))),"")</f>
        <v>Louka</v>
      </c>
      <c r="U2793" t="s">
        <v>5855</v>
      </c>
      <c r="V2793">
        <v>559962</v>
      </c>
    </row>
    <row r="2794" spans="19:22">
      <c r="S2794" t="str">
        <f>IF(ISNUMBER(SEARCH(ZAKL_DATA!$B$18,FU!$U2794)),U2794,"")</f>
        <v>Louka</v>
      </c>
      <c r="T2794" t="str">
        <f t="array" ref="T2794">IFERROR(INDEX($S$3:$S$6255,SMALL(IF(ISNUMBER(SEARCH("",$S$3:$S$6255)),ROW($S$1:$S$6253),""),ROW(S2792))),"")</f>
        <v>Louka</v>
      </c>
      <c r="U2794" t="s">
        <v>5855</v>
      </c>
      <c r="V2794">
        <v>559997</v>
      </c>
    </row>
    <row r="2795" spans="19:22">
      <c r="S2795" t="str">
        <f>IF(ISNUMBER(SEARCH(ZAKL_DATA!$B$18,FU!$U2795)),U2795,"")</f>
        <v>Louka u Litvínova</v>
      </c>
      <c r="T2795" t="str">
        <f t="array" ref="T2795">IFERROR(INDEX($S$3:$S$6255,SMALL(IF(ISNUMBER(SEARCH("",$S$3:$S$6255)),ROW($S$1:$S$6253),""),ROW(S2793))),"")</f>
        <v>Louka u Litvínova</v>
      </c>
      <c r="U2795" t="s">
        <v>6749</v>
      </c>
      <c r="V2795">
        <v>560006</v>
      </c>
    </row>
    <row r="2796" spans="19:22">
      <c r="S2796" t="str">
        <f>IF(ISNUMBER(SEARCH(ZAKL_DATA!$B$18,FU!$U2796)),U2796,"")</f>
        <v>Loukov</v>
      </c>
      <c r="T2796" t="str">
        <f t="array" ref="T2796">IFERROR(INDEX($S$3:$S$6255,SMALL(IF(ISNUMBER(SEARCH("",$S$3:$S$6255)),ROW($S$1:$S$6253),""),ROW(S2794))),"")</f>
        <v>Loukov</v>
      </c>
      <c r="U2796" t="s">
        <v>7004</v>
      </c>
      <c r="V2796">
        <v>560014</v>
      </c>
    </row>
    <row r="2797" spans="19:22">
      <c r="S2797" t="str">
        <f>IF(ISNUMBER(SEARCH(ZAKL_DATA!$B$18,FU!$U2797)),U2797,"")</f>
        <v>Loukov</v>
      </c>
      <c r="T2797" t="str">
        <f t="array" ref="T2797">IFERROR(INDEX($S$3:$S$6255,SMALL(IF(ISNUMBER(SEARCH("",$S$3:$S$6255)),ROW($S$1:$S$6253),""),ROW(S2795))),"")</f>
        <v>Loukov</v>
      </c>
      <c r="U2797" t="s">
        <v>7004</v>
      </c>
      <c r="V2797">
        <v>560057</v>
      </c>
    </row>
    <row r="2798" spans="19:22">
      <c r="S2798" t="str">
        <f>IF(ISNUMBER(SEARCH(ZAKL_DATA!$B$18,FU!$U2798)),U2798,"")</f>
        <v>Loukovec</v>
      </c>
      <c r="T2798" t="str">
        <f t="array" ref="T2798">IFERROR(INDEX($S$3:$S$6255,SMALL(IF(ISNUMBER(SEARCH("",$S$3:$S$6255)),ROW($S$1:$S$6253),""),ROW(S2796))),"")</f>
        <v>Loukovec</v>
      </c>
      <c r="U2798" t="s">
        <v>4537</v>
      </c>
      <c r="V2798">
        <v>560081</v>
      </c>
    </row>
    <row r="2799" spans="19:22">
      <c r="S2799" t="str">
        <f>IF(ISNUMBER(SEARCH(ZAKL_DATA!$B$18,FU!$U2799)),U2799,"")</f>
        <v>Loukovice</v>
      </c>
      <c r="T2799" t="str">
        <f t="array" ref="T2799">IFERROR(INDEX($S$3:$S$6255,SMALL(IF(ISNUMBER(SEARCH("",$S$3:$S$6255)),ROW($S$1:$S$6253),""),ROW(S2797))),"")</f>
        <v>Loukovice</v>
      </c>
      <c r="U2799" t="s">
        <v>8390</v>
      </c>
      <c r="V2799">
        <v>560111</v>
      </c>
    </row>
    <row r="2800" spans="19:22">
      <c r="S2800" t="str">
        <f>IF(ISNUMBER(SEARCH(ZAKL_DATA!$B$18,FU!$U2800)),U2800,"")</f>
        <v>Louňová</v>
      </c>
      <c r="T2800" t="str">
        <f t="array" ref="T2800">IFERROR(INDEX($S$3:$S$6255,SMALL(IF(ISNUMBER(SEARCH("",$S$3:$S$6255)),ROW($S$1:$S$6253),""),ROW(S2798))),"")</f>
        <v>Louňová</v>
      </c>
      <c r="U2800" t="s">
        <v>6054</v>
      </c>
      <c r="V2800">
        <v>560120</v>
      </c>
    </row>
    <row r="2801" spans="19:22">
      <c r="S2801" t="str">
        <f>IF(ISNUMBER(SEARCH(ZAKL_DATA!$B$18,FU!$U2801)),U2801,"")</f>
        <v>Louňovice</v>
      </c>
      <c r="T2801" t="str">
        <f t="array" ref="T2801">IFERROR(INDEX($S$3:$S$6255,SMALL(IF(ISNUMBER(SEARCH("",$S$3:$S$6255)),ROW($S$1:$S$6253),""),ROW(S2799))),"")</f>
        <v>Louňovice</v>
      </c>
      <c r="U2801" t="s">
        <v>4726</v>
      </c>
      <c r="V2801">
        <v>560146</v>
      </c>
    </row>
    <row r="2802" spans="19:22">
      <c r="S2802" t="str">
        <f>IF(ISNUMBER(SEARCH(ZAKL_DATA!$B$18,FU!$U2802)),U2802,"")</f>
        <v>Louňovice pod Blaníkem</v>
      </c>
      <c r="T2802" t="str">
        <f t="array" ref="T2802">IFERROR(INDEX($S$3:$S$6255,SMALL(IF(ISNUMBER(SEARCH("",$S$3:$S$6255)),ROW($S$1:$S$6253),""),ROW(S2800))),"")</f>
        <v>Louňovice pod Blaníkem</v>
      </c>
      <c r="U2802" t="s">
        <v>3958</v>
      </c>
      <c r="V2802">
        <v>560162</v>
      </c>
    </row>
    <row r="2803" spans="19:22">
      <c r="S2803" t="str">
        <f>IF(ISNUMBER(SEARCH(ZAKL_DATA!$B$18,FU!$U2803)),U2803,"")</f>
        <v>Louny</v>
      </c>
      <c r="T2803" t="str">
        <f t="array" ref="T2803">IFERROR(INDEX($S$3:$S$6255,SMALL(IF(ISNUMBER(SEARCH("",$S$3:$S$6255)),ROW($S$1:$S$6253),""),ROW(S2801))),"")</f>
        <v>Louny</v>
      </c>
      <c r="U2803" t="s">
        <v>6652</v>
      </c>
      <c r="V2803">
        <v>560171</v>
      </c>
    </row>
    <row r="2804" spans="19:22">
      <c r="S2804" t="str">
        <f>IF(ISNUMBER(SEARCH(ZAKL_DATA!$B$18,FU!$U2804)),U2804,"")</f>
        <v>Loužnice</v>
      </c>
      <c r="T2804" t="str">
        <f t="array" ref="T2804">IFERROR(INDEX($S$3:$S$6255,SMALL(IF(ISNUMBER(SEARCH("",$S$3:$S$6255)),ROW($S$1:$S$6253),""),ROW(S2802))),"")</f>
        <v>Loužnice</v>
      </c>
      <c r="U2804" t="s">
        <v>6457</v>
      </c>
      <c r="V2804">
        <v>560189</v>
      </c>
    </row>
    <row r="2805" spans="19:22">
      <c r="S2805" t="str">
        <f>IF(ISNUMBER(SEARCH(ZAKL_DATA!$B$18,FU!$U2805)),U2805,"")</f>
        <v>Lovčice</v>
      </c>
      <c r="T2805" t="str">
        <f t="array" ref="T2805">IFERROR(INDEX($S$3:$S$6255,SMALL(IF(ISNUMBER(SEARCH("",$S$3:$S$6255)),ROW($S$1:$S$6253),""),ROW(S2803))),"")</f>
        <v>Lovčice</v>
      </c>
      <c r="U2805" t="s">
        <v>6977</v>
      </c>
      <c r="V2805">
        <v>560197</v>
      </c>
    </row>
    <row r="2806" spans="19:22">
      <c r="S2806" t="str">
        <f>IF(ISNUMBER(SEARCH(ZAKL_DATA!$B$18,FU!$U2806)),U2806,"")</f>
        <v>Lovčice</v>
      </c>
      <c r="T2806" t="str">
        <f t="array" ref="T2806">IFERROR(INDEX($S$3:$S$6255,SMALL(IF(ISNUMBER(SEARCH("",$S$3:$S$6255)),ROW($S$1:$S$6253),""),ROW(S2804))),"")</f>
        <v>Lovčice</v>
      </c>
      <c r="U2806" t="s">
        <v>6977</v>
      </c>
      <c r="V2806">
        <v>560201</v>
      </c>
    </row>
    <row r="2807" spans="19:22">
      <c r="S2807" t="str">
        <f>IF(ISNUMBER(SEARCH(ZAKL_DATA!$B$18,FU!$U2807)),U2807,"")</f>
        <v>Lovčičky</v>
      </c>
      <c r="T2807" t="str">
        <f t="array" ref="T2807">IFERROR(INDEX($S$3:$S$6255,SMALL(IF(ISNUMBER(SEARCH("",$S$3:$S$6255)),ROW($S$1:$S$6253),""),ROW(S2805))),"")</f>
        <v>Lovčičky</v>
      </c>
      <c r="U2807" t="s">
        <v>8519</v>
      </c>
      <c r="V2807">
        <v>560219</v>
      </c>
    </row>
    <row r="2808" spans="19:22">
      <c r="S2808" t="str">
        <f>IF(ISNUMBER(SEARCH(ZAKL_DATA!$B$18,FU!$U2808)),U2808,"")</f>
        <v>Lovčovice</v>
      </c>
      <c r="T2808" t="str">
        <f t="array" ref="T2808">IFERROR(INDEX($S$3:$S$6255,SMALL(IF(ISNUMBER(SEARCH("",$S$3:$S$6255)),ROW($S$1:$S$6253),""),ROW(S2806))),"")</f>
        <v>Lovčovice</v>
      </c>
      <c r="U2808" t="s">
        <v>5157</v>
      </c>
      <c r="V2808">
        <v>560227</v>
      </c>
    </row>
    <row r="2809" spans="19:22">
      <c r="S2809" t="str">
        <f>IF(ISNUMBER(SEARCH(ZAKL_DATA!$B$18,FU!$U2809)),U2809,"")</f>
        <v>Lovečkovice</v>
      </c>
      <c r="T2809" t="str">
        <f t="array" ref="T2809">IFERROR(INDEX($S$3:$S$6255,SMALL(IF(ISNUMBER(SEARCH("",$S$3:$S$6255)),ROW($S$1:$S$6253),""),ROW(S2807))),"")</f>
        <v>Lovečkovice</v>
      </c>
      <c r="U2809" t="s">
        <v>6590</v>
      </c>
      <c r="V2809">
        <v>560235</v>
      </c>
    </row>
    <row r="2810" spans="19:22">
      <c r="S2810" t="str">
        <f>IF(ISNUMBER(SEARCH(ZAKL_DATA!$B$18,FU!$U2810)),U2810,"")</f>
        <v>Lovosice</v>
      </c>
      <c r="T2810" t="str">
        <f t="array" ref="T2810">IFERROR(INDEX($S$3:$S$6255,SMALL(IF(ISNUMBER(SEARCH("",$S$3:$S$6255)),ROW($S$1:$S$6253),""),ROW(S2808))),"")</f>
        <v>Lovosice</v>
      </c>
      <c r="U2810" t="s">
        <v>6591</v>
      </c>
      <c r="V2810">
        <v>560243</v>
      </c>
    </row>
    <row r="2811" spans="19:22">
      <c r="S2811" t="str">
        <f>IF(ISNUMBER(SEARCH(ZAKL_DATA!$B$18,FU!$U2811)),U2811,"")</f>
        <v>Loza</v>
      </c>
      <c r="T2811" t="str">
        <f t="array" ref="T2811">IFERROR(INDEX($S$3:$S$6255,SMALL(IF(ISNUMBER(SEARCH("",$S$3:$S$6255)),ROW($S$1:$S$6253),""),ROW(S2809))),"")</f>
        <v>Loza</v>
      </c>
      <c r="U2811" t="s">
        <v>6688</v>
      </c>
      <c r="V2811">
        <v>560251</v>
      </c>
    </row>
    <row r="2812" spans="19:22">
      <c r="S2812" t="str">
        <f>IF(ISNUMBER(SEARCH(ZAKL_DATA!$B$18,FU!$U2812)),U2812,"")</f>
        <v>Lozice</v>
      </c>
      <c r="T2812" t="str">
        <f t="array" ref="T2812">IFERROR(INDEX($S$3:$S$6255,SMALL(IF(ISNUMBER(SEARCH("",$S$3:$S$6255)),ROW($S$1:$S$6253),""),ROW(S2810))),"")</f>
        <v>Lozice</v>
      </c>
      <c r="U2812" t="s">
        <v>7084</v>
      </c>
      <c r="V2812">
        <v>560260</v>
      </c>
    </row>
    <row r="2813" spans="19:22">
      <c r="S2813" t="str">
        <f>IF(ISNUMBER(SEARCH(ZAKL_DATA!$B$18,FU!$U2813)),U2813,"")</f>
        <v>Lštění</v>
      </c>
      <c r="T2813" t="str">
        <f t="array" ref="T2813">IFERROR(INDEX($S$3:$S$6255,SMALL(IF(ISNUMBER(SEARCH("",$S$3:$S$6255)),ROW($S$1:$S$6253),""),ROW(S2811))),"")</f>
        <v>Lštění</v>
      </c>
      <c r="U2813" t="s">
        <v>4158</v>
      </c>
      <c r="V2813">
        <v>560278</v>
      </c>
    </row>
    <row r="2814" spans="19:22">
      <c r="S2814" t="str">
        <f>IF(ISNUMBER(SEARCH(ZAKL_DATA!$B$18,FU!$U2814)),U2814,"")</f>
        <v>Lubě</v>
      </c>
      <c r="T2814" t="str">
        <f t="array" ref="T2814">IFERROR(INDEX($S$3:$S$6255,SMALL(IF(ISNUMBER(SEARCH("",$S$3:$S$6255)),ROW($S$1:$S$6253),""),ROW(S2812))),"")</f>
        <v>Lubě</v>
      </c>
      <c r="U2814" t="s">
        <v>7776</v>
      </c>
      <c r="V2814">
        <v>560286</v>
      </c>
    </row>
    <row r="2815" spans="19:22">
      <c r="S2815" t="str">
        <f>IF(ISNUMBER(SEARCH(ZAKL_DATA!$B$18,FU!$U2815)),U2815,"")</f>
        <v>Lubenec</v>
      </c>
      <c r="T2815" t="str">
        <f t="array" ref="T2815">IFERROR(INDEX($S$3:$S$6255,SMALL(IF(ISNUMBER(SEARCH("",$S$3:$S$6255)),ROW($S$1:$S$6253),""),ROW(S2813))),"")</f>
        <v>Lubenec</v>
      </c>
      <c r="U2815" t="s">
        <v>6687</v>
      </c>
      <c r="V2815">
        <v>560294</v>
      </c>
    </row>
    <row r="2816" spans="19:22">
      <c r="S2816" t="str">
        <f>IF(ISNUMBER(SEARCH(ZAKL_DATA!$B$18,FU!$U2816)),U2816,"")</f>
        <v>Luběnice</v>
      </c>
      <c r="T2816" t="str">
        <f t="array" ref="T2816">IFERROR(INDEX($S$3:$S$6255,SMALL(IF(ISNUMBER(SEARCH("",$S$3:$S$6255)),ROW($S$1:$S$6253),""),ROW(S2814))),"")</f>
        <v>Luběnice</v>
      </c>
      <c r="U2816" t="s">
        <v>5705</v>
      </c>
      <c r="V2816">
        <v>560308</v>
      </c>
    </row>
    <row r="2817" spans="19:22">
      <c r="S2817" t="str">
        <f>IF(ISNUMBER(SEARCH(ZAKL_DATA!$B$18,FU!$U2817)),U2817,"")</f>
        <v>Lubná</v>
      </c>
      <c r="T2817" t="str">
        <f t="array" ref="T2817">IFERROR(INDEX($S$3:$S$6255,SMALL(IF(ISNUMBER(SEARCH("",$S$3:$S$6255)),ROW($S$1:$S$6253),""),ROW(S2815))),"")</f>
        <v>Lubná</v>
      </c>
      <c r="U2817" t="s">
        <v>5027</v>
      </c>
      <c r="V2817">
        <v>560316</v>
      </c>
    </row>
    <row r="2818" spans="19:22">
      <c r="S2818" t="str">
        <f>IF(ISNUMBER(SEARCH(ZAKL_DATA!$B$18,FU!$U2818)),U2818,"")</f>
        <v>Lubná</v>
      </c>
      <c r="T2818" t="str">
        <f t="array" ref="T2818">IFERROR(INDEX($S$3:$S$6255,SMALL(IF(ISNUMBER(SEARCH("",$S$3:$S$6255)),ROW($S$1:$S$6253),""),ROW(S2816))),"")</f>
        <v>Lubná</v>
      </c>
      <c r="U2818" t="s">
        <v>5027</v>
      </c>
      <c r="V2818">
        <v>560324</v>
      </c>
    </row>
    <row r="2819" spans="19:22">
      <c r="S2819" t="str">
        <f>IF(ISNUMBER(SEARCH(ZAKL_DATA!$B$18,FU!$U2819)),U2819,"")</f>
        <v>Lubná</v>
      </c>
      <c r="T2819" t="str">
        <f t="array" ref="T2819">IFERROR(INDEX($S$3:$S$6255,SMALL(IF(ISNUMBER(SEARCH("",$S$3:$S$6255)),ROW($S$1:$S$6253),""),ROW(S2817))),"")</f>
        <v>Lubná</v>
      </c>
      <c r="U2819" t="s">
        <v>5027</v>
      </c>
      <c r="V2819">
        <v>560332</v>
      </c>
    </row>
    <row r="2820" spans="19:22">
      <c r="S2820" t="str">
        <f>IF(ISNUMBER(SEARCH(ZAKL_DATA!$B$18,FU!$U2820)),U2820,"")</f>
        <v>Lubné</v>
      </c>
      <c r="T2820" t="str">
        <f t="array" ref="T2820">IFERROR(INDEX($S$3:$S$6255,SMALL(IF(ISNUMBER(SEARCH("",$S$3:$S$6255)),ROW($S$1:$S$6253),""),ROW(S2818))),"")</f>
        <v>Lubné</v>
      </c>
      <c r="U2820" t="s">
        <v>8711</v>
      </c>
      <c r="V2820">
        <v>560341</v>
      </c>
    </row>
    <row r="2821" spans="19:22">
      <c r="S2821" t="str">
        <f>IF(ISNUMBER(SEARCH(ZAKL_DATA!$B$18,FU!$U2821)),U2821,"")</f>
        <v>Lubnice</v>
      </c>
      <c r="T2821" t="str">
        <f t="array" ref="T2821">IFERROR(INDEX($S$3:$S$6255,SMALL(IF(ISNUMBER(SEARCH("",$S$3:$S$6255)),ROW($S$1:$S$6253),""),ROW(S2819))),"")</f>
        <v>Lubnice</v>
      </c>
      <c r="U2821" t="s">
        <v>8600</v>
      </c>
      <c r="V2821">
        <v>560359</v>
      </c>
    </row>
    <row r="2822" spans="19:22">
      <c r="S2822" t="str">
        <f>IF(ISNUMBER(SEARCH(ZAKL_DATA!$B$18,FU!$U2822)),U2822,"")</f>
        <v>Lubník</v>
      </c>
      <c r="T2822" t="str">
        <f t="array" ref="T2822">IFERROR(INDEX($S$3:$S$6255,SMALL(IF(ISNUMBER(SEARCH("",$S$3:$S$6255)),ROW($S$1:$S$6253),""),ROW(S2820))),"")</f>
        <v>Lubník</v>
      </c>
      <c r="U2822" t="s">
        <v>7699</v>
      </c>
      <c r="V2822">
        <v>560367</v>
      </c>
    </row>
    <row r="2823" spans="19:22">
      <c r="S2823" t="str">
        <f>IF(ISNUMBER(SEARCH(ZAKL_DATA!$B$18,FU!$U2823)),U2823,"")</f>
        <v>Luboměř</v>
      </c>
      <c r="T2823" t="str">
        <f t="array" ref="T2823">IFERROR(INDEX($S$3:$S$6255,SMALL(IF(ISNUMBER(SEARCH("",$S$3:$S$6255)),ROW($S$1:$S$6253),""),ROW(S2821))),"")</f>
        <v>Luboměř</v>
      </c>
      <c r="U2823" t="s">
        <v>8934</v>
      </c>
      <c r="V2823">
        <v>560375</v>
      </c>
    </row>
    <row r="2824" spans="19:22">
      <c r="S2824" t="str">
        <f>IF(ISNUMBER(SEARCH(ZAKL_DATA!$B$18,FU!$U2824)),U2824,"")</f>
        <v>Luby</v>
      </c>
      <c r="T2824" t="str">
        <f t="array" ref="T2824">IFERROR(INDEX($S$3:$S$6255,SMALL(IF(ISNUMBER(SEARCH("",$S$3:$S$6255)),ROW($S$1:$S$6253),""),ROW(S2822))),"")</f>
        <v>Luby</v>
      </c>
      <c r="U2824" t="s">
        <v>5909</v>
      </c>
      <c r="V2824">
        <v>560383</v>
      </c>
    </row>
    <row r="2825" spans="19:22">
      <c r="S2825" t="str">
        <f>IF(ISNUMBER(SEARCH(ZAKL_DATA!$B$18,FU!$U2825)),U2825,"")</f>
        <v>Lučany nad Nisou</v>
      </c>
      <c r="T2825" t="str">
        <f t="array" ref="T2825">IFERROR(INDEX($S$3:$S$6255,SMALL(IF(ISNUMBER(SEARCH("",$S$3:$S$6255)),ROW($S$1:$S$6253),""),ROW(S2823))),"")</f>
        <v>Lučany nad Nisou</v>
      </c>
      <c r="U2825" t="s">
        <v>6458</v>
      </c>
      <c r="V2825">
        <v>560391</v>
      </c>
    </row>
    <row r="2826" spans="19:22">
      <c r="S2826" t="str">
        <f>IF(ISNUMBER(SEARCH(ZAKL_DATA!$B$18,FU!$U2826)),U2826,"")</f>
        <v>Lučice</v>
      </c>
      <c r="T2826" t="str">
        <f t="array" ref="T2826">IFERROR(INDEX($S$3:$S$6255,SMALL(IF(ISNUMBER(SEARCH("",$S$3:$S$6255)),ROW($S$1:$S$6253),""),ROW(S2824))),"")</f>
        <v>Lučice</v>
      </c>
      <c r="U2826" t="s">
        <v>6867</v>
      </c>
      <c r="V2826">
        <v>560405</v>
      </c>
    </row>
    <row r="2827" spans="19:22">
      <c r="S2827" t="str">
        <f>IF(ISNUMBER(SEARCH(ZAKL_DATA!$B$18,FU!$U2827)),U2827,"")</f>
        <v>Lučina</v>
      </c>
      <c r="T2827" t="str">
        <f t="array" ref="T2827">IFERROR(INDEX($S$3:$S$6255,SMALL(IF(ISNUMBER(SEARCH("",$S$3:$S$6255)),ROW($S$1:$S$6253),""),ROW(S2825))),"")</f>
        <v>Lučina</v>
      </c>
      <c r="U2827" t="s">
        <v>8846</v>
      </c>
      <c r="V2827">
        <v>560413</v>
      </c>
    </row>
    <row r="2828" spans="19:22">
      <c r="S2828" t="str">
        <f>IF(ISNUMBER(SEARCH(ZAKL_DATA!$B$18,FU!$U2828)),U2828,"")</f>
        <v>Ludgeřovice</v>
      </c>
      <c r="T2828" t="str">
        <f t="array" ref="T2828">IFERROR(INDEX($S$3:$S$6255,SMALL(IF(ISNUMBER(SEARCH("",$S$3:$S$6255)),ROW($S$1:$S$6253),""),ROW(S2826))),"")</f>
        <v>Ludgeřovice</v>
      </c>
      <c r="U2828" t="s">
        <v>3717</v>
      </c>
      <c r="V2828">
        <v>560421</v>
      </c>
    </row>
    <row r="2829" spans="19:22">
      <c r="S2829" t="str">
        <f>IF(ISNUMBER(SEARCH(ZAKL_DATA!$B$18,FU!$U2829)),U2829,"")</f>
        <v>Ludíkov</v>
      </c>
      <c r="T2829" t="str">
        <f t="array" ref="T2829">IFERROR(INDEX($S$3:$S$6255,SMALL(IF(ISNUMBER(SEARCH("",$S$3:$S$6255)),ROW($S$1:$S$6253),""),ROW(S2827))),"")</f>
        <v>Ludíkov</v>
      </c>
      <c r="U2829" t="s">
        <v>4043</v>
      </c>
      <c r="V2829">
        <v>560430</v>
      </c>
    </row>
    <row r="2830" spans="19:22">
      <c r="S2830" t="str">
        <f>IF(ISNUMBER(SEARCH(ZAKL_DATA!$B$18,FU!$U2830)),U2830,"")</f>
        <v>Ludkovice</v>
      </c>
      <c r="T2830" t="str">
        <f t="array" ref="T2830">IFERROR(INDEX($S$3:$S$6255,SMALL(IF(ISNUMBER(SEARCH("",$S$3:$S$6255)),ROW($S$1:$S$6253),""),ROW(S2828))),"")</f>
        <v>Ludkovice</v>
      </c>
      <c r="U2830" t="s">
        <v>8002</v>
      </c>
      <c r="V2830">
        <v>560448</v>
      </c>
    </row>
    <row r="2831" spans="19:22">
      <c r="S2831" t="str">
        <f>IF(ISNUMBER(SEARCH(ZAKL_DATA!$B$18,FU!$U2831)),U2831,"")</f>
        <v>Ludmírov</v>
      </c>
      <c r="T2831" t="str">
        <f t="array" ref="T2831">IFERROR(INDEX($S$3:$S$6255,SMALL(IF(ISNUMBER(SEARCH("",$S$3:$S$6255)),ROW($S$1:$S$6253),""),ROW(S2829))),"")</f>
        <v>Ludmírov</v>
      </c>
      <c r="U2831" t="s">
        <v>8302</v>
      </c>
      <c r="V2831">
        <v>560456</v>
      </c>
    </row>
    <row r="2832" spans="19:22">
      <c r="S2832" t="str">
        <f>IF(ISNUMBER(SEARCH(ZAKL_DATA!$B$18,FU!$U2832)),U2832,"")</f>
        <v>Ludslavice</v>
      </c>
      <c r="T2832" t="str">
        <f t="array" ref="T2832">IFERROR(INDEX($S$3:$S$6255,SMALL(IF(ISNUMBER(SEARCH("",$S$3:$S$6255)),ROW($S$1:$S$6253),""),ROW(S2830))),"")</f>
        <v>Ludslavice</v>
      </c>
      <c r="U2832" t="s">
        <v>8236</v>
      </c>
      <c r="V2832">
        <v>560464</v>
      </c>
    </row>
    <row r="2833" spans="19:22">
      <c r="S2833" t="str">
        <f>IF(ISNUMBER(SEARCH(ZAKL_DATA!$B$18,FU!$U2833)),U2833,"")</f>
        <v>Ludvíkov</v>
      </c>
      <c r="T2833" t="str">
        <f t="array" ref="T2833">IFERROR(INDEX($S$3:$S$6255,SMALL(IF(ISNUMBER(SEARCH("",$S$3:$S$6255)),ROW($S$1:$S$6253),""),ROW(S2831))),"")</f>
        <v>Ludvíkov</v>
      </c>
      <c r="U2833" t="s">
        <v>5687</v>
      </c>
      <c r="V2833">
        <v>560472</v>
      </c>
    </row>
    <row r="2834" spans="19:22">
      <c r="S2834" t="str">
        <f>IF(ISNUMBER(SEARCH(ZAKL_DATA!$B$18,FU!$U2834)),U2834,"")</f>
        <v>Ludvíkovice</v>
      </c>
      <c r="T2834" t="str">
        <f t="array" ref="T2834">IFERROR(INDEX($S$3:$S$6255,SMALL(IF(ISNUMBER(SEARCH("",$S$3:$S$6255)),ROW($S$1:$S$6253),""),ROW(S2832))),"")</f>
        <v>Ludvíkovice</v>
      </c>
      <c r="U2834" t="s">
        <v>5280</v>
      </c>
      <c r="V2834">
        <v>560481</v>
      </c>
    </row>
    <row r="2835" spans="19:22">
      <c r="S2835" t="str">
        <f>IF(ISNUMBER(SEARCH(ZAKL_DATA!$B$18,FU!$U2835)),U2835,"")</f>
        <v>Luhačovice</v>
      </c>
      <c r="T2835" t="str">
        <f t="array" ref="T2835">IFERROR(INDEX($S$3:$S$6255,SMALL(IF(ISNUMBER(SEARCH("",$S$3:$S$6255)),ROW($S$1:$S$6253),""),ROW(S2833))),"")</f>
        <v>Luhačovice</v>
      </c>
      <c r="U2835" t="s">
        <v>8003</v>
      </c>
      <c r="V2835">
        <v>560499</v>
      </c>
    </row>
    <row r="2836" spans="19:22">
      <c r="S2836" t="str">
        <f>IF(ISNUMBER(SEARCH(ZAKL_DATA!$B$18,FU!$U2836)),U2836,"")</f>
        <v>Luka</v>
      </c>
      <c r="T2836" t="str">
        <f t="array" ref="T2836">IFERROR(INDEX($S$3:$S$6255,SMALL(IF(ISNUMBER(SEARCH("",$S$3:$S$6255)),ROW($S$1:$S$6253),""),ROW(S2834))),"")</f>
        <v>Luka</v>
      </c>
      <c r="U2836" t="s">
        <v>3835</v>
      </c>
      <c r="V2836">
        <v>560502</v>
      </c>
    </row>
    <row r="2837" spans="19:22">
      <c r="S2837" t="str">
        <f>IF(ISNUMBER(SEARCH(ZAKL_DATA!$B$18,FU!$U2837)),U2837,"")</f>
        <v>Luká</v>
      </c>
      <c r="T2837" t="str">
        <f t="array" ref="T2837">IFERROR(INDEX($S$3:$S$6255,SMALL(IF(ISNUMBER(SEARCH("",$S$3:$S$6255)),ROW($S$1:$S$6253),""),ROW(S2835))),"")</f>
        <v>Luká</v>
      </c>
      <c r="U2837" t="s">
        <v>3640</v>
      </c>
      <c r="V2837">
        <v>560511</v>
      </c>
    </row>
    <row r="2838" spans="19:22">
      <c r="S2838" t="str">
        <f>IF(ISNUMBER(SEARCH(ZAKL_DATA!$B$18,FU!$U2838)),U2838,"")</f>
        <v>Luka nad Jihlavou</v>
      </c>
      <c r="T2838" t="str">
        <f t="array" ref="T2838">IFERROR(INDEX($S$3:$S$6255,SMALL(IF(ISNUMBER(SEARCH("",$S$3:$S$6255)),ROW($S$1:$S$6253),""),ROW(S2836))),"")</f>
        <v>Luka nad Jihlavou</v>
      </c>
      <c r="U2838" t="s">
        <v>8148</v>
      </c>
      <c r="V2838">
        <v>560529</v>
      </c>
    </row>
    <row r="2839" spans="19:22">
      <c r="S2839" t="str">
        <f>IF(ISNUMBER(SEARCH(ZAKL_DATA!$B$18,FU!$U2839)),U2839,"")</f>
        <v>Lukavec</v>
      </c>
      <c r="T2839" t="str">
        <f t="array" ref="T2839">IFERROR(INDEX($S$3:$S$6255,SMALL(IF(ISNUMBER(SEARCH("",$S$3:$S$6255)),ROW($S$1:$S$6253),""),ROW(S2837))),"")</f>
        <v>Lukavec</v>
      </c>
      <c r="U2839" t="s">
        <v>5408</v>
      </c>
      <c r="V2839">
        <v>560537</v>
      </c>
    </row>
    <row r="2840" spans="19:22">
      <c r="S2840" t="str">
        <f>IF(ISNUMBER(SEARCH(ZAKL_DATA!$B$18,FU!$U2840)),U2840,"")</f>
        <v>Lukavec</v>
      </c>
      <c r="T2840" t="str">
        <f t="array" ref="T2840">IFERROR(INDEX($S$3:$S$6255,SMALL(IF(ISNUMBER(SEARCH("",$S$3:$S$6255)),ROW($S$1:$S$6253),""),ROW(S2838))),"")</f>
        <v>Lukavec</v>
      </c>
      <c r="U2840" t="s">
        <v>5408</v>
      </c>
      <c r="V2840">
        <v>560545</v>
      </c>
    </row>
    <row r="2841" spans="19:22">
      <c r="S2841" t="str">
        <f>IF(ISNUMBER(SEARCH(ZAKL_DATA!$B$18,FU!$U2841)),U2841,"")</f>
        <v>Lukavec u Hořic</v>
      </c>
      <c r="T2841" t="str">
        <f t="array" ref="T2841">IFERROR(INDEX($S$3:$S$6255,SMALL(IF(ISNUMBER(SEARCH("",$S$3:$S$6255)),ROW($S$1:$S$6253),""),ROW(S2839))),"")</f>
        <v>Lukavec u Hořic</v>
      </c>
      <c r="U2841" t="s">
        <v>7200</v>
      </c>
      <c r="V2841">
        <v>560553</v>
      </c>
    </row>
    <row r="2842" spans="19:22">
      <c r="S2842" t="str">
        <f>IF(ISNUMBER(SEARCH(ZAKL_DATA!$B$18,FU!$U2842)),U2842,"")</f>
        <v>Lukavice</v>
      </c>
      <c r="T2842" t="str">
        <f t="array" ref="T2842">IFERROR(INDEX($S$3:$S$6255,SMALL(IF(ISNUMBER(SEARCH("",$S$3:$S$6255)),ROW($S$1:$S$6253),""),ROW(S2840))),"")</f>
        <v>Lukavice</v>
      </c>
      <c r="U2842" t="s">
        <v>4870</v>
      </c>
      <c r="V2842">
        <v>560561</v>
      </c>
    </row>
    <row r="2843" spans="19:22">
      <c r="S2843" t="str">
        <f>IF(ISNUMBER(SEARCH(ZAKL_DATA!$B$18,FU!$U2843)),U2843,"")</f>
        <v>Lukavice</v>
      </c>
      <c r="T2843" t="str">
        <f t="array" ref="T2843">IFERROR(INDEX($S$3:$S$6255,SMALL(IF(ISNUMBER(SEARCH("",$S$3:$S$6255)),ROW($S$1:$S$6253),""),ROW(S2841))),"")</f>
        <v>Lukavice</v>
      </c>
      <c r="U2843" t="s">
        <v>4870</v>
      </c>
      <c r="V2843">
        <v>560570</v>
      </c>
    </row>
    <row r="2844" spans="19:22">
      <c r="S2844" t="str">
        <f>IF(ISNUMBER(SEARCH(ZAKL_DATA!$B$18,FU!$U2844)),U2844,"")</f>
        <v>Lukavice</v>
      </c>
      <c r="T2844" t="str">
        <f t="array" ref="T2844">IFERROR(INDEX($S$3:$S$6255,SMALL(IF(ISNUMBER(SEARCH("",$S$3:$S$6255)),ROW($S$1:$S$6253),""),ROW(S2842))),"")</f>
        <v>Lukavice</v>
      </c>
      <c r="U2844" t="s">
        <v>4870</v>
      </c>
      <c r="V2844">
        <v>560588</v>
      </c>
    </row>
    <row r="2845" spans="19:22">
      <c r="S2845" t="str">
        <f>IF(ISNUMBER(SEARCH(ZAKL_DATA!$B$18,FU!$U2845)),U2845,"")</f>
        <v>Lukavice</v>
      </c>
      <c r="T2845" t="str">
        <f t="array" ref="T2845">IFERROR(INDEX($S$3:$S$6255,SMALL(IF(ISNUMBER(SEARCH("",$S$3:$S$6255)),ROW($S$1:$S$6253),""),ROW(S2843))),"")</f>
        <v>Lukavice</v>
      </c>
      <c r="U2845" t="s">
        <v>4870</v>
      </c>
      <c r="V2845">
        <v>560596</v>
      </c>
    </row>
    <row r="2846" spans="19:22">
      <c r="S2846" t="str">
        <f>IF(ISNUMBER(SEARCH(ZAKL_DATA!$B$18,FU!$U2846)),U2846,"")</f>
        <v>Lukov</v>
      </c>
      <c r="T2846" t="str">
        <f t="array" ref="T2846">IFERROR(INDEX($S$3:$S$6255,SMALL(IF(ISNUMBER(SEARCH("",$S$3:$S$6255)),ROW($S$1:$S$6253),""),ROW(S2844))),"")</f>
        <v>Lukov</v>
      </c>
      <c r="U2846" t="s">
        <v>5310</v>
      </c>
      <c r="V2846">
        <v>560600</v>
      </c>
    </row>
    <row r="2847" spans="19:22">
      <c r="S2847" t="str">
        <f>IF(ISNUMBER(SEARCH(ZAKL_DATA!$B$18,FU!$U2847)),U2847,"")</f>
        <v>Lukov</v>
      </c>
      <c r="T2847" t="str">
        <f t="array" ref="T2847">IFERROR(INDEX($S$3:$S$6255,SMALL(IF(ISNUMBER(SEARCH("",$S$3:$S$6255)),ROW($S$1:$S$6253),""),ROW(S2845))),"")</f>
        <v>Lukov</v>
      </c>
      <c r="U2847" t="s">
        <v>5310</v>
      </c>
      <c r="V2847">
        <v>560618</v>
      </c>
    </row>
    <row r="2848" spans="19:22">
      <c r="S2848" t="str">
        <f>IF(ISNUMBER(SEARCH(ZAKL_DATA!$B$18,FU!$U2848)),U2848,"")</f>
        <v>Lukov</v>
      </c>
      <c r="T2848" t="str">
        <f t="array" ref="T2848">IFERROR(INDEX($S$3:$S$6255,SMALL(IF(ISNUMBER(SEARCH("",$S$3:$S$6255)),ROW($S$1:$S$6253),""),ROW(S2846))),"")</f>
        <v>Lukov</v>
      </c>
      <c r="U2848" t="s">
        <v>5310</v>
      </c>
      <c r="V2848">
        <v>560626</v>
      </c>
    </row>
    <row r="2849" spans="19:22">
      <c r="S2849" t="str">
        <f>IF(ISNUMBER(SEARCH(ZAKL_DATA!$B$18,FU!$U2849)),U2849,"")</f>
        <v>Lukov</v>
      </c>
      <c r="T2849" t="str">
        <f t="array" ref="T2849">IFERROR(INDEX($S$3:$S$6255,SMALL(IF(ISNUMBER(SEARCH("",$S$3:$S$6255)),ROW($S$1:$S$6253),""),ROW(S2847))),"")</f>
        <v>Lukov</v>
      </c>
      <c r="U2849" t="s">
        <v>5310</v>
      </c>
      <c r="V2849">
        <v>560634</v>
      </c>
    </row>
    <row r="2850" spans="19:22">
      <c r="S2850" t="str">
        <f>IF(ISNUMBER(SEARCH(ZAKL_DATA!$B$18,FU!$U2850)),U2850,"")</f>
        <v>Luková</v>
      </c>
      <c r="T2850" t="str">
        <f t="array" ref="T2850">IFERROR(INDEX($S$3:$S$6255,SMALL(IF(ISNUMBER(SEARCH("",$S$3:$S$6255)),ROW($S$1:$S$6253),""),ROW(S2848))),"")</f>
        <v>Luková</v>
      </c>
      <c r="U2850" t="s">
        <v>7700</v>
      </c>
      <c r="V2850">
        <v>560642</v>
      </c>
    </row>
    <row r="2851" spans="19:22">
      <c r="S2851" t="str">
        <f>IF(ISNUMBER(SEARCH(ZAKL_DATA!$B$18,FU!$U2851)),U2851,"")</f>
        <v>Lukovany</v>
      </c>
      <c r="T2851" t="str">
        <f t="array" ref="T2851">IFERROR(INDEX($S$3:$S$6255,SMALL(IF(ISNUMBER(SEARCH("",$S$3:$S$6255)),ROW($S$1:$S$6253),""),ROW(S2849))),"")</f>
        <v>Lukovany</v>
      </c>
      <c r="U2851" t="s">
        <v>7859</v>
      </c>
      <c r="V2851">
        <v>560651</v>
      </c>
    </row>
    <row r="2852" spans="19:22">
      <c r="S2852" t="str">
        <f>IF(ISNUMBER(SEARCH(ZAKL_DATA!$B$18,FU!$U2852)),U2852,"")</f>
        <v>Lukoveček</v>
      </c>
      <c r="T2852" t="str">
        <f t="array" ref="T2852">IFERROR(INDEX($S$3:$S$6255,SMALL(IF(ISNUMBER(SEARCH("",$S$3:$S$6255)),ROW($S$1:$S$6253),""),ROW(S2850))),"")</f>
        <v>Lukoveček</v>
      </c>
      <c r="U2852" t="s">
        <v>6022</v>
      </c>
      <c r="V2852">
        <v>560669</v>
      </c>
    </row>
    <row r="2853" spans="19:22">
      <c r="S2853" t="str">
        <f>IF(ISNUMBER(SEARCH(ZAKL_DATA!$B$18,FU!$U2853)),U2853,"")</f>
        <v>Luleč</v>
      </c>
      <c r="T2853" t="str">
        <f t="array" ref="T2853">IFERROR(INDEX($S$3:$S$6255,SMALL(IF(ISNUMBER(SEARCH("",$S$3:$S$6255)),ROW($S$1:$S$6253),""),ROW(S2851))),"")</f>
        <v>Luleč</v>
      </c>
      <c r="U2853" t="s">
        <v>8520</v>
      </c>
      <c r="V2853">
        <v>560677</v>
      </c>
    </row>
    <row r="2854" spans="19:22">
      <c r="S2854" t="str">
        <f>IF(ISNUMBER(SEARCH(ZAKL_DATA!$B$18,FU!$U2854)),U2854,"")</f>
        <v>Lupenice</v>
      </c>
      <c r="T2854" t="str">
        <f t="array" ref="T2854">IFERROR(INDEX($S$3:$S$6255,SMALL(IF(ISNUMBER(SEARCH("",$S$3:$S$6255)),ROW($S$1:$S$6253),""),ROW(S2852))),"")</f>
        <v>Lupenice</v>
      </c>
      <c r="U2854" t="s">
        <v>7428</v>
      </c>
      <c r="V2854">
        <v>560685</v>
      </c>
    </row>
    <row r="2855" spans="19:22">
      <c r="S2855" t="str">
        <f>IF(ISNUMBER(SEARCH(ZAKL_DATA!$B$18,FU!$U2855)),U2855,"")</f>
        <v>Luštěnice</v>
      </c>
      <c r="T2855" t="str">
        <f t="array" ref="T2855">IFERROR(INDEX($S$3:$S$6255,SMALL(IF(ISNUMBER(SEARCH("",$S$3:$S$6255)),ROW($S$1:$S$6253),""),ROW(S2853))),"")</f>
        <v>Luštěnice</v>
      </c>
      <c r="U2855" t="s">
        <v>4538</v>
      </c>
      <c r="V2855">
        <v>560707</v>
      </c>
    </row>
    <row r="2856" spans="19:22">
      <c r="S2856" t="str">
        <f>IF(ISNUMBER(SEARCH(ZAKL_DATA!$B$18,FU!$U2856)),U2856,"")</f>
        <v>Lutín</v>
      </c>
      <c r="T2856" t="str">
        <f t="array" ref="T2856">IFERROR(INDEX($S$3:$S$6255,SMALL(IF(ISNUMBER(SEARCH("",$S$3:$S$6255)),ROW($S$1:$S$6253),""),ROW(S2854))),"")</f>
        <v>Lutín</v>
      </c>
      <c r="U2856" t="s">
        <v>3641</v>
      </c>
      <c r="V2856">
        <v>560715</v>
      </c>
    </row>
    <row r="2857" spans="19:22">
      <c r="S2857" t="str">
        <f>IF(ISNUMBER(SEARCH(ZAKL_DATA!$B$18,FU!$U2857)),U2857,"")</f>
        <v>Lutonina</v>
      </c>
      <c r="T2857" t="str">
        <f t="array" ref="T2857">IFERROR(INDEX($S$3:$S$6255,SMALL(IF(ISNUMBER(SEARCH("",$S$3:$S$6255)),ROW($S$1:$S$6253),""),ROW(S2855))),"")</f>
        <v>Lutonina</v>
      </c>
      <c r="U2857" t="s">
        <v>8004</v>
      </c>
      <c r="V2857">
        <v>560723</v>
      </c>
    </row>
    <row r="2858" spans="19:22">
      <c r="S2858" t="str">
        <f>IF(ISNUMBER(SEARCH(ZAKL_DATA!$B$18,FU!$U2858)),U2858,"")</f>
        <v>Lutopecny</v>
      </c>
      <c r="T2858" t="str">
        <f t="array" ref="T2858">IFERROR(INDEX($S$3:$S$6255,SMALL(IF(ISNUMBER(SEARCH("",$S$3:$S$6255)),ROW($S$1:$S$6253),""),ROW(S2856))),"")</f>
        <v>Lutopecny</v>
      </c>
      <c r="U2858" t="s">
        <v>8237</v>
      </c>
      <c r="V2858">
        <v>560740</v>
      </c>
    </row>
    <row r="2859" spans="19:22">
      <c r="S2859" t="str">
        <f>IF(ISNUMBER(SEARCH(ZAKL_DATA!$B$18,FU!$U2859)),U2859,"")</f>
        <v>Lužany</v>
      </c>
      <c r="T2859" t="str">
        <f t="array" ref="T2859">IFERROR(INDEX($S$3:$S$6255,SMALL(IF(ISNUMBER(SEARCH("",$S$3:$S$6255)),ROW($S$1:$S$6253),""),ROW(S2857))),"")</f>
        <v>Lužany</v>
      </c>
      <c r="U2859" t="s">
        <v>6055</v>
      </c>
      <c r="V2859">
        <v>560758</v>
      </c>
    </row>
    <row r="2860" spans="19:22">
      <c r="S2860" t="str">
        <f>IF(ISNUMBER(SEARCH(ZAKL_DATA!$B$18,FU!$U2860)),U2860,"")</f>
        <v>Lužany</v>
      </c>
      <c r="T2860" t="str">
        <f t="array" ref="T2860">IFERROR(INDEX($S$3:$S$6255,SMALL(IF(ISNUMBER(SEARCH("",$S$3:$S$6255)),ROW($S$1:$S$6253),""),ROW(S2858))),"")</f>
        <v>Lužany</v>
      </c>
      <c r="U2860" t="s">
        <v>6055</v>
      </c>
      <c r="V2860">
        <v>560782</v>
      </c>
    </row>
    <row r="2861" spans="19:22">
      <c r="S2861" t="str">
        <f>IF(ISNUMBER(SEARCH(ZAKL_DATA!$B$18,FU!$U2861)),U2861,"")</f>
        <v>Lužany</v>
      </c>
      <c r="T2861" t="str">
        <f t="array" ref="T2861">IFERROR(INDEX($S$3:$S$6255,SMALL(IF(ISNUMBER(SEARCH("",$S$3:$S$6255)),ROW($S$1:$S$6253),""),ROW(S2859))),"")</f>
        <v>Lužany</v>
      </c>
      <c r="U2861" t="s">
        <v>6055</v>
      </c>
      <c r="V2861">
        <v>560804</v>
      </c>
    </row>
    <row r="2862" spans="19:22">
      <c r="S2862" t="str">
        <f>IF(ISNUMBER(SEARCH(ZAKL_DATA!$B$18,FU!$U2862)),U2862,"")</f>
        <v>Lužce</v>
      </c>
      <c r="T2862" t="str">
        <f t="array" ref="T2862">IFERROR(INDEX($S$3:$S$6255,SMALL(IF(ISNUMBER(SEARCH("",$S$3:$S$6255)),ROW($S$1:$S$6253),""),ROW(S2860))),"")</f>
        <v>Lužce</v>
      </c>
      <c r="U2862" t="s">
        <v>4369</v>
      </c>
      <c r="V2862">
        <v>560812</v>
      </c>
    </row>
    <row r="2863" spans="19:22">
      <c r="S2863" t="str">
        <f>IF(ISNUMBER(SEARCH(ZAKL_DATA!$B$18,FU!$U2863)),U2863,"")</f>
        <v>Luže</v>
      </c>
      <c r="T2863" t="str">
        <f t="array" ref="T2863">IFERROR(INDEX($S$3:$S$6255,SMALL(IF(ISNUMBER(SEARCH("",$S$3:$S$6255)),ROW($S$1:$S$6253),""),ROW(S2861))),"")</f>
        <v>Luže</v>
      </c>
      <c r="U2863" t="s">
        <v>7085</v>
      </c>
      <c r="V2863">
        <v>560839</v>
      </c>
    </row>
    <row r="2864" spans="19:22">
      <c r="S2864" t="str">
        <f>IF(ISNUMBER(SEARCH(ZAKL_DATA!$B$18,FU!$U2864)),U2864,"")</f>
        <v>Lužec nad Cidlinou</v>
      </c>
      <c r="T2864" t="str">
        <f t="array" ref="T2864">IFERROR(INDEX($S$3:$S$6255,SMALL(IF(ISNUMBER(SEARCH("",$S$3:$S$6255)),ROW($S$1:$S$6253),""),ROW(S2862))),"")</f>
        <v>Lužec nad Cidlinou</v>
      </c>
      <c r="U2864" t="s">
        <v>6980</v>
      </c>
      <c r="V2864">
        <v>560855</v>
      </c>
    </row>
    <row r="2865" spans="19:22">
      <c r="S2865" t="str">
        <f>IF(ISNUMBER(SEARCH(ZAKL_DATA!$B$18,FU!$U2865)),U2865,"")</f>
        <v>Lužec nad Vltavou</v>
      </c>
      <c r="T2865" t="str">
        <f t="array" ref="T2865">IFERROR(INDEX($S$3:$S$6255,SMALL(IF(ISNUMBER(SEARCH("",$S$3:$S$6255)),ROW($S$1:$S$6253),""),ROW(S2863))),"")</f>
        <v>Lužec nad Vltavou</v>
      </c>
      <c r="U2865" t="s">
        <v>4428</v>
      </c>
      <c r="V2865">
        <v>560863</v>
      </c>
    </row>
    <row r="2866" spans="19:22">
      <c r="S2866" t="str">
        <f>IF(ISNUMBER(SEARCH(ZAKL_DATA!$B$18,FU!$U2866)),U2866,"")</f>
        <v>Luženičky</v>
      </c>
      <c r="T2866" t="str">
        <f t="array" ref="T2866">IFERROR(INDEX($S$3:$S$6255,SMALL(IF(ISNUMBER(SEARCH("",$S$3:$S$6255)),ROW($S$1:$S$6253),""),ROW(S2864))),"")</f>
        <v>Luženičky</v>
      </c>
      <c r="U2866" t="s">
        <v>5857</v>
      </c>
      <c r="V2866">
        <v>560898</v>
      </c>
    </row>
    <row r="2867" spans="19:22">
      <c r="S2867" t="str">
        <f>IF(ISNUMBER(SEARCH(ZAKL_DATA!$B$18,FU!$U2867)),U2867,"")</f>
        <v>Lužice</v>
      </c>
      <c r="T2867" t="str">
        <f t="array" ref="T2867">IFERROR(INDEX($S$3:$S$6255,SMALL(IF(ISNUMBER(SEARCH("",$S$3:$S$6255)),ROW($S$1:$S$6253),""),ROW(S2865))),"")</f>
        <v>Lužice</v>
      </c>
      <c r="U2867" t="s">
        <v>4633</v>
      </c>
      <c r="V2867">
        <v>560901</v>
      </c>
    </row>
    <row r="2868" spans="19:22">
      <c r="S2868" t="str">
        <f>IF(ISNUMBER(SEARCH(ZAKL_DATA!$B$18,FU!$U2868)),U2868,"")</f>
        <v>Lužice</v>
      </c>
      <c r="T2868" t="str">
        <f t="array" ref="T2868">IFERROR(INDEX($S$3:$S$6255,SMALL(IF(ISNUMBER(SEARCH("",$S$3:$S$6255)),ROW($S$1:$S$6253),""),ROW(S2866))),"")</f>
        <v>Lužice</v>
      </c>
      <c r="U2868" t="s">
        <v>4633</v>
      </c>
      <c r="V2868">
        <v>560910</v>
      </c>
    </row>
    <row r="2869" spans="19:22">
      <c r="S2869" t="str">
        <f>IF(ISNUMBER(SEARCH(ZAKL_DATA!$B$18,FU!$U2869)),U2869,"")</f>
        <v>Lužice</v>
      </c>
      <c r="T2869" t="str">
        <f t="array" ref="T2869">IFERROR(INDEX($S$3:$S$6255,SMALL(IF(ISNUMBER(SEARCH("",$S$3:$S$6255)),ROW($S$1:$S$6253),""),ROW(S2867))),"")</f>
        <v>Lužice</v>
      </c>
      <c r="U2869" t="s">
        <v>4633</v>
      </c>
      <c r="V2869">
        <v>560928</v>
      </c>
    </row>
    <row r="2870" spans="19:22">
      <c r="S2870" t="str">
        <f>IF(ISNUMBER(SEARCH(ZAKL_DATA!$B$18,FU!$U2870)),U2870,"")</f>
        <v>Lužice</v>
      </c>
      <c r="T2870" t="str">
        <f t="array" ref="T2870">IFERROR(INDEX($S$3:$S$6255,SMALL(IF(ISNUMBER(SEARCH("",$S$3:$S$6255)),ROW($S$1:$S$6253),""),ROW(S2868))),"")</f>
        <v>Lužice</v>
      </c>
      <c r="U2870" t="s">
        <v>4633</v>
      </c>
      <c r="V2870">
        <v>560952</v>
      </c>
    </row>
    <row r="2871" spans="19:22">
      <c r="S2871" t="str">
        <f>IF(ISNUMBER(SEARCH(ZAKL_DATA!$B$18,FU!$U2871)),U2871,"")</f>
        <v>Lužná</v>
      </c>
      <c r="T2871" t="str">
        <f t="array" ref="T2871">IFERROR(INDEX($S$3:$S$6255,SMALL(IF(ISNUMBER(SEARCH("",$S$3:$S$6255)),ROW($S$1:$S$6253),""),ROW(S2869))),"")</f>
        <v>Lužná</v>
      </c>
      <c r="U2871" t="s">
        <v>5028</v>
      </c>
      <c r="V2871">
        <v>560979</v>
      </c>
    </row>
    <row r="2872" spans="19:22">
      <c r="S2872" t="str">
        <f>IF(ISNUMBER(SEARCH(ZAKL_DATA!$B$18,FU!$U2872)),U2872,"")</f>
        <v>Lužná</v>
      </c>
      <c r="T2872" t="str">
        <f t="array" ref="T2872">IFERROR(INDEX($S$3:$S$6255,SMALL(IF(ISNUMBER(SEARCH("",$S$3:$S$6255)),ROW($S$1:$S$6253),""),ROW(S2870))),"")</f>
        <v>Lužná</v>
      </c>
      <c r="U2872" t="s">
        <v>5028</v>
      </c>
      <c r="V2872">
        <v>560987</v>
      </c>
    </row>
    <row r="2873" spans="19:22">
      <c r="S2873" t="str">
        <f>IF(ISNUMBER(SEARCH(ZAKL_DATA!$B$18,FU!$U2873)),U2873,"")</f>
        <v>Lužnice</v>
      </c>
      <c r="T2873" t="str">
        <f t="array" ref="T2873">IFERROR(INDEX($S$3:$S$6255,SMALL(IF(ISNUMBER(SEARCH("",$S$3:$S$6255)),ROW($S$1:$S$6253),""),ROW(S2871))),"")</f>
        <v>Lužnice</v>
      </c>
      <c r="U2873" t="s">
        <v>3724</v>
      </c>
      <c r="V2873">
        <v>560995</v>
      </c>
    </row>
    <row r="2874" spans="19:22">
      <c r="S2874" t="str">
        <f>IF(ISNUMBER(SEARCH(ZAKL_DATA!$B$18,FU!$U2874)),U2874,"")</f>
        <v>Lysá nad Labem</v>
      </c>
      <c r="T2874" t="str">
        <f t="array" ref="T2874">IFERROR(INDEX($S$3:$S$6255,SMALL(IF(ISNUMBER(SEARCH("",$S$3:$S$6255)),ROW($S$1:$S$6253),""),ROW(S2872))),"")</f>
        <v>Lysá nad Labem</v>
      </c>
      <c r="U2874" t="s">
        <v>4645</v>
      </c>
      <c r="V2874">
        <v>561002</v>
      </c>
    </row>
    <row r="2875" spans="19:22">
      <c r="S2875" t="str">
        <f>IF(ISNUMBER(SEARCH(ZAKL_DATA!$B$18,FU!$U2875)),U2875,"")</f>
        <v>Lysice</v>
      </c>
      <c r="T2875" t="str">
        <f t="array" ref="T2875">IFERROR(INDEX($S$3:$S$6255,SMALL(IF(ISNUMBER(SEARCH("",$S$3:$S$6255)),ROW($S$1:$S$6253),""),ROW(S2873))),"")</f>
        <v>Lysice</v>
      </c>
      <c r="U2875" t="s">
        <v>7777</v>
      </c>
      <c r="V2875">
        <v>561011</v>
      </c>
    </row>
    <row r="2876" spans="19:22">
      <c r="S2876" t="str">
        <f>IF(ISNUMBER(SEARCH(ZAKL_DATA!$B$18,FU!$U2876)),U2876,"")</f>
        <v>Lysovice</v>
      </c>
      <c r="T2876" t="str">
        <f t="array" ref="T2876">IFERROR(INDEX($S$3:$S$6255,SMALL(IF(ISNUMBER(SEARCH("",$S$3:$S$6255)),ROW($S$1:$S$6253),""),ROW(S2874))),"")</f>
        <v>Lysovice</v>
      </c>
      <c r="U2876" t="s">
        <v>8521</v>
      </c>
      <c r="V2876">
        <v>561029</v>
      </c>
    </row>
    <row r="2877" spans="19:22">
      <c r="S2877" t="str">
        <f>IF(ISNUMBER(SEARCH(ZAKL_DATA!$B$18,FU!$U2877)),U2877,"")</f>
        <v>Mackovice</v>
      </c>
      <c r="T2877" t="str">
        <f t="array" ref="T2877">IFERROR(INDEX($S$3:$S$6255,SMALL(IF(ISNUMBER(SEARCH("",$S$3:$S$6255)),ROW($S$1:$S$6253),""),ROW(S2875))),"")</f>
        <v>Mackovice</v>
      </c>
      <c r="U2877" t="s">
        <v>8601</v>
      </c>
      <c r="V2877">
        <v>561037</v>
      </c>
    </row>
    <row r="2878" spans="19:22">
      <c r="S2878" t="str">
        <f>IF(ISNUMBER(SEARCH(ZAKL_DATA!$B$18,FU!$U2878)),U2878,"")</f>
        <v>Mačkov</v>
      </c>
      <c r="T2878" t="str">
        <f t="array" ref="T2878">IFERROR(INDEX($S$3:$S$6255,SMALL(IF(ISNUMBER(SEARCH("",$S$3:$S$6255)),ROW($S$1:$S$6253),""),ROW(S2876))),"")</f>
        <v>Mačkov</v>
      </c>
      <c r="U2878" t="s">
        <v>4556</v>
      </c>
      <c r="V2878">
        <v>561045</v>
      </c>
    </row>
    <row r="2879" spans="19:22">
      <c r="S2879" t="str">
        <f>IF(ISNUMBER(SEARCH(ZAKL_DATA!$B$18,FU!$U2879)),U2879,"")</f>
        <v>Mahouš</v>
      </c>
      <c r="T2879" t="str">
        <f t="array" ref="T2879">IFERROR(INDEX($S$3:$S$6255,SMALL(IF(ISNUMBER(SEARCH("",$S$3:$S$6255)),ROW($S$1:$S$6253),""),ROW(S2877))),"")</f>
        <v>Mahouš</v>
      </c>
      <c r="U2879" t="s">
        <v>4639</v>
      </c>
      <c r="V2879">
        <v>561053</v>
      </c>
    </row>
    <row r="2880" spans="19:22">
      <c r="S2880" t="str">
        <f>IF(ISNUMBER(SEARCH(ZAKL_DATA!$B$18,FU!$U2880)),U2880,"")</f>
        <v>Machov</v>
      </c>
      <c r="T2880" t="str">
        <f t="array" ref="T2880">IFERROR(INDEX($S$3:$S$6255,SMALL(IF(ISNUMBER(SEARCH("",$S$3:$S$6255)),ROW($S$1:$S$6253),""),ROW(S2878))),"")</f>
        <v>Machov</v>
      </c>
      <c r="U2880" t="s">
        <v>7287</v>
      </c>
      <c r="V2880">
        <v>561061</v>
      </c>
    </row>
    <row r="2881" spans="19:22">
      <c r="S2881" t="str">
        <f>IF(ISNUMBER(SEARCH(ZAKL_DATA!$B$18,FU!$U2881)),U2881,"")</f>
        <v>Machová</v>
      </c>
      <c r="T2881" t="str">
        <f t="array" ref="T2881">IFERROR(INDEX($S$3:$S$6255,SMALL(IF(ISNUMBER(SEARCH("",$S$3:$S$6255)),ROW($S$1:$S$6253),""),ROW(S2879))),"")</f>
        <v>Machová</v>
      </c>
      <c r="U2881" t="s">
        <v>8005</v>
      </c>
      <c r="V2881">
        <v>561070</v>
      </c>
    </row>
    <row r="2882" spans="19:22">
      <c r="S2882" t="str">
        <f>IF(ISNUMBER(SEARCH(ZAKL_DATA!$B$18,FU!$U2882)),U2882,"")</f>
        <v>Majdalena</v>
      </c>
      <c r="T2882" t="str">
        <f t="array" ref="T2882">IFERROR(INDEX($S$3:$S$6255,SMALL(IF(ISNUMBER(SEARCH("",$S$3:$S$6255)),ROW($S$1:$S$6253),""),ROW(S2880))),"")</f>
        <v>Majdalena</v>
      </c>
      <c r="U2882" t="s">
        <v>5297</v>
      </c>
      <c r="V2882">
        <v>561088</v>
      </c>
    </row>
    <row r="2883" spans="19:22">
      <c r="S2883" t="str">
        <f>IF(ISNUMBER(SEARCH(ZAKL_DATA!$B$18,FU!$U2883)),U2883,"")</f>
        <v>Majetín</v>
      </c>
      <c r="T2883" t="str">
        <f t="array" ref="T2883">IFERROR(INDEX($S$3:$S$6255,SMALL(IF(ISNUMBER(SEARCH("",$S$3:$S$6255)),ROW($S$1:$S$6253),""),ROW(S2881))),"")</f>
        <v>Majetín</v>
      </c>
      <c r="U2883" t="s">
        <v>3642</v>
      </c>
      <c r="V2883">
        <v>561096</v>
      </c>
    </row>
    <row r="2884" spans="19:22">
      <c r="S2884" t="str">
        <f>IF(ISNUMBER(SEARCH(ZAKL_DATA!$B$18,FU!$U2884)),U2884,"")</f>
        <v>Makotřasy</v>
      </c>
      <c r="T2884" t="str">
        <f t="array" ref="T2884">IFERROR(INDEX($S$3:$S$6255,SMALL(IF(ISNUMBER(SEARCH("",$S$3:$S$6255)),ROW($S$1:$S$6253),""),ROW(S2882))),"")</f>
        <v>Makotřasy</v>
      </c>
      <c r="U2884" t="s">
        <v>4197</v>
      </c>
      <c r="V2884">
        <v>561100</v>
      </c>
    </row>
    <row r="2885" spans="19:22">
      <c r="S2885" t="str">
        <f>IF(ISNUMBER(SEARCH(ZAKL_DATA!$B$18,FU!$U2885)),U2885,"")</f>
        <v>Makov</v>
      </c>
      <c r="T2885" t="str">
        <f t="array" ref="T2885">IFERROR(INDEX($S$3:$S$6255,SMALL(IF(ISNUMBER(SEARCH("",$S$3:$S$6255)),ROW($S$1:$S$6253),""),ROW(S2883))),"")</f>
        <v>Makov</v>
      </c>
      <c r="U2885" t="s">
        <v>7543</v>
      </c>
      <c r="V2885">
        <v>561118</v>
      </c>
    </row>
    <row r="2886" spans="19:22">
      <c r="S2886" t="str">
        <f>IF(ISNUMBER(SEARCH(ZAKL_DATA!$B$18,FU!$U2886)),U2886,"")</f>
        <v>Makov</v>
      </c>
      <c r="T2886" t="str">
        <f t="array" ref="T2886">IFERROR(INDEX($S$3:$S$6255,SMALL(IF(ISNUMBER(SEARCH("",$S$3:$S$6255)),ROW($S$1:$S$6253),""),ROW(S2884))),"")</f>
        <v>Makov</v>
      </c>
      <c r="U2886" t="s">
        <v>7543</v>
      </c>
      <c r="V2886">
        <v>561126</v>
      </c>
    </row>
    <row r="2887" spans="19:22">
      <c r="S2887" t="str">
        <f>IF(ISNUMBER(SEARCH(ZAKL_DATA!$B$18,FU!$U2887)),U2887,"")</f>
        <v>Malá Bystřice</v>
      </c>
      <c r="T2887" t="str">
        <f t="array" ref="T2887">IFERROR(INDEX($S$3:$S$6255,SMALL(IF(ISNUMBER(SEARCH("",$S$3:$S$6255)),ROW($S$1:$S$6253),""),ROW(S2885))),"")</f>
        <v>Malá Bystřice</v>
      </c>
      <c r="U2887" t="s">
        <v>5115</v>
      </c>
      <c r="V2887">
        <v>561134</v>
      </c>
    </row>
    <row r="2888" spans="19:22">
      <c r="S2888" t="str">
        <f>IF(ISNUMBER(SEARCH(ZAKL_DATA!$B$18,FU!$U2888)),U2888,"")</f>
        <v>Malá Hraštice</v>
      </c>
      <c r="T2888" t="str">
        <f t="array" ref="T2888">IFERROR(INDEX($S$3:$S$6255,SMALL(IF(ISNUMBER(SEARCH("",$S$3:$S$6255)),ROW($S$1:$S$6253),""),ROW(S2886))),"")</f>
        <v>Malá Hraštice</v>
      </c>
      <c r="U2888" t="s">
        <v>4911</v>
      </c>
      <c r="V2888">
        <v>561142</v>
      </c>
    </row>
    <row r="2889" spans="19:22">
      <c r="S2889" t="str">
        <f>IF(ISNUMBER(SEARCH(ZAKL_DATA!$B$18,FU!$U2889)),U2889,"")</f>
        <v>Malá Lhota</v>
      </c>
      <c r="T2889" t="str">
        <f t="array" ref="T2889">IFERROR(INDEX($S$3:$S$6255,SMALL(IF(ISNUMBER(SEARCH("",$S$3:$S$6255)),ROW($S$1:$S$6253),""),ROW(S2887))),"")</f>
        <v>Malá Lhota</v>
      </c>
      <c r="U2889" t="s">
        <v>7778</v>
      </c>
      <c r="V2889">
        <v>561151</v>
      </c>
    </row>
    <row r="2890" spans="19:22">
      <c r="S2890" t="str">
        <f>IF(ISNUMBER(SEARCH(ZAKL_DATA!$B$18,FU!$U2890)),U2890,"")</f>
        <v>Malá Losenice</v>
      </c>
      <c r="T2890" t="str">
        <f t="array" ref="T2890">IFERROR(INDEX($S$3:$S$6255,SMALL(IF(ISNUMBER(SEARCH("",$S$3:$S$6255)),ROW($S$1:$S$6253),""),ROW(S2888))),"")</f>
        <v>Malá Losenice</v>
      </c>
      <c r="U2890" t="s">
        <v>8712</v>
      </c>
      <c r="V2890">
        <v>561169</v>
      </c>
    </row>
    <row r="2891" spans="19:22">
      <c r="S2891" t="str">
        <f>IF(ISNUMBER(SEARCH(ZAKL_DATA!$B$18,FU!$U2891)),U2891,"")</f>
        <v>Malá Morava</v>
      </c>
      <c r="T2891" t="str">
        <f t="array" ref="T2891">IFERROR(INDEX($S$3:$S$6255,SMALL(IF(ISNUMBER(SEARCH("",$S$3:$S$6255)),ROW($S$1:$S$6253),""),ROW(S2889))),"")</f>
        <v>Malá Morava</v>
      </c>
      <c r="U2891" t="s">
        <v>4878</v>
      </c>
      <c r="V2891">
        <v>561177</v>
      </c>
    </row>
    <row r="2892" spans="19:22">
      <c r="S2892" t="str">
        <f>IF(ISNUMBER(SEARCH(ZAKL_DATA!$B$18,FU!$U2892)),U2892,"")</f>
        <v>Malá Morávka</v>
      </c>
      <c r="T2892" t="str">
        <f t="array" ref="T2892">IFERROR(INDEX($S$3:$S$6255,SMALL(IF(ISNUMBER(SEARCH("",$S$3:$S$6255)),ROW($S$1:$S$6253),""),ROW(S2890))),"")</f>
        <v>Malá Morávka</v>
      </c>
      <c r="U2892" t="s">
        <v>8806</v>
      </c>
      <c r="V2892">
        <v>561185</v>
      </c>
    </row>
    <row r="2893" spans="19:22">
      <c r="S2893" t="str">
        <f>IF(ISNUMBER(SEARCH(ZAKL_DATA!$B$18,FU!$U2893)),U2893,"")</f>
        <v>Malá Roudka</v>
      </c>
      <c r="T2893" t="str">
        <f t="array" ref="T2893">IFERROR(INDEX($S$3:$S$6255,SMALL(IF(ISNUMBER(SEARCH("",$S$3:$S$6255)),ROW($S$1:$S$6253),""),ROW(S2891))),"")</f>
        <v>Malá Roudka</v>
      </c>
      <c r="U2893" t="s">
        <v>7779</v>
      </c>
      <c r="V2893">
        <v>561193</v>
      </c>
    </row>
    <row r="2894" spans="19:22">
      <c r="S2894" t="str">
        <f>IF(ISNUMBER(SEARCH(ZAKL_DATA!$B$18,FU!$U2894)),U2894,"")</f>
        <v>Malá Skála</v>
      </c>
      <c r="T2894" t="str">
        <f t="array" ref="T2894">IFERROR(INDEX($S$3:$S$6255,SMALL(IF(ISNUMBER(SEARCH("",$S$3:$S$6255)),ROW($S$1:$S$6253),""),ROW(S2892))),"")</f>
        <v>Malá Skála</v>
      </c>
      <c r="U2894" t="s">
        <v>6459</v>
      </c>
      <c r="V2894">
        <v>561207</v>
      </c>
    </row>
    <row r="2895" spans="19:22">
      <c r="S2895" t="str">
        <f>IF(ISNUMBER(SEARCH(ZAKL_DATA!$B$18,FU!$U2895)),U2895,"")</f>
        <v>Malá Štáhle</v>
      </c>
      <c r="T2895" t="str">
        <f t="array" ref="T2895">IFERROR(INDEX($S$3:$S$6255,SMALL(IF(ISNUMBER(SEARCH("",$S$3:$S$6255)),ROW($S$1:$S$6253),""),ROW(S2893))),"")</f>
        <v>Malá Štáhle</v>
      </c>
      <c r="U2895" t="s">
        <v>5682</v>
      </c>
      <c r="V2895">
        <v>561215</v>
      </c>
    </row>
    <row r="2896" spans="19:22">
      <c r="S2896" t="str">
        <f>IF(ISNUMBER(SEARCH(ZAKL_DATA!$B$18,FU!$U2896)),U2896,"")</f>
        <v>Malá Úpa</v>
      </c>
      <c r="T2896" t="str">
        <f t="array" ref="T2896">IFERROR(INDEX($S$3:$S$6255,SMALL(IF(ISNUMBER(SEARCH("",$S$3:$S$6255)),ROW($S$1:$S$6253),""),ROW(S2894))),"")</f>
        <v>Malá Úpa</v>
      </c>
      <c r="U2896" t="s">
        <v>7636</v>
      </c>
      <c r="V2896">
        <v>561223</v>
      </c>
    </row>
    <row r="2897" spans="19:22">
      <c r="S2897" t="str">
        <f>IF(ISNUMBER(SEARCH(ZAKL_DATA!$B$18,FU!$U2897)),U2897,"")</f>
        <v>Malá Veleň</v>
      </c>
      <c r="T2897" t="str">
        <f t="array" ref="T2897">IFERROR(INDEX($S$3:$S$6255,SMALL(IF(ISNUMBER(SEARCH("",$S$3:$S$6255)),ROW($S$1:$S$6253),""),ROW(S2895))),"")</f>
        <v>Malá Veleň</v>
      </c>
      <c r="U2897" t="s">
        <v>6374</v>
      </c>
      <c r="V2897">
        <v>561231</v>
      </c>
    </row>
    <row r="2898" spans="19:22">
      <c r="S2898" t="str">
        <f>IF(ISNUMBER(SEARCH(ZAKL_DATA!$B$18,FU!$U2898)),U2898,"")</f>
        <v>Malá Víska</v>
      </c>
      <c r="T2898" t="str">
        <f t="array" ref="T2898">IFERROR(INDEX($S$3:$S$6255,SMALL(IF(ISNUMBER(SEARCH("",$S$3:$S$6255)),ROW($S$1:$S$6253),""),ROW(S2896))),"")</f>
        <v>Malá Víska</v>
      </c>
      <c r="U2898" t="s">
        <v>4264</v>
      </c>
      <c r="V2898">
        <v>561240</v>
      </c>
    </row>
    <row r="2899" spans="19:22">
      <c r="S2899" t="str">
        <f>IF(ISNUMBER(SEARCH(ZAKL_DATA!$B$18,FU!$U2899)),U2899,"")</f>
        <v>Malá Vrbka</v>
      </c>
      <c r="T2899" t="str">
        <f t="array" ref="T2899">IFERROR(INDEX($S$3:$S$6255,SMALL(IF(ISNUMBER(SEARCH("",$S$3:$S$6255)),ROW($S$1:$S$6253),""),ROW(S2897))),"")</f>
        <v>Malá Vrbka</v>
      </c>
      <c r="U2899" t="s">
        <v>8058</v>
      </c>
      <c r="V2899">
        <v>561258</v>
      </c>
    </row>
    <row r="2900" spans="19:22">
      <c r="S2900" t="str">
        <f>IF(ISNUMBER(SEARCH(ZAKL_DATA!$B$18,FU!$U2900)),U2900,"")</f>
        <v>Malčín</v>
      </c>
      <c r="T2900" t="str">
        <f t="array" ref="T2900">IFERROR(INDEX($S$3:$S$6255,SMALL(IF(ISNUMBER(SEARCH("",$S$3:$S$6255)),ROW($S$1:$S$6253),""),ROW(S2898))),"")</f>
        <v>Malčín</v>
      </c>
      <c r="U2900" t="s">
        <v>6868</v>
      </c>
      <c r="V2900">
        <v>561266</v>
      </c>
    </row>
    <row r="2901" spans="19:22">
      <c r="S2901" t="str">
        <f>IF(ISNUMBER(SEARCH(ZAKL_DATA!$B$18,FU!$U2901)),U2901,"")</f>
        <v>Malé Březno</v>
      </c>
      <c r="T2901" t="str">
        <f t="array" ref="T2901">IFERROR(INDEX($S$3:$S$6255,SMALL(IF(ISNUMBER(SEARCH("",$S$3:$S$6255)),ROW($S$1:$S$6253),""),ROW(S2899))),"")</f>
        <v>Malé Březno</v>
      </c>
      <c r="U2901" t="s">
        <v>6750</v>
      </c>
      <c r="V2901">
        <v>561274</v>
      </c>
    </row>
    <row r="2902" spans="19:22">
      <c r="S2902" t="str">
        <f>IF(ISNUMBER(SEARCH(ZAKL_DATA!$B$18,FU!$U2902)),U2902,"")</f>
        <v>Malé Březno</v>
      </c>
      <c r="T2902" t="str">
        <f t="array" ref="T2902">IFERROR(INDEX($S$3:$S$6255,SMALL(IF(ISNUMBER(SEARCH("",$S$3:$S$6255)),ROW($S$1:$S$6253),""),ROW(S2900))),"")</f>
        <v>Malé Březno</v>
      </c>
      <c r="U2902" t="s">
        <v>6750</v>
      </c>
      <c r="V2902">
        <v>561282</v>
      </c>
    </row>
    <row r="2903" spans="19:22">
      <c r="S2903" t="str">
        <f>IF(ISNUMBER(SEARCH(ZAKL_DATA!$B$18,FU!$U2903)),U2903,"")</f>
        <v>Malé Hradisko</v>
      </c>
      <c r="T2903" t="str">
        <f t="array" ref="T2903">IFERROR(INDEX($S$3:$S$6255,SMALL(IF(ISNUMBER(SEARCH("",$S$3:$S$6255)),ROW($S$1:$S$6253),""),ROW(S2901))),"")</f>
        <v>Malé Hradisko</v>
      </c>
      <c r="U2903" t="s">
        <v>8303</v>
      </c>
      <c r="V2903">
        <v>561291</v>
      </c>
    </row>
    <row r="2904" spans="19:22">
      <c r="S2904" t="str">
        <f>IF(ISNUMBER(SEARCH(ZAKL_DATA!$B$18,FU!$U2904)),U2904,"")</f>
        <v>Malé Kyšice</v>
      </c>
      <c r="T2904" t="str">
        <f t="array" ref="T2904">IFERROR(INDEX($S$3:$S$6255,SMALL(IF(ISNUMBER(SEARCH("",$S$3:$S$6255)),ROW($S$1:$S$6253),""),ROW(S2902))),"")</f>
        <v>Malé Kyšice</v>
      </c>
      <c r="U2904" t="s">
        <v>4198</v>
      </c>
      <c r="V2904">
        <v>561304</v>
      </c>
    </row>
    <row r="2905" spans="19:22">
      <c r="S2905" t="str">
        <f>IF(ISNUMBER(SEARCH(ZAKL_DATA!$B$18,FU!$U2905)),U2905,"")</f>
        <v>Malé Přítočno</v>
      </c>
      <c r="T2905" t="str">
        <f t="array" ref="T2905">IFERROR(INDEX($S$3:$S$6255,SMALL(IF(ISNUMBER(SEARCH("",$S$3:$S$6255)),ROW($S$1:$S$6253),""),ROW(S2903))),"")</f>
        <v>Malé Přítočno</v>
      </c>
      <c r="U2905" t="s">
        <v>3792</v>
      </c>
      <c r="V2905">
        <v>561312</v>
      </c>
    </row>
    <row r="2906" spans="19:22">
      <c r="S2906" t="str">
        <f>IF(ISNUMBER(SEARCH(ZAKL_DATA!$B$18,FU!$U2906)),U2906,"")</f>
        <v>Malé Svatoňovice</v>
      </c>
      <c r="T2906" t="str">
        <f t="array" ref="T2906">IFERROR(INDEX($S$3:$S$6255,SMALL(IF(ISNUMBER(SEARCH("",$S$3:$S$6255)),ROW($S$1:$S$6253),""),ROW(S2904))),"")</f>
        <v>Malé Svatoňovice</v>
      </c>
      <c r="U2906" t="s">
        <v>7637</v>
      </c>
      <c r="V2906">
        <v>561321</v>
      </c>
    </row>
    <row r="2907" spans="19:22">
      <c r="S2907" t="str">
        <f>IF(ISNUMBER(SEARCH(ZAKL_DATA!$B$18,FU!$U2907)),U2907,"")</f>
        <v>Malé Výkleky</v>
      </c>
      <c r="T2907" t="str">
        <f t="array" ref="T2907">IFERROR(INDEX($S$3:$S$6255,SMALL(IF(ISNUMBER(SEARCH("",$S$3:$S$6255)),ROW($S$1:$S$6253),""),ROW(S2905))),"")</f>
        <v>Malé Výkleky</v>
      </c>
      <c r="U2907" t="s">
        <v>7170</v>
      </c>
      <c r="V2907">
        <v>561339</v>
      </c>
    </row>
    <row r="2908" spans="19:22">
      <c r="S2908" t="str">
        <f>IF(ISNUMBER(SEARCH(ZAKL_DATA!$B$18,FU!$U2908)),U2908,"")</f>
        <v>Malé Žernoseky</v>
      </c>
      <c r="T2908" t="str">
        <f t="array" ref="T2908">IFERROR(INDEX($S$3:$S$6255,SMALL(IF(ISNUMBER(SEARCH("",$S$3:$S$6255)),ROW($S$1:$S$6253),""),ROW(S2906))),"")</f>
        <v>Malé Žernoseky</v>
      </c>
      <c r="U2908" t="s">
        <v>6592</v>
      </c>
      <c r="V2908">
        <v>561347</v>
      </c>
    </row>
    <row r="2909" spans="19:22">
      <c r="S2909" t="str">
        <f>IF(ISNUMBER(SEARCH(ZAKL_DATA!$B$18,FU!$U2909)),U2909,"")</f>
        <v>Maleč</v>
      </c>
      <c r="T2909" t="str">
        <f t="array" ref="T2909">IFERROR(INDEX($S$3:$S$6255,SMALL(IF(ISNUMBER(SEARCH("",$S$3:$S$6255)),ROW($S$1:$S$6253),""),ROW(S2907))),"")</f>
        <v>Maleč</v>
      </c>
      <c r="U2909" t="s">
        <v>6869</v>
      </c>
      <c r="V2909">
        <v>561355</v>
      </c>
    </row>
    <row r="2910" spans="19:22">
      <c r="S2910" t="str">
        <f>IF(ISNUMBER(SEARCH(ZAKL_DATA!$B$18,FU!$U2910)),U2910,"")</f>
        <v>Malečov</v>
      </c>
      <c r="T2910" t="str">
        <f t="array" ref="T2910">IFERROR(INDEX($S$3:$S$6255,SMALL(IF(ISNUMBER(SEARCH("",$S$3:$S$6255)),ROW($S$1:$S$6253),""),ROW(S2908))),"")</f>
        <v>Malečov</v>
      </c>
      <c r="U2910" t="s">
        <v>6792</v>
      </c>
      <c r="V2910">
        <v>561363</v>
      </c>
    </row>
    <row r="2911" spans="19:22">
      <c r="S2911" t="str">
        <f>IF(ISNUMBER(SEARCH(ZAKL_DATA!$B$18,FU!$U2911)),U2911,"")</f>
        <v>Malenice</v>
      </c>
      <c r="T2911" t="str">
        <f t="array" ref="T2911">IFERROR(INDEX($S$3:$S$6255,SMALL(IF(ISNUMBER(SEARCH("",$S$3:$S$6255)),ROW($S$1:$S$6253),""),ROW(S2909))),"")</f>
        <v>Malenice</v>
      </c>
      <c r="U2911" t="s">
        <v>5641</v>
      </c>
      <c r="V2911">
        <v>561371</v>
      </c>
    </row>
    <row r="2912" spans="19:22">
      <c r="S2912" t="str">
        <f>IF(ISNUMBER(SEARCH(ZAKL_DATA!$B$18,FU!$U2912)),U2912,"")</f>
        <v>Malenovice</v>
      </c>
      <c r="T2912" t="str">
        <f t="array" ref="T2912">IFERROR(INDEX($S$3:$S$6255,SMALL(IF(ISNUMBER(SEARCH("",$S$3:$S$6255)),ROW($S$1:$S$6253),""),ROW(S2910))),"")</f>
        <v>Malenovice</v>
      </c>
      <c r="U2912" t="s">
        <v>5737</v>
      </c>
      <c r="V2912">
        <v>561380</v>
      </c>
    </row>
    <row r="2913" spans="19:22">
      <c r="S2913" t="str">
        <f>IF(ISNUMBER(SEARCH(ZAKL_DATA!$B$18,FU!$U2913)),U2913,"")</f>
        <v>Malešov</v>
      </c>
      <c r="T2913" t="str">
        <f t="array" ref="T2913">IFERROR(INDEX($S$3:$S$6255,SMALL(IF(ISNUMBER(SEARCH("",$S$3:$S$6255)),ROW($S$1:$S$6253),""),ROW(S2911))),"")</f>
        <v>Malešov</v>
      </c>
      <c r="U2913" t="s">
        <v>4348</v>
      </c>
      <c r="V2913">
        <v>561398</v>
      </c>
    </row>
    <row r="2914" spans="19:22">
      <c r="S2914" t="str">
        <f>IF(ISNUMBER(SEARCH(ZAKL_DATA!$B$18,FU!$U2914)),U2914,"")</f>
        <v>Malešovice</v>
      </c>
      <c r="T2914" t="str">
        <f t="array" ref="T2914">IFERROR(INDEX($S$3:$S$6255,SMALL(IF(ISNUMBER(SEARCH("",$S$3:$S$6255)),ROW($S$1:$S$6253),""),ROW(S2912))),"")</f>
        <v>Malešovice</v>
      </c>
      <c r="U2914" t="s">
        <v>7860</v>
      </c>
      <c r="V2914">
        <v>561401</v>
      </c>
    </row>
    <row r="2915" spans="19:22">
      <c r="S2915" t="str">
        <f>IF(ISNUMBER(SEARCH(ZAKL_DATA!$B$18,FU!$U2915)),U2915,"")</f>
        <v>Maletín</v>
      </c>
      <c r="T2915" t="str">
        <f t="array" ref="T2915">IFERROR(INDEX($S$3:$S$6255,SMALL(IF(ISNUMBER(SEARCH("",$S$3:$S$6255)),ROW($S$1:$S$6253),""),ROW(S2913))),"")</f>
        <v>Maletín</v>
      </c>
      <c r="U2915" t="s">
        <v>4881</v>
      </c>
      <c r="V2915">
        <v>561410</v>
      </c>
    </row>
    <row r="2916" spans="19:22">
      <c r="S2916" t="str">
        <f>IF(ISNUMBER(SEARCH(ZAKL_DATA!$B$18,FU!$U2916)),U2916,"")</f>
        <v>Malhostovice</v>
      </c>
      <c r="T2916" t="str">
        <f t="array" ref="T2916">IFERROR(INDEX($S$3:$S$6255,SMALL(IF(ISNUMBER(SEARCH("",$S$3:$S$6255)),ROW($S$1:$S$6253),""),ROW(S2914))),"")</f>
        <v>Malhostovice</v>
      </c>
      <c r="U2916" t="s">
        <v>7861</v>
      </c>
      <c r="V2916">
        <v>561428</v>
      </c>
    </row>
    <row r="2917" spans="19:22">
      <c r="S2917" t="str">
        <f>IF(ISNUMBER(SEARCH(ZAKL_DATA!$B$18,FU!$U2917)),U2917,"")</f>
        <v>Malhotice</v>
      </c>
      <c r="T2917" t="str">
        <f t="array" ref="T2917">IFERROR(INDEX($S$3:$S$6255,SMALL(IF(ISNUMBER(SEARCH("",$S$3:$S$6255)),ROW($S$1:$S$6253),""),ROW(S2915))),"")</f>
        <v>Malhotice</v>
      </c>
      <c r="U2917" t="s">
        <v>3845</v>
      </c>
      <c r="V2917">
        <v>561436</v>
      </c>
    </row>
    <row r="2918" spans="19:22">
      <c r="S2918" t="str">
        <f>IF(ISNUMBER(SEARCH(ZAKL_DATA!$B$18,FU!$U2918)),U2918,"")</f>
        <v>Malíč</v>
      </c>
      <c r="T2918" t="str">
        <f t="array" ref="T2918">IFERROR(INDEX($S$3:$S$6255,SMALL(IF(ISNUMBER(SEARCH("",$S$3:$S$6255)),ROW($S$1:$S$6253),""),ROW(S2916))),"")</f>
        <v>Malíč</v>
      </c>
      <c r="U2918" t="s">
        <v>5067</v>
      </c>
      <c r="V2918">
        <v>561444</v>
      </c>
    </row>
    <row r="2919" spans="19:22">
      <c r="S2919" t="str">
        <f>IF(ISNUMBER(SEARCH(ZAKL_DATA!$B$18,FU!$U2919)),U2919,"")</f>
        <v>Malíkov</v>
      </c>
      <c r="T2919" t="str">
        <f t="array" ref="T2919">IFERROR(INDEX($S$3:$S$6255,SMALL(IF(ISNUMBER(SEARCH("",$S$3:$S$6255)),ROW($S$1:$S$6253),""),ROW(S2917))),"")</f>
        <v>Malíkov</v>
      </c>
      <c r="U2919" t="s">
        <v>7544</v>
      </c>
      <c r="V2919">
        <v>561452</v>
      </c>
    </row>
    <row r="2920" spans="19:22">
      <c r="S2920" t="str">
        <f>IF(ISNUMBER(SEARCH(ZAKL_DATA!$B$18,FU!$U2920)),U2920,"")</f>
        <v>Malíkovice</v>
      </c>
      <c r="T2920" t="str">
        <f t="array" ref="T2920">IFERROR(INDEX($S$3:$S$6255,SMALL(IF(ISNUMBER(SEARCH("",$S$3:$S$6255)),ROW($S$1:$S$6253),""),ROW(S2918))),"")</f>
        <v>Malíkovice</v>
      </c>
      <c r="U2920" t="s">
        <v>4200</v>
      </c>
      <c r="V2920">
        <v>561461</v>
      </c>
    </row>
    <row r="2921" spans="19:22">
      <c r="S2921" t="str">
        <f>IF(ISNUMBER(SEARCH(ZAKL_DATA!$B$18,FU!$U2921)),U2921,"")</f>
        <v>Malínky</v>
      </c>
      <c r="T2921" t="str">
        <f t="array" ref="T2921">IFERROR(INDEX($S$3:$S$6255,SMALL(IF(ISNUMBER(SEARCH("",$S$3:$S$6255)),ROW($S$1:$S$6253),""),ROW(S2919))),"")</f>
        <v>Malínky</v>
      </c>
      <c r="U2921" t="s">
        <v>8522</v>
      </c>
      <c r="V2921">
        <v>561479</v>
      </c>
    </row>
    <row r="2922" spans="19:22">
      <c r="S2922" t="str">
        <f>IF(ISNUMBER(SEARCH(ZAKL_DATA!$B$18,FU!$U2922)),U2922,"")</f>
        <v>Malinová</v>
      </c>
      <c r="T2922" t="str">
        <f t="array" ref="T2922">IFERROR(INDEX($S$3:$S$6255,SMALL(IF(ISNUMBER(SEARCH("",$S$3:$S$6255)),ROW($S$1:$S$6253),""),ROW(S2920))),"")</f>
        <v>Malinová</v>
      </c>
      <c r="U2922" t="s">
        <v>6600</v>
      </c>
      <c r="V2922">
        <v>561487</v>
      </c>
    </row>
    <row r="2923" spans="19:22">
      <c r="S2923" t="str">
        <f>IF(ISNUMBER(SEARCH(ZAKL_DATA!$B$18,FU!$U2923)),U2923,"")</f>
        <v>Málkov</v>
      </c>
      <c r="T2923" t="str">
        <f t="array" ref="T2923">IFERROR(INDEX($S$3:$S$6255,SMALL(IF(ISNUMBER(SEARCH("",$S$3:$S$6255)),ROW($S$1:$S$6253),""),ROW(S2921))),"")</f>
        <v>Málkov</v>
      </c>
      <c r="U2923" t="s">
        <v>4351</v>
      </c>
      <c r="V2923">
        <v>561495</v>
      </c>
    </row>
    <row r="2924" spans="19:22">
      <c r="S2924" t="str">
        <f>IF(ISNUMBER(SEARCH(ZAKL_DATA!$B$18,FU!$U2924)),U2924,"")</f>
        <v>Málkov</v>
      </c>
      <c r="T2924" t="str">
        <f t="array" ref="T2924">IFERROR(INDEX($S$3:$S$6255,SMALL(IF(ISNUMBER(SEARCH("",$S$3:$S$6255)),ROW($S$1:$S$6253),""),ROW(S2922))),"")</f>
        <v>Málkov</v>
      </c>
      <c r="U2924" t="s">
        <v>4351</v>
      </c>
      <c r="V2924">
        <v>561509</v>
      </c>
    </row>
    <row r="2925" spans="19:22">
      <c r="S2925" t="str">
        <f>IF(ISNUMBER(SEARCH(ZAKL_DATA!$B$18,FU!$U2925)),U2925,"")</f>
        <v>Malonty</v>
      </c>
      <c r="T2925" t="str">
        <f t="array" ref="T2925">IFERROR(INDEX($S$3:$S$6255,SMALL(IF(ISNUMBER(SEARCH("",$S$3:$S$6255)),ROW($S$1:$S$6253),""),ROW(S2923))),"")</f>
        <v>Malonty</v>
      </c>
      <c r="U2925" t="s">
        <v>5217</v>
      </c>
      <c r="V2925">
        <v>561517</v>
      </c>
    </row>
    <row r="2926" spans="19:22">
      <c r="S2926" t="str">
        <f>IF(ISNUMBER(SEARCH(ZAKL_DATA!$B$18,FU!$U2926)),U2926,"")</f>
        <v>Malotice</v>
      </c>
      <c r="T2926" t="str">
        <f t="array" ref="T2926">IFERROR(INDEX($S$3:$S$6255,SMALL(IF(ISNUMBER(SEARCH("",$S$3:$S$6255)),ROW($S$1:$S$6253),""),ROW(S2924))),"")</f>
        <v>Malotice</v>
      </c>
      <c r="U2926" t="s">
        <v>4282</v>
      </c>
      <c r="V2926">
        <v>561525</v>
      </c>
    </row>
    <row r="2927" spans="19:22">
      <c r="S2927" t="str">
        <f>IF(ISNUMBER(SEARCH(ZAKL_DATA!$B$18,FU!$U2927)),U2927,"")</f>
        <v>Malovice</v>
      </c>
      <c r="T2927" t="str">
        <f t="array" ref="T2927">IFERROR(INDEX($S$3:$S$6255,SMALL(IF(ISNUMBER(SEARCH("",$S$3:$S$6255)),ROW($S$1:$S$6253),""),ROW(S2925))),"")</f>
        <v>Malovice</v>
      </c>
      <c r="U2927" t="s">
        <v>5582</v>
      </c>
      <c r="V2927">
        <v>561533</v>
      </c>
    </row>
    <row r="2928" spans="19:22">
      <c r="S2928" t="str">
        <f>IF(ISNUMBER(SEARCH(ZAKL_DATA!$B$18,FU!$U2928)),U2928,"")</f>
        <v>Malšice</v>
      </c>
      <c r="T2928" t="str">
        <f t="array" ref="T2928">IFERROR(INDEX($S$3:$S$6255,SMALL(IF(ISNUMBER(SEARCH("",$S$3:$S$6255)),ROW($S$1:$S$6253),""),ROW(S2926))),"")</f>
        <v>Malšice</v>
      </c>
      <c r="U2928" t="s">
        <v>5743</v>
      </c>
      <c r="V2928">
        <v>561541</v>
      </c>
    </row>
    <row r="2929" spans="19:22">
      <c r="S2929" t="str">
        <f>IF(ISNUMBER(SEARCH(ZAKL_DATA!$B$18,FU!$U2929)),U2929,"")</f>
        <v>Malšín</v>
      </c>
      <c r="T2929" t="str">
        <f t="array" ref="T2929">IFERROR(INDEX($S$3:$S$6255,SMALL(IF(ISNUMBER(SEARCH("",$S$3:$S$6255)),ROW($S$1:$S$6253),""),ROW(S2927))),"")</f>
        <v>Malšín</v>
      </c>
      <c r="U2929" t="s">
        <v>4540</v>
      </c>
      <c r="V2929">
        <v>561550</v>
      </c>
    </row>
    <row r="2930" spans="19:22">
      <c r="S2930" t="str">
        <f>IF(ISNUMBER(SEARCH(ZAKL_DATA!$B$18,FU!$U2930)),U2930,"")</f>
        <v>Malšovice</v>
      </c>
      <c r="T2930" t="str">
        <f t="array" ref="T2930">IFERROR(INDEX($S$3:$S$6255,SMALL(IF(ISNUMBER(SEARCH("",$S$3:$S$6255)),ROW($S$1:$S$6253),""),ROW(S2928))),"")</f>
        <v>Malšovice</v>
      </c>
      <c r="U2930" t="s">
        <v>6375</v>
      </c>
      <c r="V2930">
        <v>561568</v>
      </c>
    </row>
    <row r="2931" spans="19:22">
      <c r="S2931" t="str">
        <f>IF(ISNUMBER(SEARCH(ZAKL_DATA!$B$18,FU!$U2931)),U2931,"")</f>
        <v>Malý Beranov</v>
      </c>
      <c r="T2931" t="str">
        <f t="array" ref="T2931">IFERROR(INDEX($S$3:$S$6255,SMALL(IF(ISNUMBER(SEARCH("",$S$3:$S$6255)),ROW($S$1:$S$6253),""),ROW(S2929))),"")</f>
        <v>Malý Beranov</v>
      </c>
      <c r="U2931" t="s">
        <v>8149</v>
      </c>
      <c r="V2931">
        <v>561576</v>
      </c>
    </row>
    <row r="2932" spans="19:22">
      <c r="S2932" t="str">
        <f>IF(ISNUMBER(SEARCH(ZAKL_DATA!$B$18,FU!$U2932)),U2932,"")</f>
        <v>Malý Bor</v>
      </c>
      <c r="T2932" t="str">
        <f t="array" ref="T2932">IFERROR(INDEX($S$3:$S$6255,SMALL(IF(ISNUMBER(SEARCH("",$S$3:$S$6255)),ROW($S$1:$S$6253),""),ROW(S2930))),"")</f>
        <v>Malý Bor</v>
      </c>
      <c r="U2932" t="s">
        <v>5993</v>
      </c>
      <c r="V2932">
        <v>561584</v>
      </c>
    </row>
    <row r="2933" spans="19:22">
      <c r="S2933" t="str">
        <f>IF(ISNUMBER(SEARCH(ZAKL_DATA!$B$18,FU!$U2933)),U2933,"")</f>
        <v>Malý Újezd</v>
      </c>
      <c r="T2933" t="str">
        <f t="array" ref="T2933">IFERROR(INDEX($S$3:$S$6255,SMALL(IF(ISNUMBER(SEARCH("",$S$3:$S$6255)),ROW($S$1:$S$6253),""),ROW(S2931))),"")</f>
        <v>Malý Újezd</v>
      </c>
      <c r="U2933" t="s">
        <v>4429</v>
      </c>
      <c r="V2933">
        <v>561592</v>
      </c>
    </row>
    <row r="2934" spans="19:22">
      <c r="S2934" t="str">
        <f>IF(ISNUMBER(SEARCH(ZAKL_DATA!$B$18,FU!$U2934)),U2934,"")</f>
        <v>Manětín</v>
      </c>
      <c r="T2934" t="str">
        <f t="array" ref="T2934">IFERROR(INDEX($S$3:$S$6255,SMALL(IF(ISNUMBER(SEARCH("",$S$3:$S$6255)),ROW($S$1:$S$6253),""),ROW(S2932))),"")</f>
        <v>Manětín</v>
      </c>
      <c r="U2934" t="s">
        <v>6117</v>
      </c>
      <c r="V2934">
        <v>561606</v>
      </c>
    </row>
    <row r="2935" spans="19:22">
      <c r="S2935" t="str">
        <f>IF(ISNUMBER(SEARCH(ZAKL_DATA!$B$18,FU!$U2935)),U2935,"")</f>
        <v>Mankovice</v>
      </c>
      <c r="T2935" t="str">
        <f t="array" ref="T2935">IFERROR(INDEX($S$3:$S$6255,SMALL(IF(ISNUMBER(SEARCH("",$S$3:$S$6255)),ROW($S$1:$S$6253),""),ROW(S2933))),"")</f>
        <v>Mankovice</v>
      </c>
      <c r="U2935" t="s">
        <v>6828</v>
      </c>
      <c r="V2935">
        <v>561614</v>
      </c>
    </row>
    <row r="2936" spans="19:22">
      <c r="S2936" t="str">
        <f>IF(ISNUMBER(SEARCH(ZAKL_DATA!$B$18,FU!$U2936)),U2936,"")</f>
        <v>Maňovice</v>
      </c>
      <c r="T2936" t="str">
        <f t="array" ref="T2936">IFERROR(INDEX($S$3:$S$6255,SMALL(IF(ISNUMBER(SEARCH("",$S$3:$S$6255)),ROW($S$1:$S$6253),""),ROW(S2934))),"")</f>
        <v>Maňovice</v>
      </c>
      <c r="U2936" t="s">
        <v>7548</v>
      </c>
      <c r="V2936">
        <v>561622</v>
      </c>
    </row>
    <row r="2937" spans="19:22">
      <c r="S2937" t="str">
        <f>IF(ISNUMBER(SEARCH(ZAKL_DATA!$B$18,FU!$U2937)),U2937,"")</f>
        <v>Mariánské Lázně</v>
      </c>
      <c r="T2937" t="str">
        <f t="array" ref="T2937">IFERROR(INDEX($S$3:$S$6255,SMALL(IF(ISNUMBER(SEARCH("",$S$3:$S$6255)),ROW($S$1:$S$6253),""),ROW(S2935))),"")</f>
        <v>Mariánské Lázně</v>
      </c>
      <c r="U2937" t="s">
        <v>5910</v>
      </c>
      <c r="V2937">
        <v>561631</v>
      </c>
    </row>
    <row r="2938" spans="19:22">
      <c r="S2938" t="str">
        <f>IF(ISNUMBER(SEARCH(ZAKL_DATA!$B$18,FU!$U2938)),U2938,"")</f>
        <v>Mariánské Radčice</v>
      </c>
      <c r="T2938" t="str">
        <f t="array" ref="T2938">IFERROR(INDEX($S$3:$S$6255,SMALL(IF(ISNUMBER(SEARCH("",$S$3:$S$6255)),ROW($S$1:$S$6253),""),ROW(S2936))),"")</f>
        <v>Mariánské Radčice</v>
      </c>
      <c r="U2938" t="s">
        <v>6751</v>
      </c>
      <c r="V2938">
        <v>561649</v>
      </c>
    </row>
    <row r="2939" spans="19:22">
      <c r="S2939" t="str">
        <f>IF(ISNUMBER(SEARCH(ZAKL_DATA!$B$18,FU!$U2939)),U2939,"")</f>
        <v>Markvartice</v>
      </c>
      <c r="T2939" t="str">
        <f t="array" ref="T2939">IFERROR(INDEX($S$3:$S$6255,SMALL(IF(ISNUMBER(SEARCH("",$S$3:$S$6255)),ROW($S$1:$S$6253),""),ROW(S2937))),"")</f>
        <v>Markvartice</v>
      </c>
      <c r="U2939" t="s">
        <v>5220</v>
      </c>
      <c r="V2939">
        <v>561657</v>
      </c>
    </row>
    <row r="2940" spans="19:22">
      <c r="S2940" t="str">
        <f>IF(ISNUMBER(SEARCH(ZAKL_DATA!$B$18,FU!$U2940)),U2940,"")</f>
        <v>Markvartice</v>
      </c>
      <c r="T2940" t="str">
        <f t="array" ref="T2940">IFERROR(INDEX($S$3:$S$6255,SMALL(IF(ISNUMBER(SEARCH("",$S$3:$S$6255)),ROW($S$1:$S$6253),""),ROW(S2938))),"")</f>
        <v>Markvartice</v>
      </c>
      <c r="U2940" t="s">
        <v>5220</v>
      </c>
      <c r="V2940">
        <v>561665</v>
      </c>
    </row>
    <row r="2941" spans="19:22">
      <c r="S2941" t="str">
        <f>IF(ISNUMBER(SEARCH(ZAKL_DATA!$B$18,FU!$U2941)),U2941,"")</f>
        <v>Markvartice</v>
      </c>
      <c r="T2941" t="str">
        <f t="array" ref="T2941">IFERROR(INDEX($S$3:$S$6255,SMALL(IF(ISNUMBER(SEARCH("",$S$3:$S$6255)),ROW($S$1:$S$6253),""),ROW(S2939))),"")</f>
        <v>Markvartice</v>
      </c>
      <c r="U2941" t="s">
        <v>5220</v>
      </c>
      <c r="V2941">
        <v>561673</v>
      </c>
    </row>
    <row r="2942" spans="19:22">
      <c r="S2942" t="str">
        <f>IF(ISNUMBER(SEARCH(ZAKL_DATA!$B$18,FU!$U2942)),U2942,"")</f>
        <v>Markvartice</v>
      </c>
      <c r="T2942" t="str">
        <f t="array" ref="T2942">IFERROR(INDEX($S$3:$S$6255,SMALL(IF(ISNUMBER(SEARCH("",$S$3:$S$6255)),ROW($S$1:$S$6253),""),ROW(S2940))),"")</f>
        <v>Markvartice</v>
      </c>
      <c r="U2942" t="s">
        <v>5220</v>
      </c>
      <c r="V2942">
        <v>561681</v>
      </c>
    </row>
    <row r="2943" spans="19:22">
      <c r="S2943" t="str">
        <f>IF(ISNUMBER(SEARCH(ZAKL_DATA!$B$18,FU!$U2943)),U2943,"")</f>
        <v>Markvartovice</v>
      </c>
      <c r="T2943" t="str">
        <f t="array" ref="T2943">IFERROR(INDEX($S$3:$S$6255,SMALL(IF(ISNUMBER(SEARCH("",$S$3:$S$6255)),ROW($S$1:$S$6253),""),ROW(S2941))),"")</f>
        <v>Markvartovice</v>
      </c>
      <c r="U2943" t="s">
        <v>3719</v>
      </c>
      <c r="V2943">
        <v>561690</v>
      </c>
    </row>
    <row r="2944" spans="19:22">
      <c r="S2944" t="str">
        <f>IF(ISNUMBER(SEARCH(ZAKL_DATA!$B$18,FU!$U2944)),U2944,"")</f>
        <v>Maršov</v>
      </c>
      <c r="T2944" t="str">
        <f t="array" ref="T2944">IFERROR(INDEX($S$3:$S$6255,SMALL(IF(ISNUMBER(SEARCH("",$S$3:$S$6255)),ROW($S$1:$S$6253),""),ROW(S2942))),"")</f>
        <v>Maršov</v>
      </c>
      <c r="U2944" t="s">
        <v>7862</v>
      </c>
      <c r="V2944">
        <v>561703</v>
      </c>
    </row>
    <row r="2945" spans="19:22">
      <c r="S2945" t="str">
        <f>IF(ISNUMBER(SEARCH(ZAKL_DATA!$B$18,FU!$U2945)),U2945,"")</f>
        <v>Maršov u Úpice</v>
      </c>
      <c r="T2945" t="str">
        <f t="array" ref="T2945">IFERROR(INDEX($S$3:$S$6255,SMALL(IF(ISNUMBER(SEARCH("",$S$3:$S$6255)),ROW($S$1:$S$6253),""),ROW(S2943))),"")</f>
        <v>Maršov u Úpice</v>
      </c>
      <c r="U2945" t="s">
        <v>7638</v>
      </c>
      <c r="V2945">
        <v>561711</v>
      </c>
    </row>
    <row r="2946" spans="19:22">
      <c r="S2946" t="str">
        <f>IF(ISNUMBER(SEARCH(ZAKL_DATA!$B$18,FU!$U2946)),U2946,"")</f>
        <v>Maršovice</v>
      </c>
      <c r="T2946" t="str">
        <f t="array" ref="T2946">IFERROR(INDEX($S$3:$S$6255,SMALL(IF(ISNUMBER(SEARCH("",$S$3:$S$6255)),ROW($S$1:$S$6253),""),ROW(S2944))),"")</f>
        <v>Maršovice</v>
      </c>
      <c r="U2946" t="s">
        <v>3959</v>
      </c>
      <c r="V2946">
        <v>561720</v>
      </c>
    </row>
    <row r="2947" spans="19:22">
      <c r="S2947" t="str">
        <f>IF(ISNUMBER(SEARCH(ZAKL_DATA!$B$18,FU!$U2947)),U2947,"")</f>
        <v>Maršovice</v>
      </c>
      <c r="T2947" t="str">
        <f t="array" ref="T2947">IFERROR(INDEX($S$3:$S$6255,SMALL(IF(ISNUMBER(SEARCH("",$S$3:$S$6255)),ROW($S$1:$S$6253),""),ROW(S2945))),"")</f>
        <v>Maršovice</v>
      </c>
      <c r="U2947" t="s">
        <v>3959</v>
      </c>
      <c r="V2947">
        <v>561738</v>
      </c>
    </row>
    <row r="2948" spans="19:22">
      <c r="S2948" t="str">
        <f>IF(ISNUMBER(SEARCH(ZAKL_DATA!$B$18,FU!$U2948)),U2948,"")</f>
        <v>Martiněves</v>
      </c>
      <c r="T2948" t="str">
        <f t="array" ref="T2948">IFERROR(INDEX($S$3:$S$6255,SMALL(IF(ISNUMBER(SEARCH("",$S$3:$S$6255)),ROW($S$1:$S$6253),""),ROW(S2946))),"")</f>
        <v>Martiněves</v>
      </c>
      <c r="U2948" t="s">
        <v>6593</v>
      </c>
      <c r="V2948">
        <v>561746</v>
      </c>
    </row>
    <row r="2949" spans="19:22">
      <c r="S2949" t="str">
        <f>IF(ISNUMBER(SEARCH(ZAKL_DATA!$B$18,FU!$U2949)),U2949,"")</f>
        <v>Martinice</v>
      </c>
      <c r="T2949" t="str">
        <f t="array" ref="T2949">IFERROR(INDEX($S$3:$S$6255,SMALL(IF(ISNUMBER(SEARCH("",$S$3:$S$6255)),ROW($S$1:$S$6253),""),ROW(S2947))),"")</f>
        <v>Martinice</v>
      </c>
      <c r="U2949" t="s">
        <v>8238</v>
      </c>
      <c r="V2949">
        <v>561754</v>
      </c>
    </row>
    <row r="2950" spans="19:22">
      <c r="S2950" t="str">
        <f>IF(ISNUMBER(SEARCH(ZAKL_DATA!$B$18,FU!$U2950)),U2950,"")</f>
        <v>Martinice</v>
      </c>
      <c r="T2950" t="str">
        <f t="array" ref="T2950">IFERROR(INDEX($S$3:$S$6255,SMALL(IF(ISNUMBER(SEARCH("",$S$3:$S$6255)),ROW($S$1:$S$6253),""),ROW(S2948))),"")</f>
        <v>Martinice</v>
      </c>
      <c r="U2950" t="s">
        <v>8238</v>
      </c>
      <c r="V2950">
        <v>561762</v>
      </c>
    </row>
    <row r="2951" spans="19:22">
      <c r="S2951" t="str">
        <f>IF(ISNUMBER(SEARCH(ZAKL_DATA!$B$18,FU!$U2951)),U2951,"")</f>
        <v>Martinice u Onšova</v>
      </c>
      <c r="T2951" t="str">
        <f t="array" ref="T2951">IFERROR(INDEX($S$3:$S$6255,SMALL(IF(ISNUMBER(SEARCH("",$S$3:$S$6255)),ROW($S$1:$S$6253),""),ROW(S2949))),"")</f>
        <v>Martinice u Onšova</v>
      </c>
      <c r="U2951" t="s">
        <v>6253</v>
      </c>
      <c r="V2951">
        <v>561771</v>
      </c>
    </row>
    <row r="2952" spans="19:22">
      <c r="S2952" t="str">
        <f>IF(ISNUMBER(SEARCH(ZAKL_DATA!$B$18,FU!$U2952)),U2952,"")</f>
        <v>Martinice v Krkonoších</v>
      </c>
      <c r="T2952" t="str">
        <f t="array" ref="T2952">IFERROR(INDEX($S$3:$S$6255,SMALL(IF(ISNUMBER(SEARCH("",$S$3:$S$6255)),ROW($S$1:$S$6253),""),ROW(S2950))),"")</f>
        <v>Martinice v Krkonoších</v>
      </c>
      <c r="U2952" t="s">
        <v>7221</v>
      </c>
      <c r="V2952">
        <v>561789</v>
      </c>
    </row>
    <row r="2953" spans="19:22">
      <c r="S2953" t="str">
        <f>IF(ISNUMBER(SEARCH(ZAKL_DATA!$B$18,FU!$U2953)),U2953,"")</f>
        <v>Martínkov</v>
      </c>
      <c r="T2953" t="str">
        <f t="array" ref="T2953">IFERROR(INDEX($S$3:$S$6255,SMALL(IF(ISNUMBER(SEARCH("",$S$3:$S$6255)),ROW($S$1:$S$6253),""),ROW(S2951))),"")</f>
        <v>Martínkov</v>
      </c>
      <c r="U2953" t="s">
        <v>5580</v>
      </c>
      <c r="V2953">
        <v>561797</v>
      </c>
    </row>
    <row r="2954" spans="19:22">
      <c r="S2954" t="str">
        <f>IF(ISNUMBER(SEARCH(ZAKL_DATA!$B$18,FU!$U2954)),U2954,"")</f>
        <v>Martínkovice</v>
      </c>
      <c r="T2954" t="str">
        <f t="array" ref="T2954">IFERROR(INDEX($S$3:$S$6255,SMALL(IF(ISNUMBER(SEARCH("",$S$3:$S$6255)),ROW($S$1:$S$6253),""),ROW(S2952))),"")</f>
        <v>Martínkovice</v>
      </c>
      <c r="U2954" t="s">
        <v>7288</v>
      </c>
      <c r="V2954">
        <v>561801</v>
      </c>
    </row>
    <row r="2955" spans="19:22">
      <c r="S2955" t="str">
        <f>IF(ISNUMBER(SEARCH(ZAKL_DATA!$B$18,FU!$U2955)),U2955,"")</f>
        <v>Mařenice</v>
      </c>
      <c r="T2955" t="str">
        <f t="array" ref="T2955">IFERROR(INDEX($S$3:$S$6255,SMALL(IF(ISNUMBER(SEARCH("",$S$3:$S$6255)),ROW($S$1:$S$6253),""),ROW(S2953))),"")</f>
        <v>Mařenice</v>
      </c>
      <c r="U2955" t="s">
        <v>6295</v>
      </c>
      <c r="V2955">
        <v>561819</v>
      </c>
    </row>
    <row r="2956" spans="19:22">
      <c r="S2956" t="str">
        <f>IF(ISNUMBER(SEARCH(ZAKL_DATA!$B$18,FU!$U2956)),U2956,"")</f>
        <v>Máslojedy</v>
      </c>
      <c r="T2956" t="str">
        <f t="array" ref="T2956">IFERROR(INDEX($S$3:$S$6255,SMALL(IF(ISNUMBER(SEARCH("",$S$3:$S$6255)),ROW($S$1:$S$6253),""),ROW(S2954))),"")</f>
        <v>Máslojedy</v>
      </c>
      <c r="U2956" t="s">
        <v>7253</v>
      </c>
      <c r="V2956">
        <v>561827</v>
      </c>
    </row>
    <row r="2957" spans="19:22">
      <c r="S2957" t="str">
        <f>IF(ISNUMBER(SEARCH(ZAKL_DATA!$B$18,FU!$U2957)),U2957,"")</f>
        <v>Máslovice</v>
      </c>
      <c r="T2957" t="str">
        <f t="array" ref="T2957">IFERROR(INDEX($S$3:$S$6255,SMALL(IF(ISNUMBER(SEARCH("",$S$3:$S$6255)),ROW($S$1:$S$6253),""),ROW(S2955))),"")</f>
        <v>Máslovice</v>
      </c>
      <c r="U2957" t="s">
        <v>4727</v>
      </c>
      <c r="V2957">
        <v>561835</v>
      </c>
    </row>
    <row r="2958" spans="19:22">
      <c r="S2958" t="str">
        <f>IF(ISNUMBER(SEARCH(ZAKL_DATA!$B$18,FU!$U2958)),U2958,"")</f>
        <v>Masojedy</v>
      </c>
      <c r="T2958" t="str">
        <f t="array" ref="T2958">IFERROR(INDEX($S$3:$S$6255,SMALL(IF(ISNUMBER(SEARCH("",$S$3:$S$6255)),ROW($S$1:$S$6253),""),ROW(S2956))),"")</f>
        <v>Masojedy</v>
      </c>
      <c r="U2958" t="s">
        <v>6544</v>
      </c>
      <c r="V2958">
        <v>561843</v>
      </c>
    </row>
    <row r="2959" spans="19:22">
      <c r="S2959" t="str">
        <f>IF(ISNUMBER(SEARCH(ZAKL_DATA!$B$18,FU!$U2959)),U2959,"")</f>
        <v>Mastník</v>
      </c>
      <c r="T2959" t="str">
        <f t="array" ref="T2959">IFERROR(INDEX($S$3:$S$6255,SMALL(IF(ISNUMBER(SEARCH("",$S$3:$S$6255)),ROW($S$1:$S$6253),""),ROW(S2957))),"")</f>
        <v>Mastník</v>
      </c>
      <c r="U2959" t="s">
        <v>8391</v>
      </c>
      <c r="V2959">
        <v>561851</v>
      </c>
    </row>
    <row r="2960" spans="19:22">
      <c r="S2960" t="str">
        <f>IF(ISNUMBER(SEARCH(ZAKL_DATA!$B$18,FU!$U2960)),U2960,"")</f>
        <v>Mašovice</v>
      </c>
      <c r="T2960" t="str">
        <f t="array" ref="T2960">IFERROR(INDEX($S$3:$S$6255,SMALL(IF(ISNUMBER(SEARCH("",$S$3:$S$6255)),ROW($S$1:$S$6253),""),ROW(S2958))),"")</f>
        <v>Mašovice</v>
      </c>
      <c r="U2960" t="s">
        <v>8602</v>
      </c>
      <c r="V2960">
        <v>561860</v>
      </c>
    </row>
    <row r="2961" spans="19:22">
      <c r="S2961" t="str">
        <f>IF(ISNUMBER(SEARCH(ZAKL_DATA!$B$18,FU!$U2961)),U2961,"")</f>
        <v>Mašťov</v>
      </c>
      <c r="T2961" t="str">
        <f t="array" ref="T2961">IFERROR(INDEX($S$3:$S$6255,SMALL(IF(ISNUMBER(SEARCH("",$S$3:$S$6255)),ROW($S$1:$S$6253),""),ROW(S2959))),"")</f>
        <v>Mašťov</v>
      </c>
      <c r="U2961" t="s">
        <v>6420</v>
      </c>
      <c r="V2961">
        <v>561878</v>
      </c>
    </row>
    <row r="2962" spans="19:22">
      <c r="S2962" t="str">
        <f>IF(ISNUMBER(SEARCH(ZAKL_DATA!$B$18,FU!$U2962)),U2962,"")</f>
        <v>Matějov</v>
      </c>
      <c r="T2962" t="str">
        <f t="array" ref="T2962">IFERROR(INDEX($S$3:$S$6255,SMALL(IF(ISNUMBER(SEARCH("",$S$3:$S$6255)),ROW($S$1:$S$6253),""),ROW(S2960))),"")</f>
        <v>Matějov</v>
      </c>
      <c r="U2962" t="s">
        <v>8713</v>
      </c>
      <c r="V2962">
        <v>561886</v>
      </c>
    </row>
    <row r="2963" spans="19:22">
      <c r="S2963" t="str">
        <f>IF(ISNUMBER(SEARCH(ZAKL_DATA!$B$18,FU!$U2963)),U2963,"")</f>
        <v>Mazelov</v>
      </c>
      <c r="T2963" t="str">
        <f t="array" ref="T2963">IFERROR(INDEX($S$3:$S$6255,SMALL(IF(ISNUMBER(SEARCH("",$S$3:$S$6255)),ROW($S$1:$S$6253),""),ROW(S2961))),"")</f>
        <v>Mazelov</v>
      </c>
      <c r="U2963" t="s">
        <v>4509</v>
      </c>
      <c r="V2963">
        <v>561894</v>
      </c>
    </row>
    <row r="2964" spans="19:22">
      <c r="S2964" t="str">
        <f>IF(ISNUMBER(SEARCH(ZAKL_DATA!$B$18,FU!$U2964)),U2964,"")</f>
        <v>Mažice</v>
      </c>
      <c r="T2964" t="str">
        <f t="array" ref="T2964">IFERROR(INDEX($S$3:$S$6255,SMALL(IF(ISNUMBER(SEARCH("",$S$3:$S$6255)),ROW($S$1:$S$6253),""),ROW(S2962))),"")</f>
        <v>Mažice</v>
      </c>
      <c r="U2964" t="s">
        <v>6388</v>
      </c>
      <c r="V2964">
        <v>561908</v>
      </c>
    </row>
    <row r="2965" spans="19:22">
      <c r="S2965" t="str">
        <f>IF(ISNUMBER(SEARCH(ZAKL_DATA!$B$18,FU!$U2965)),U2965,"")</f>
        <v>Mcely</v>
      </c>
      <c r="T2965" t="str">
        <f t="array" ref="T2965">IFERROR(INDEX($S$3:$S$6255,SMALL(IF(ISNUMBER(SEARCH("",$S$3:$S$6255)),ROW($S$1:$S$6253),""),ROW(S2963))),"")</f>
        <v>Mcely</v>
      </c>
      <c r="U2965" t="s">
        <v>4646</v>
      </c>
      <c r="V2965">
        <v>561916</v>
      </c>
    </row>
    <row r="2966" spans="19:22">
      <c r="S2966" t="str">
        <f>IF(ISNUMBER(SEARCH(ZAKL_DATA!$B$18,FU!$U2966)),U2966,"")</f>
        <v>Meclov</v>
      </c>
      <c r="T2966" t="str">
        <f t="array" ref="T2966">IFERROR(INDEX($S$3:$S$6255,SMALL(IF(ISNUMBER(SEARCH("",$S$3:$S$6255)),ROW($S$1:$S$6253),""),ROW(S2964))),"")</f>
        <v>Meclov</v>
      </c>
      <c r="U2966" t="s">
        <v>5859</v>
      </c>
      <c r="V2966">
        <v>561924</v>
      </c>
    </row>
    <row r="2967" spans="19:22">
      <c r="S2967" t="str">
        <f>IF(ISNUMBER(SEARCH(ZAKL_DATA!$B$18,FU!$U2967)),U2967,"")</f>
        <v>Mečeříž</v>
      </c>
      <c r="T2967" t="str">
        <f t="array" ref="T2967">IFERROR(INDEX($S$3:$S$6255,SMALL(IF(ISNUMBER(SEARCH("",$S$3:$S$6255)),ROW($S$1:$S$6253),""),ROW(S2965))),"")</f>
        <v>Mečeříž</v>
      </c>
      <c r="U2967" t="s">
        <v>6621</v>
      </c>
      <c r="V2967">
        <v>561932</v>
      </c>
    </row>
    <row r="2968" spans="19:22">
      <c r="S2968" t="str">
        <f>IF(ISNUMBER(SEARCH(ZAKL_DATA!$B$18,FU!$U2968)),U2968,"")</f>
        <v>Mečichov</v>
      </c>
      <c r="T2968" t="str">
        <f t="array" ref="T2968">IFERROR(INDEX($S$3:$S$6255,SMALL(IF(ISNUMBER(SEARCH("",$S$3:$S$6255)),ROW($S$1:$S$6253),""),ROW(S2966))),"")</f>
        <v>Mečichov</v>
      </c>
      <c r="U2968" t="s">
        <v>5642</v>
      </c>
      <c r="V2968">
        <v>561941</v>
      </c>
    </row>
    <row r="2969" spans="19:22">
      <c r="S2969" t="str">
        <f>IF(ISNUMBER(SEARCH(ZAKL_DATA!$B$18,FU!$U2969)),U2969,"")</f>
        <v>Měčín</v>
      </c>
      <c r="T2969" t="str">
        <f t="array" ref="T2969">IFERROR(INDEX($S$3:$S$6255,SMALL(IF(ISNUMBER(SEARCH("",$S$3:$S$6255)),ROW($S$1:$S$6253),""),ROW(S2967))),"")</f>
        <v>Měčín</v>
      </c>
      <c r="U2969" t="s">
        <v>5994</v>
      </c>
      <c r="V2969">
        <v>561959</v>
      </c>
    </row>
    <row r="2970" spans="19:22">
      <c r="S2970" t="str">
        <f>IF(ISNUMBER(SEARCH(ZAKL_DATA!$B$18,FU!$U2970)),U2970,"")</f>
        <v>Měděnec</v>
      </c>
      <c r="T2970" t="str">
        <f t="array" ref="T2970">IFERROR(INDEX($S$3:$S$6255,SMALL(IF(ISNUMBER(SEARCH("",$S$3:$S$6255)),ROW($S$1:$S$6253),""),ROW(S2968))),"")</f>
        <v>Měděnec</v>
      </c>
      <c r="U2970" t="s">
        <v>6421</v>
      </c>
      <c r="V2970">
        <v>561967</v>
      </c>
    </row>
    <row r="2971" spans="19:22">
      <c r="S2971" t="str">
        <f>IF(ISNUMBER(SEARCH(ZAKL_DATA!$B$18,FU!$U2971)),U2971,"")</f>
        <v>Medlice</v>
      </c>
      <c r="T2971" t="str">
        <f t="array" ref="T2971">IFERROR(INDEX($S$3:$S$6255,SMALL(IF(ISNUMBER(SEARCH("",$S$3:$S$6255)),ROW($S$1:$S$6253),""),ROW(S2969))),"")</f>
        <v>Medlice</v>
      </c>
      <c r="U2971" t="s">
        <v>8603</v>
      </c>
      <c r="V2971">
        <v>561975</v>
      </c>
    </row>
    <row r="2972" spans="19:22">
      <c r="S2972" t="str">
        <f>IF(ISNUMBER(SEARCH(ZAKL_DATA!$B$18,FU!$U2972)),U2972,"")</f>
        <v>Medlov</v>
      </c>
      <c r="T2972" t="str">
        <f t="array" ref="T2972">IFERROR(INDEX($S$3:$S$6255,SMALL(IF(ISNUMBER(SEARCH("",$S$3:$S$6255)),ROW($S$1:$S$6253),""),ROW(S2970))),"")</f>
        <v>Medlov</v>
      </c>
      <c r="U2972" t="s">
        <v>5719</v>
      </c>
      <c r="V2972">
        <v>561983</v>
      </c>
    </row>
    <row r="2973" spans="19:22">
      <c r="S2973" t="str">
        <f>IF(ISNUMBER(SEARCH(ZAKL_DATA!$B$18,FU!$U2973)),U2973,"")</f>
        <v>Medlov</v>
      </c>
      <c r="T2973" t="str">
        <f t="array" ref="T2973">IFERROR(INDEX($S$3:$S$6255,SMALL(IF(ISNUMBER(SEARCH("",$S$3:$S$6255)),ROW($S$1:$S$6253),""),ROW(S2971))),"")</f>
        <v>Medlov</v>
      </c>
      <c r="U2973" t="s">
        <v>5719</v>
      </c>
      <c r="V2973">
        <v>561991</v>
      </c>
    </row>
    <row r="2974" spans="19:22">
      <c r="S2974" t="str">
        <f>IF(ISNUMBER(SEARCH(ZAKL_DATA!$B$18,FU!$U2974)),U2974,"")</f>
        <v>Medlovice</v>
      </c>
      <c r="T2974" t="str">
        <f t="array" ref="T2974">IFERROR(INDEX($S$3:$S$6255,SMALL(IF(ISNUMBER(SEARCH("",$S$3:$S$6255)),ROW($S$1:$S$6253),""),ROW(S2972))),"")</f>
        <v>Medlovice</v>
      </c>
      <c r="U2974" t="s">
        <v>5558</v>
      </c>
      <c r="V2974">
        <v>562009</v>
      </c>
    </row>
    <row r="2975" spans="19:22">
      <c r="S2975" t="str">
        <f>IF(ISNUMBER(SEARCH(ZAKL_DATA!$B$18,FU!$U2975)),U2975,"")</f>
        <v>Medlovice</v>
      </c>
      <c r="T2975" t="str">
        <f t="array" ref="T2975">IFERROR(INDEX($S$3:$S$6255,SMALL(IF(ISNUMBER(SEARCH("",$S$3:$S$6255)),ROW($S$1:$S$6253),""),ROW(S2973))),"")</f>
        <v>Medlovice</v>
      </c>
      <c r="U2975" t="s">
        <v>5558</v>
      </c>
      <c r="V2975">
        <v>562017</v>
      </c>
    </row>
    <row r="2976" spans="19:22">
      <c r="S2976" t="str">
        <f>IF(ISNUMBER(SEARCH(ZAKL_DATA!$B$18,FU!$U2976)),U2976,"")</f>
        <v>Medonosy</v>
      </c>
      <c r="T2976" t="str">
        <f t="array" ref="T2976">IFERROR(INDEX($S$3:$S$6255,SMALL(IF(ISNUMBER(SEARCH("",$S$3:$S$6255)),ROW($S$1:$S$6253),""),ROW(S2974))),"")</f>
        <v>Medonosy</v>
      </c>
      <c r="U2976" t="s">
        <v>3909</v>
      </c>
      <c r="V2976">
        <v>562025</v>
      </c>
    </row>
    <row r="2977" spans="19:22">
      <c r="S2977" t="str">
        <f>IF(ISNUMBER(SEARCH(ZAKL_DATA!$B$18,FU!$U2977)),U2977,"")</f>
        <v>Medový Újezd</v>
      </c>
      <c r="T2977" t="str">
        <f t="array" ref="T2977">IFERROR(INDEX($S$3:$S$6255,SMALL(IF(ISNUMBER(SEARCH("",$S$3:$S$6255)),ROW($S$1:$S$6253),""),ROW(S2975))),"")</f>
        <v>Medový Újezd</v>
      </c>
      <c r="U2977" t="s">
        <v>7593</v>
      </c>
      <c r="V2977">
        <v>562033</v>
      </c>
    </row>
    <row r="2978" spans="19:22">
      <c r="S2978" t="str">
        <f>IF(ISNUMBER(SEARCH(ZAKL_DATA!$B$18,FU!$U2978)),U2978,"")</f>
        <v>Měchenice</v>
      </c>
      <c r="T2978" t="str">
        <f t="array" ref="T2978">IFERROR(INDEX($S$3:$S$6255,SMALL(IF(ISNUMBER(SEARCH("",$S$3:$S$6255)),ROW($S$1:$S$6253),""),ROW(S2976))),"")</f>
        <v>Měchenice</v>
      </c>
      <c r="U2978" t="s">
        <v>4810</v>
      </c>
      <c r="V2978">
        <v>562041</v>
      </c>
    </row>
    <row r="2979" spans="19:22">
      <c r="S2979" t="str">
        <f>IF(ISNUMBER(SEARCH(ZAKL_DATA!$B$18,FU!$U2979)),U2979,"")</f>
        <v>Měcholupy</v>
      </c>
      <c r="T2979" t="str">
        <f t="array" ref="T2979">IFERROR(INDEX($S$3:$S$6255,SMALL(IF(ISNUMBER(SEARCH("",$S$3:$S$6255)),ROW($S$1:$S$6253),""),ROW(S2977))),"")</f>
        <v>Měcholupy</v>
      </c>
      <c r="U2979" t="s">
        <v>4826</v>
      </c>
      <c r="V2979">
        <v>562050</v>
      </c>
    </row>
    <row r="2980" spans="19:22">
      <c r="S2980" t="str">
        <f>IF(ISNUMBER(SEARCH(ZAKL_DATA!$B$18,FU!$U2980)),U2980,"")</f>
        <v>Měcholupy</v>
      </c>
      <c r="T2980" t="str">
        <f t="array" ref="T2980">IFERROR(INDEX($S$3:$S$6255,SMALL(IF(ISNUMBER(SEARCH("",$S$3:$S$6255)),ROW($S$1:$S$6253),""),ROW(S2978))),"")</f>
        <v>Měcholupy</v>
      </c>
      <c r="U2980" t="s">
        <v>4826</v>
      </c>
      <c r="V2980">
        <v>562068</v>
      </c>
    </row>
    <row r="2981" spans="19:22">
      <c r="S2981" t="str">
        <f>IF(ISNUMBER(SEARCH(ZAKL_DATA!$B$18,FU!$U2981)),U2981,"")</f>
        <v>Měkynec</v>
      </c>
      <c r="T2981" t="str">
        <f t="array" ref="T2981">IFERROR(INDEX($S$3:$S$6255,SMALL(IF(ISNUMBER(SEARCH("",$S$3:$S$6255)),ROW($S$1:$S$6253),""),ROW(S2979))),"")</f>
        <v>Měkynec</v>
      </c>
      <c r="U2981" t="s">
        <v>4551</v>
      </c>
      <c r="V2981">
        <v>562076</v>
      </c>
    </row>
    <row r="2982" spans="19:22">
      <c r="S2982" t="str">
        <f>IF(ISNUMBER(SEARCH(ZAKL_DATA!$B$18,FU!$U2982)),U2982,"")</f>
        <v>Melč</v>
      </c>
      <c r="T2982" t="str">
        <f t="array" ref="T2982">IFERROR(INDEX($S$3:$S$6255,SMALL(IF(ISNUMBER(SEARCH("",$S$3:$S$6255)),ROW($S$1:$S$6253),""),ROW(S2980))),"")</f>
        <v>Melč</v>
      </c>
      <c r="U2982" t="s">
        <v>3720</v>
      </c>
      <c r="V2982">
        <v>562084</v>
      </c>
    </row>
    <row r="2983" spans="19:22">
      <c r="S2983" t="str">
        <f>IF(ISNUMBER(SEARCH(ZAKL_DATA!$B$18,FU!$U2983)),U2983,"")</f>
        <v>Mělčany</v>
      </c>
      <c r="T2983" t="str">
        <f t="array" ref="T2983">IFERROR(INDEX($S$3:$S$6255,SMALL(IF(ISNUMBER(SEARCH("",$S$3:$S$6255)),ROW($S$1:$S$6253),""),ROW(S2981))),"")</f>
        <v>Mělčany</v>
      </c>
      <c r="U2983" t="s">
        <v>7863</v>
      </c>
      <c r="V2983">
        <v>562092</v>
      </c>
    </row>
    <row r="2984" spans="19:22">
      <c r="S2984" t="str">
        <f>IF(ISNUMBER(SEARCH(ZAKL_DATA!$B$18,FU!$U2984)),U2984,"")</f>
        <v>Mělnické Vtelno</v>
      </c>
      <c r="T2984" t="str">
        <f t="array" ref="T2984">IFERROR(INDEX($S$3:$S$6255,SMALL(IF(ISNUMBER(SEARCH("",$S$3:$S$6255)),ROW($S$1:$S$6253),""),ROW(S2982))),"")</f>
        <v>Mělnické Vtelno</v>
      </c>
      <c r="U2984" t="s">
        <v>4430</v>
      </c>
      <c r="V2984">
        <v>562106</v>
      </c>
    </row>
    <row r="2985" spans="19:22">
      <c r="S2985" t="str">
        <f>IF(ISNUMBER(SEARCH(ZAKL_DATA!$B$18,FU!$U2985)),U2985,"")</f>
        <v>Mělník</v>
      </c>
      <c r="T2985" t="str">
        <f t="array" ref="T2985">IFERROR(INDEX($S$3:$S$6255,SMALL(IF(ISNUMBER(SEARCH("",$S$3:$S$6255)),ROW($S$1:$S$6253),""),ROW(S2983))),"")</f>
        <v>Mělník</v>
      </c>
      <c r="U2985" t="s">
        <v>4395</v>
      </c>
      <c r="V2985">
        <v>562114</v>
      </c>
    </row>
    <row r="2986" spans="19:22">
      <c r="S2986" t="str">
        <f>IF(ISNUMBER(SEARCH(ZAKL_DATA!$B$18,FU!$U2986)),U2986,"")</f>
        <v>Měňany</v>
      </c>
      <c r="T2986" t="str">
        <f t="array" ref="T2986">IFERROR(INDEX($S$3:$S$6255,SMALL(IF(ISNUMBER(SEARCH("",$S$3:$S$6255)),ROW($S$1:$S$6253),""),ROW(S2984))),"")</f>
        <v>Měňany</v>
      </c>
      <c r="U2986" t="s">
        <v>4094</v>
      </c>
      <c r="V2986">
        <v>562122</v>
      </c>
    </row>
    <row r="2987" spans="19:22">
      <c r="S2987" t="str">
        <f>IF(ISNUMBER(SEARCH(ZAKL_DATA!$B$18,FU!$U2987)),U2987,"")</f>
        <v>Menhartice</v>
      </c>
      <c r="T2987" t="str">
        <f t="array" ref="T2987">IFERROR(INDEX($S$3:$S$6255,SMALL(IF(ISNUMBER(SEARCH("",$S$3:$S$6255)),ROW($S$1:$S$6253),""),ROW(S2985))),"")</f>
        <v>Menhartice</v>
      </c>
      <c r="U2987" t="s">
        <v>5163</v>
      </c>
      <c r="V2987">
        <v>562131</v>
      </c>
    </row>
    <row r="2988" spans="19:22">
      <c r="S2988" t="str">
        <f>IF(ISNUMBER(SEARCH(ZAKL_DATA!$B$18,FU!$U2988)),U2988,"")</f>
        <v>Měník</v>
      </c>
      <c r="T2988" t="str">
        <f t="array" ref="T2988">IFERROR(INDEX($S$3:$S$6255,SMALL(IF(ISNUMBER(SEARCH("",$S$3:$S$6255)),ROW($S$1:$S$6253),""),ROW(S2986))),"")</f>
        <v>Měník</v>
      </c>
      <c r="U2988" t="s">
        <v>6981</v>
      </c>
      <c r="V2988">
        <v>562149</v>
      </c>
    </row>
    <row r="2989" spans="19:22">
      <c r="S2989" t="str">
        <f>IF(ISNUMBER(SEARCH(ZAKL_DATA!$B$18,FU!$U2989)),U2989,"")</f>
        <v>Měnín</v>
      </c>
      <c r="T2989" t="str">
        <f t="array" ref="T2989">IFERROR(INDEX($S$3:$S$6255,SMALL(IF(ISNUMBER(SEARCH("",$S$3:$S$6255)),ROW($S$1:$S$6253),""),ROW(S2987))),"")</f>
        <v>Měnín</v>
      </c>
      <c r="U2989" t="s">
        <v>7864</v>
      </c>
      <c r="V2989">
        <v>562157</v>
      </c>
    </row>
    <row r="2990" spans="19:22">
      <c r="S2990" t="str">
        <f>IF(ISNUMBER(SEARCH(ZAKL_DATA!$B$18,FU!$U2990)),U2990,"")</f>
        <v>Merboltice</v>
      </c>
      <c r="T2990" t="str">
        <f t="array" ref="T2990">IFERROR(INDEX($S$3:$S$6255,SMALL(IF(ISNUMBER(SEARCH("",$S$3:$S$6255)),ROW($S$1:$S$6253),""),ROW(S2988))),"")</f>
        <v>Merboltice</v>
      </c>
      <c r="U2990" t="s">
        <v>5229</v>
      </c>
      <c r="V2990">
        <v>562165</v>
      </c>
    </row>
    <row r="2991" spans="19:22">
      <c r="S2991" t="str">
        <f>IF(ISNUMBER(SEARCH(ZAKL_DATA!$B$18,FU!$U2991)),U2991,"")</f>
        <v>Merklín</v>
      </c>
      <c r="T2991" t="str">
        <f t="array" ref="T2991">IFERROR(INDEX($S$3:$S$6255,SMALL(IF(ISNUMBER(SEARCH("",$S$3:$S$6255)),ROW($S$1:$S$6253),""),ROW(S2989))),"")</f>
        <v>Merklín</v>
      </c>
      <c r="U2991" t="s">
        <v>5954</v>
      </c>
      <c r="V2991">
        <v>562173</v>
      </c>
    </row>
    <row r="2992" spans="19:22">
      <c r="S2992" t="str">
        <f>IF(ISNUMBER(SEARCH(ZAKL_DATA!$B$18,FU!$U2992)),U2992,"")</f>
        <v>Merklín</v>
      </c>
      <c r="T2992" t="str">
        <f t="array" ref="T2992">IFERROR(INDEX($S$3:$S$6255,SMALL(IF(ISNUMBER(SEARCH("",$S$3:$S$6255)),ROW($S$1:$S$6253),""),ROW(S2990))),"")</f>
        <v>Merklín</v>
      </c>
      <c r="U2992" t="s">
        <v>5954</v>
      </c>
      <c r="V2992">
        <v>562181</v>
      </c>
    </row>
    <row r="2993" spans="19:22">
      <c r="S2993" t="str">
        <f>IF(ISNUMBER(SEARCH(ZAKL_DATA!$B$18,FU!$U2993)),U2993,"")</f>
        <v>Měrotín</v>
      </c>
      <c r="T2993" t="str">
        <f t="array" ref="T2993">IFERROR(INDEX($S$3:$S$6255,SMALL(IF(ISNUMBER(SEARCH("",$S$3:$S$6255)),ROW($S$1:$S$6253),""),ROW(S2991))),"")</f>
        <v>Měrotín</v>
      </c>
      <c r="U2993" t="s">
        <v>6854</v>
      </c>
      <c r="V2993">
        <v>562190</v>
      </c>
    </row>
    <row r="2994" spans="19:22">
      <c r="S2994" t="str">
        <f>IF(ISNUMBER(SEARCH(ZAKL_DATA!$B$18,FU!$U2994)),U2994,"")</f>
        <v>Měrovice nad Hanou</v>
      </c>
      <c r="T2994" t="str">
        <f t="array" ref="T2994">IFERROR(INDEX($S$3:$S$6255,SMALL(IF(ISNUMBER(SEARCH("",$S$3:$S$6255)),ROW($S$1:$S$6253),""),ROW(S2992))),"")</f>
        <v>Měrovice nad Hanou</v>
      </c>
      <c r="U2994" t="s">
        <v>5765</v>
      </c>
      <c r="V2994">
        <v>562203</v>
      </c>
    </row>
    <row r="2995" spans="19:22">
      <c r="S2995" t="str">
        <f>IF(ISNUMBER(SEARCH(ZAKL_DATA!$B$18,FU!$U2995)),U2995,"")</f>
        <v>Měrunice</v>
      </c>
      <c r="T2995" t="str">
        <f t="array" ref="T2995">IFERROR(INDEX($S$3:$S$6255,SMALL(IF(ISNUMBER(SEARCH("",$S$3:$S$6255)),ROW($S$1:$S$6253),""),ROW(S2993))),"")</f>
        <v>Měrunice</v>
      </c>
      <c r="U2995" t="s">
        <v>6773</v>
      </c>
      <c r="V2995">
        <v>562211</v>
      </c>
    </row>
    <row r="2996" spans="19:22">
      <c r="S2996" t="str">
        <f>IF(ISNUMBER(SEARCH(ZAKL_DATA!$B$18,FU!$U2996)),U2996,"")</f>
        <v>Měřín</v>
      </c>
      <c r="T2996" t="str">
        <f t="array" ref="T2996">IFERROR(INDEX($S$3:$S$6255,SMALL(IF(ISNUMBER(SEARCH("",$S$3:$S$6255)),ROW($S$1:$S$6253),""),ROW(S2994))),"")</f>
        <v>Měřín</v>
      </c>
      <c r="U2996" t="s">
        <v>8714</v>
      </c>
      <c r="V2996">
        <v>562220</v>
      </c>
    </row>
    <row r="2997" spans="19:22">
      <c r="S2997" t="str">
        <f>IF(ISNUMBER(SEARCH(ZAKL_DATA!$B$18,FU!$U2997)),U2997,"")</f>
        <v>Městec Králové</v>
      </c>
      <c r="T2997" t="str">
        <f t="array" ref="T2997">IFERROR(INDEX($S$3:$S$6255,SMALL(IF(ISNUMBER(SEARCH("",$S$3:$S$6255)),ROW($S$1:$S$6253),""),ROW(S2995))),"")</f>
        <v>Městec Králové</v>
      </c>
      <c r="U2997" t="s">
        <v>4647</v>
      </c>
      <c r="V2997">
        <v>562238</v>
      </c>
    </row>
    <row r="2998" spans="19:22">
      <c r="S2998" t="str">
        <f>IF(ISNUMBER(SEARCH(ZAKL_DATA!$B$18,FU!$U2998)),U2998,"")</f>
        <v>Městečko</v>
      </c>
      <c r="T2998" t="str">
        <f t="array" ref="T2998">IFERROR(INDEX($S$3:$S$6255,SMALL(IF(ISNUMBER(SEARCH("",$S$3:$S$6255)),ROW($S$1:$S$6253),""),ROW(S2996))),"")</f>
        <v>Městečko</v>
      </c>
      <c r="U2998" t="s">
        <v>5030</v>
      </c>
      <c r="V2998">
        <v>562246</v>
      </c>
    </row>
    <row r="2999" spans="19:22">
      <c r="S2999" t="str">
        <f>IF(ISNUMBER(SEARCH(ZAKL_DATA!$B$18,FU!$U2999)),U2999,"")</f>
        <v>Městečko Trnávka</v>
      </c>
      <c r="T2999" t="str">
        <f t="array" ref="T2999">IFERROR(INDEX($S$3:$S$6255,SMALL(IF(ISNUMBER(SEARCH("",$S$3:$S$6255)),ROW($S$1:$S$6253),""),ROW(S2997))),"")</f>
        <v>Městečko Trnávka</v>
      </c>
      <c r="U2999" t="s">
        <v>7545</v>
      </c>
      <c r="V2999">
        <v>562254</v>
      </c>
    </row>
    <row r="3000" spans="19:22">
      <c r="S3000" t="str">
        <f>IF(ISNUMBER(SEARCH(ZAKL_DATA!$B$18,FU!$U3000)),U3000,"")</f>
        <v>Město Albrechtice</v>
      </c>
      <c r="T3000" t="str">
        <f t="array" ref="T3000">IFERROR(INDEX($S$3:$S$6255,SMALL(IF(ISNUMBER(SEARCH("",$S$3:$S$6255)),ROW($S$1:$S$6253),""),ROW(S2998))),"")</f>
        <v>Město Albrechtice</v>
      </c>
      <c r="U3000" t="s">
        <v>8807</v>
      </c>
      <c r="V3000">
        <v>562262</v>
      </c>
    </row>
    <row r="3001" spans="19:22">
      <c r="S3001" t="str">
        <f>IF(ISNUMBER(SEARCH(ZAKL_DATA!$B$18,FU!$U3001)),U3001,"")</f>
        <v>Město Touškov</v>
      </c>
      <c r="T3001" t="str">
        <f t="array" ref="T3001">IFERROR(INDEX($S$3:$S$6255,SMALL(IF(ISNUMBER(SEARCH("",$S$3:$S$6255)),ROW($S$1:$S$6253),""),ROW(S2999))),"")</f>
        <v>Město Touškov</v>
      </c>
      <c r="U3001" t="s">
        <v>6118</v>
      </c>
      <c r="V3001">
        <v>562271</v>
      </c>
    </row>
    <row r="3002" spans="19:22">
      <c r="S3002" t="str">
        <f>IF(ISNUMBER(SEARCH(ZAKL_DATA!$B$18,FU!$U3002)),U3002,"")</f>
        <v>Měšice</v>
      </c>
      <c r="T3002" t="str">
        <f t="array" ref="T3002">IFERROR(INDEX($S$3:$S$6255,SMALL(IF(ISNUMBER(SEARCH("",$S$3:$S$6255)),ROW($S$1:$S$6253),""),ROW(S3000))),"")</f>
        <v>Měšice</v>
      </c>
      <c r="U3002" t="s">
        <v>4728</v>
      </c>
      <c r="V3002">
        <v>562289</v>
      </c>
    </row>
    <row r="3003" spans="19:22">
      <c r="S3003" t="str">
        <f>IF(ISNUMBER(SEARCH(ZAKL_DATA!$B$18,FU!$U3003)),U3003,"")</f>
        <v>Měšín</v>
      </c>
      <c r="T3003" t="str">
        <f t="array" ref="T3003">IFERROR(INDEX($S$3:$S$6255,SMALL(IF(ISNUMBER(SEARCH("",$S$3:$S$6255)),ROW($S$1:$S$6253),""),ROW(S3001))),"")</f>
        <v>Měšín</v>
      </c>
      <c r="U3003" t="s">
        <v>8150</v>
      </c>
      <c r="V3003">
        <v>562297</v>
      </c>
    </row>
    <row r="3004" spans="19:22">
      <c r="S3004" t="str">
        <f>IF(ISNUMBER(SEARCH(ZAKL_DATA!$B$18,FU!$U3004)),U3004,"")</f>
        <v>Mešno</v>
      </c>
      <c r="T3004" t="str">
        <f t="array" ref="T3004">IFERROR(INDEX($S$3:$S$6255,SMALL(IF(ISNUMBER(SEARCH("",$S$3:$S$6255)),ROW($S$1:$S$6253),""),ROW(S3002))),"")</f>
        <v>Mešno</v>
      </c>
      <c r="U3004" t="s">
        <v>7600</v>
      </c>
      <c r="V3004">
        <v>562301</v>
      </c>
    </row>
    <row r="3005" spans="19:22">
      <c r="S3005" t="str">
        <f>IF(ISNUMBER(SEARCH(ZAKL_DATA!$B$18,FU!$U3005)),U3005,"")</f>
        <v>Metylovice</v>
      </c>
      <c r="T3005" t="str">
        <f t="array" ref="T3005">IFERROR(INDEX($S$3:$S$6255,SMALL(IF(ISNUMBER(SEARCH("",$S$3:$S$6255)),ROW($S$1:$S$6253),""),ROW(S3003))),"")</f>
        <v>Metylovice</v>
      </c>
      <c r="U3005" t="s">
        <v>3769</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c r="S3008" t="str">
        <f>IF(ISNUMBER(SEARCH(ZAKL_DATA!$B$18,FU!$U3008)),U3008,"")</f>
        <v>Meziboří</v>
      </c>
      <c r="T3008" t="str">
        <f t="array" ref="T3008">IFERROR(INDEX($S$3:$S$6255,SMALL(IF(ISNUMBER(SEARCH("",$S$3:$S$6255)),ROW($S$1:$S$6253),""),ROW(S3006))),"")</f>
        <v>Meziboří</v>
      </c>
      <c r="U3008" t="s">
        <v>6752</v>
      </c>
      <c r="V3008">
        <v>562343</v>
      </c>
    </row>
    <row r="3009" spans="19:22">
      <c r="S3009" t="str">
        <f>IF(ISNUMBER(SEARCH(ZAKL_DATA!$B$18,FU!$U3009)),U3009,"")</f>
        <v>Mezihoří</v>
      </c>
      <c r="T3009" t="str">
        <f t="array" ref="T3009">IFERROR(INDEX($S$3:$S$6255,SMALL(IF(ISNUMBER(SEARCH("",$S$3:$S$6255)),ROW($S$1:$S$6253),""),ROW(S3007))),"")</f>
        <v>Mezihoří</v>
      </c>
      <c r="U3009" t="s">
        <v>7551</v>
      </c>
      <c r="V3009">
        <v>562351</v>
      </c>
    </row>
    <row r="3010" spans="19:22">
      <c r="S3010" t="str">
        <f>IF(ISNUMBER(SEARCH(ZAKL_DATA!$B$18,FU!$U3010)),U3010,"")</f>
        <v>Mezilečí</v>
      </c>
      <c r="T3010" t="str">
        <f t="array" ref="T3010">IFERROR(INDEX($S$3:$S$6255,SMALL(IF(ISNUMBER(SEARCH("",$S$3:$S$6255)),ROW($S$1:$S$6253),""),ROW(S3008))),"")</f>
        <v>Mezilečí</v>
      </c>
      <c r="U3010" t="s">
        <v>7289</v>
      </c>
      <c r="V3010">
        <v>562360</v>
      </c>
    </row>
    <row r="3011" spans="19:22">
      <c r="S3011" t="str">
        <f>IF(ISNUMBER(SEARCH(ZAKL_DATA!$B$18,FU!$U3011)),U3011,"")</f>
        <v>Mezilesí</v>
      </c>
      <c r="T3011" t="str">
        <f t="array" ref="T3011">IFERROR(INDEX($S$3:$S$6255,SMALL(IF(ISNUMBER(SEARCH("",$S$3:$S$6255)),ROW($S$1:$S$6253),""),ROW(S3009))),"")</f>
        <v>Mezilesí</v>
      </c>
      <c r="U3011" t="s">
        <v>5411</v>
      </c>
      <c r="V3011">
        <v>562378</v>
      </c>
    </row>
    <row r="3012" spans="19:22">
      <c r="S3012" t="str">
        <f>IF(ISNUMBER(SEARCH(ZAKL_DATA!$B$18,FU!$U3012)),U3012,"")</f>
        <v>Mezilesí</v>
      </c>
      <c r="T3012" t="str">
        <f t="array" ref="T3012">IFERROR(INDEX($S$3:$S$6255,SMALL(IF(ISNUMBER(SEARCH("",$S$3:$S$6255)),ROW($S$1:$S$6253),""),ROW(S3010))),"")</f>
        <v>Mezilesí</v>
      </c>
      <c r="U3012" t="s">
        <v>5411</v>
      </c>
      <c r="V3012">
        <v>562386</v>
      </c>
    </row>
    <row r="3013" spans="19:22">
      <c r="S3013" t="str">
        <f>IF(ISNUMBER(SEARCH(ZAKL_DATA!$B$18,FU!$U3013)),U3013,"")</f>
        <v>Meziměstí</v>
      </c>
      <c r="T3013" t="str">
        <f t="array" ref="T3013">IFERROR(INDEX($S$3:$S$6255,SMALL(IF(ISNUMBER(SEARCH("",$S$3:$S$6255)),ROW($S$1:$S$6253),""),ROW(S3011))),"")</f>
        <v>Meziměstí</v>
      </c>
      <c r="U3013" t="s">
        <v>7290</v>
      </c>
      <c r="V3013">
        <v>562394</v>
      </c>
    </row>
    <row r="3014" spans="19:22">
      <c r="S3014" t="str">
        <f>IF(ISNUMBER(SEARCH(ZAKL_DATA!$B$18,FU!$U3014)),U3014,"")</f>
        <v>Mezina</v>
      </c>
      <c r="T3014" t="str">
        <f t="array" ref="T3014">IFERROR(INDEX($S$3:$S$6255,SMALL(IF(ISNUMBER(SEARCH("",$S$3:$S$6255)),ROW($S$1:$S$6253),""),ROW(S3012))),"")</f>
        <v>Mezina</v>
      </c>
      <c r="U3014" t="s">
        <v>5666</v>
      </c>
      <c r="V3014">
        <v>562408</v>
      </c>
    </row>
    <row r="3015" spans="19:22">
      <c r="S3015" t="str">
        <f>IF(ISNUMBER(SEARCH(ZAKL_DATA!$B$18,FU!$U3015)),U3015,"")</f>
        <v>Meziříčí</v>
      </c>
      <c r="T3015" t="str">
        <f t="array" ref="T3015">IFERROR(INDEX($S$3:$S$6255,SMALL(IF(ISNUMBER(SEARCH("",$S$3:$S$6255)),ROW($S$1:$S$6253),""),ROW(S3013))),"")</f>
        <v>Meziříčí</v>
      </c>
      <c r="U3015" t="s">
        <v>6422</v>
      </c>
      <c r="V3015">
        <v>562416</v>
      </c>
    </row>
    <row r="3016" spans="19:22">
      <c r="S3016" t="str">
        <f>IF(ISNUMBER(SEARCH(ZAKL_DATA!$B$18,FU!$U3016)),U3016,"")</f>
        <v>Meziříčko</v>
      </c>
      <c r="T3016" t="str">
        <f t="array" ref="T3016">IFERROR(INDEX($S$3:$S$6255,SMALL(IF(ISNUMBER(SEARCH("",$S$3:$S$6255)),ROW($S$1:$S$6253),""),ROW(S3014))),"")</f>
        <v>Meziříčko</v>
      </c>
      <c r="U3016" t="s">
        <v>8151</v>
      </c>
      <c r="V3016">
        <v>562424</v>
      </c>
    </row>
    <row r="3017" spans="19:22">
      <c r="S3017" t="str">
        <f>IF(ISNUMBER(SEARCH(ZAKL_DATA!$B$18,FU!$U3017)),U3017,"")</f>
        <v>Meziříčko</v>
      </c>
      <c r="T3017" t="str">
        <f t="array" ref="T3017">IFERROR(INDEX($S$3:$S$6255,SMALL(IF(ISNUMBER(SEARCH("",$S$3:$S$6255)),ROW($S$1:$S$6253),""),ROW(S3015))),"")</f>
        <v>Meziříčko</v>
      </c>
      <c r="U3017" t="s">
        <v>8151</v>
      </c>
      <c r="V3017">
        <v>562432</v>
      </c>
    </row>
    <row r="3018" spans="19:22">
      <c r="S3018" t="str">
        <f>IF(ISNUMBER(SEARCH(ZAKL_DATA!$B$18,FU!$U3018)),U3018,"")</f>
        <v>Mezná</v>
      </c>
      <c r="T3018" t="str">
        <f t="array" ref="T3018">IFERROR(INDEX($S$3:$S$6255,SMALL(IF(ISNUMBER(SEARCH("",$S$3:$S$6255)),ROW($S$1:$S$6253),""),ROW(S3016))),"")</f>
        <v>Mezná</v>
      </c>
      <c r="U3018" t="s">
        <v>3933</v>
      </c>
      <c r="V3018">
        <v>562441</v>
      </c>
    </row>
    <row r="3019" spans="19:22">
      <c r="S3019" t="str">
        <f>IF(ISNUMBER(SEARCH(ZAKL_DATA!$B$18,FU!$U3019)),U3019,"")</f>
        <v>Mezná</v>
      </c>
      <c r="T3019" t="str">
        <f t="array" ref="T3019">IFERROR(INDEX($S$3:$S$6255,SMALL(IF(ISNUMBER(SEARCH("",$S$3:$S$6255)),ROW($S$1:$S$6253),""),ROW(S3017))),"")</f>
        <v>Mezná</v>
      </c>
      <c r="U3019" t="s">
        <v>3933</v>
      </c>
      <c r="V3019">
        <v>562459</v>
      </c>
    </row>
    <row r="3020" spans="19:22">
      <c r="S3020" t="str">
        <f>IF(ISNUMBER(SEARCH(ZAKL_DATA!$B$18,FU!$U3020)),U3020,"")</f>
        <v>Mezno</v>
      </c>
      <c r="T3020" t="str">
        <f t="array" ref="T3020">IFERROR(INDEX($S$3:$S$6255,SMALL(IF(ISNUMBER(SEARCH("",$S$3:$S$6255)),ROW($S$1:$S$6253),""),ROW(S3018))),"")</f>
        <v>Mezno</v>
      </c>
      <c r="U3020" t="s">
        <v>3962</v>
      </c>
      <c r="V3020">
        <v>562467</v>
      </c>
    </row>
    <row r="3021" spans="19:22">
      <c r="S3021" t="str">
        <f>IF(ISNUMBER(SEARCH(ZAKL_DATA!$B$18,FU!$U3021)),U3021,"")</f>
        <v>Mezouň</v>
      </c>
      <c r="T3021" t="str">
        <f t="array" ref="T3021">IFERROR(INDEX($S$3:$S$6255,SMALL(IF(ISNUMBER(SEARCH("",$S$3:$S$6255)),ROW($S$1:$S$6253),""),ROW(S3019))),"")</f>
        <v>Mezouň</v>
      </c>
      <c r="U3021" t="s">
        <v>4095</v>
      </c>
      <c r="V3021">
        <v>562475</v>
      </c>
    </row>
    <row r="3022" spans="19:22">
      <c r="S3022" t="str">
        <f>IF(ISNUMBER(SEARCH(ZAKL_DATA!$B$18,FU!$U3022)),U3022,"")</f>
        <v>Mičovice</v>
      </c>
      <c r="T3022" t="str">
        <f t="array" ref="T3022">IFERROR(INDEX($S$3:$S$6255,SMALL(IF(ISNUMBER(SEARCH("",$S$3:$S$6255)),ROW($S$1:$S$6253),""),ROW(S3020))),"")</f>
        <v>Mičovice</v>
      </c>
      <c r="U3022" t="s">
        <v>5583</v>
      </c>
      <c r="V3022">
        <v>562483</v>
      </c>
    </row>
    <row r="3023" spans="19:22">
      <c r="S3023" t="str">
        <f>IF(ISNUMBER(SEARCH(ZAKL_DATA!$B$18,FU!$U3023)),U3023,"")</f>
        <v>Míčov-Sušice</v>
      </c>
      <c r="T3023" t="str">
        <f t="array" ref="T3023">IFERROR(INDEX($S$3:$S$6255,SMALL(IF(ISNUMBER(SEARCH("",$S$3:$S$6255)),ROW($S$1:$S$6253),""),ROW(S3021))),"")</f>
        <v>Míčov-Sušice</v>
      </c>
      <c r="U3023" t="s">
        <v>7090</v>
      </c>
      <c r="V3023">
        <v>562491</v>
      </c>
    </row>
    <row r="3024" spans="19:22">
      <c r="S3024" t="str">
        <f>IF(ISNUMBER(SEARCH(ZAKL_DATA!$B$18,FU!$U3024)),U3024,"")</f>
        <v>Michalovice</v>
      </c>
      <c r="T3024" t="str">
        <f t="array" ref="T3024">IFERROR(INDEX($S$3:$S$6255,SMALL(IF(ISNUMBER(SEARCH("",$S$3:$S$6255)),ROW($S$1:$S$6253),""),ROW(S3022))),"")</f>
        <v>Michalovice</v>
      </c>
      <c r="U3024" t="s">
        <v>5070</v>
      </c>
      <c r="V3024">
        <v>562505</v>
      </c>
    </row>
    <row r="3025" spans="19:22">
      <c r="S3025" t="str">
        <f>IF(ISNUMBER(SEARCH(ZAKL_DATA!$B$18,FU!$U3025)),U3025,"")</f>
        <v>Michalovice</v>
      </c>
      <c r="T3025" t="str">
        <f t="array" ref="T3025">IFERROR(INDEX($S$3:$S$6255,SMALL(IF(ISNUMBER(SEARCH("",$S$3:$S$6255)),ROW($S$1:$S$6253),""),ROW(S3023))),"")</f>
        <v>Michalovice</v>
      </c>
      <c r="U3025" t="s">
        <v>5070</v>
      </c>
      <c r="V3025">
        <v>562513</v>
      </c>
    </row>
    <row r="3026" spans="19:22">
      <c r="S3026" t="str">
        <f>IF(ISNUMBER(SEARCH(ZAKL_DATA!$B$18,FU!$U3026)),U3026,"")</f>
        <v>Míchov</v>
      </c>
      <c r="T3026" t="str">
        <f t="array" ref="T3026">IFERROR(INDEX($S$3:$S$6255,SMALL(IF(ISNUMBER(SEARCH("",$S$3:$S$6255)),ROW($S$1:$S$6253),""),ROW(S3024))),"")</f>
        <v>Míchov</v>
      </c>
      <c r="U3026" t="s">
        <v>7780</v>
      </c>
      <c r="V3026">
        <v>562521</v>
      </c>
    </row>
    <row r="3027" spans="19:22">
      <c r="S3027" t="str">
        <f>IF(ISNUMBER(SEARCH(ZAKL_DATA!$B$18,FU!$U3027)),U3027,"")</f>
        <v>Mikolajice</v>
      </c>
      <c r="T3027" t="str">
        <f t="array" ref="T3027">IFERROR(INDEX($S$3:$S$6255,SMALL(IF(ISNUMBER(SEARCH("",$S$3:$S$6255)),ROW($S$1:$S$6253),""),ROW(S3025))),"")</f>
        <v>Mikolajice</v>
      </c>
      <c r="U3027" t="s">
        <v>6802</v>
      </c>
      <c r="V3027">
        <v>562530</v>
      </c>
    </row>
    <row r="3028" spans="19:22">
      <c r="S3028" t="str">
        <f>IF(ISNUMBER(SEARCH(ZAKL_DATA!$B$18,FU!$U3028)),U3028,"")</f>
        <v>Mikulášovice</v>
      </c>
      <c r="T3028" t="str">
        <f t="array" ref="T3028">IFERROR(INDEX($S$3:$S$6255,SMALL(IF(ISNUMBER(SEARCH("",$S$3:$S$6255)),ROW($S$1:$S$6253),""),ROW(S3026))),"")</f>
        <v>Mikulášovice</v>
      </c>
      <c r="U3028" t="s">
        <v>6378</v>
      </c>
      <c r="V3028">
        <v>562548</v>
      </c>
    </row>
    <row r="3029" spans="19:22">
      <c r="S3029" t="str">
        <f>IF(ISNUMBER(SEARCH(ZAKL_DATA!$B$18,FU!$U3029)),U3029,"")</f>
        <v>Mikulčice</v>
      </c>
      <c r="T3029" t="str">
        <f t="array" ref="T3029">IFERROR(INDEX($S$3:$S$6255,SMALL(IF(ISNUMBER(SEARCH("",$S$3:$S$6255)),ROW($S$1:$S$6253),""),ROW(S3027))),"")</f>
        <v>Mikulčice</v>
      </c>
      <c r="U3029" t="s">
        <v>8059</v>
      </c>
      <c r="V3029">
        <v>562556</v>
      </c>
    </row>
    <row r="3030" spans="19:22">
      <c r="S3030" t="str">
        <f>IF(ISNUMBER(SEARCH(ZAKL_DATA!$B$18,FU!$U3030)),U3030,"")</f>
        <v>Mikuleč</v>
      </c>
      <c r="T3030" t="str">
        <f t="array" ref="T3030">IFERROR(INDEX($S$3:$S$6255,SMALL(IF(ISNUMBER(SEARCH("",$S$3:$S$6255)),ROW($S$1:$S$6253),""),ROW(S3028))),"")</f>
        <v>Mikuleč</v>
      </c>
      <c r="U3030" t="s">
        <v>7546</v>
      </c>
      <c r="V3030">
        <v>562564</v>
      </c>
    </row>
    <row r="3031" spans="19:22">
      <c r="S3031" t="str">
        <f>IF(ISNUMBER(SEARCH(ZAKL_DATA!$B$18,FU!$U3031)),U3031,"")</f>
        <v>Mikulov</v>
      </c>
      <c r="T3031" t="str">
        <f t="array" ref="T3031">IFERROR(INDEX($S$3:$S$6255,SMALL(IF(ISNUMBER(SEARCH("",$S$3:$S$6255)),ROW($S$1:$S$6253),""),ROW(S3029))),"")</f>
        <v>Mikulov</v>
      </c>
      <c r="U3031" t="s">
        <v>6774</v>
      </c>
      <c r="V3031">
        <v>562572</v>
      </c>
    </row>
    <row r="3032" spans="19:22">
      <c r="S3032" t="str">
        <f>IF(ISNUMBER(SEARCH(ZAKL_DATA!$B$18,FU!$U3032)),U3032,"")</f>
        <v>Mikulov</v>
      </c>
      <c r="T3032" t="str">
        <f t="array" ref="T3032">IFERROR(INDEX($S$3:$S$6255,SMALL(IF(ISNUMBER(SEARCH("",$S$3:$S$6255)),ROW($S$1:$S$6253),""),ROW(S3030))),"")</f>
        <v>Mikulov</v>
      </c>
      <c r="U3032" t="s">
        <v>6774</v>
      </c>
      <c r="V3032">
        <v>562581</v>
      </c>
    </row>
    <row r="3033" spans="19:22">
      <c r="S3033" t="str">
        <f>IF(ISNUMBER(SEARCH(ZAKL_DATA!$B$18,FU!$U3033)),U3033,"")</f>
        <v>Mikulovice</v>
      </c>
      <c r="T3033" t="str">
        <f t="array" ref="T3033">IFERROR(INDEX($S$3:$S$6255,SMALL(IF(ISNUMBER(SEARCH("",$S$3:$S$6255)),ROW($S$1:$S$6253),""),ROW(S3031))),"")</f>
        <v>Mikulovice</v>
      </c>
      <c r="U3033" t="s">
        <v>4883</v>
      </c>
      <c r="V3033">
        <v>562599</v>
      </c>
    </row>
    <row r="3034" spans="19:22">
      <c r="S3034" t="str">
        <f>IF(ISNUMBER(SEARCH(ZAKL_DATA!$B$18,FU!$U3034)),U3034,"")</f>
        <v>Mikulovice</v>
      </c>
      <c r="T3034" t="str">
        <f t="array" ref="T3034">IFERROR(INDEX($S$3:$S$6255,SMALL(IF(ISNUMBER(SEARCH("",$S$3:$S$6255)),ROW($S$1:$S$6253),""),ROW(S3032))),"")</f>
        <v>Mikulovice</v>
      </c>
      <c r="U3034" t="s">
        <v>4883</v>
      </c>
      <c r="V3034">
        <v>562602</v>
      </c>
    </row>
    <row r="3035" spans="19:22">
      <c r="S3035" t="str">
        <f>IF(ISNUMBER(SEARCH(ZAKL_DATA!$B$18,FU!$U3035)),U3035,"")</f>
        <v>Mikulovice</v>
      </c>
      <c r="T3035" t="str">
        <f t="array" ref="T3035">IFERROR(INDEX($S$3:$S$6255,SMALL(IF(ISNUMBER(SEARCH("",$S$3:$S$6255)),ROW($S$1:$S$6253),""),ROW(S3033))),"")</f>
        <v>Mikulovice</v>
      </c>
      <c r="U3035" t="s">
        <v>4883</v>
      </c>
      <c r="V3035">
        <v>562611</v>
      </c>
    </row>
    <row r="3036" spans="19:22">
      <c r="S3036" t="str">
        <f>IF(ISNUMBER(SEARCH(ZAKL_DATA!$B$18,FU!$U3036)),U3036,"")</f>
        <v>Mikulovice</v>
      </c>
      <c r="T3036" t="str">
        <f t="array" ref="T3036">IFERROR(INDEX($S$3:$S$6255,SMALL(IF(ISNUMBER(SEARCH("",$S$3:$S$6255)),ROW($S$1:$S$6253),""),ROW(S3034))),"")</f>
        <v>Mikulovice</v>
      </c>
      <c r="U3036" t="s">
        <v>4883</v>
      </c>
      <c r="V3036">
        <v>562629</v>
      </c>
    </row>
    <row r="3037" spans="19:22">
      <c r="S3037" t="str">
        <f>IF(ISNUMBER(SEARCH(ZAKL_DATA!$B$18,FU!$U3037)),U3037,"")</f>
        <v>Mikulůvka</v>
      </c>
      <c r="T3037" t="str">
        <f t="array" ref="T3037">IFERROR(INDEX($S$3:$S$6255,SMALL(IF(ISNUMBER(SEARCH("",$S$3:$S$6255)),ROW($S$1:$S$6253),""),ROW(S3035))),"")</f>
        <v>Mikulůvka</v>
      </c>
      <c r="U3037" t="s">
        <v>5119</v>
      </c>
      <c r="V3037">
        <v>562637</v>
      </c>
    </row>
    <row r="3038" spans="19:22">
      <c r="S3038" t="str">
        <f>IF(ISNUMBER(SEARCH(ZAKL_DATA!$B$18,FU!$U3038)),U3038,"")</f>
        <v>Milasín</v>
      </c>
      <c r="T3038" t="str">
        <f t="array" ref="T3038">IFERROR(INDEX($S$3:$S$6255,SMALL(IF(ISNUMBER(SEARCH("",$S$3:$S$6255)),ROW($S$1:$S$6253),""),ROW(S3036))),"")</f>
        <v>Milasín</v>
      </c>
      <c r="U3038" t="s">
        <v>5535</v>
      </c>
      <c r="V3038">
        <v>562645</v>
      </c>
    </row>
    <row r="3039" spans="19:22">
      <c r="S3039" t="str">
        <f>IF(ISNUMBER(SEARCH(ZAKL_DATA!$B$18,FU!$U3039)),U3039,"")</f>
        <v>Milavče</v>
      </c>
      <c r="T3039" t="str">
        <f t="array" ref="T3039">IFERROR(INDEX($S$3:$S$6255,SMALL(IF(ISNUMBER(SEARCH("",$S$3:$S$6255)),ROW($S$1:$S$6253),""),ROW(S3037))),"")</f>
        <v>Milavče</v>
      </c>
      <c r="U3039" t="s">
        <v>5862</v>
      </c>
      <c r="V3039">
        <v>562653</v>
      </c>
    </row>
    <row r="3040" spans="19:22">
      <c r="S3040" t="str">
        <f>IF(ISNUMBER(SEARCH(ZAKL_DATA!$B$18,FU!$U3040)),U3040,"")</f>
        <v>Milčice</v>
      </c>
      <c r="T3040" t="str">
        <f t="array" ref="T3040">IFERROR(INDEX($S$3:$S$6255,SMALL(IF(ISNUMBER(SEARCH("",$S$3:$S$6255)),ROW($S$1:$S$6253),""),ROW(S3038))),"")</f>
        <v>Milčice</v>
      </c>
      <c r="U3040" t="s">
        <v>4648</v>
      </c>
      <c r="V3040">
        <v>562661</v>
      </c>
    </row>
    <row r="3041" spans="19:22">
      <c r="S3041" t="str">
        <f>IF(ISNUMBER(SEARCH(ZAKL_DATA!$B$18,FU!$U3041)),U3041,"")</f>
        <v>Mileč</v>
      </c>
      <c r="T3041" t="str">
        <f t="array" ref="T3041">IFERROR(INDEX($S$3:$S$6255,SMALL(IF(ISNUMBER(SEARCH("",$S$3:$S$6255)),ROW($S$1:$S$6253),""),ROW(S3039))),"")</f>
        <v>Mileč</v>
      </c>
      <c r="U3041" t="s">
        <v>6056</v>
      </c>
      <c r="V3041">
        <v>562670</v>
      </c>
    </row>
    <row r="3042" spans="19:22">
      <c r="S3042" t="str">
        <f>IF(ISNUMBER(SEARCH(ZAKL_DATA!$B$18,FU!$U3042)),U3042,"")</f>
        <v>Milejovice</v>
      </c>
      <c r="T3042" t="str">
        <f t="array" ref="T3042">IFERROR(INDEX($S$3:$S$6255,SMALL(IF(ISNUMBER(SEARCH("",$S$3:$S$6255)),ROW($S$1:$S$6253),""),ROW(S3040))),"")</f>
        <v>Milejovice</v>
      </c>
      <c r="U3042" t="s">
        <v>4561</v>
      </c>
      <c r="V3042">
        <v>562688</v>
      </c>
    </row>
    <row r="3043" spans="19:22">
      <c r="S3043" t="str">
        <f>IF(ISNUMBER(SEARCH(ZAKL_DATA!$B$18,FU!$U3043)),U3043,"")</f>
        <v>Milenov</v>
      </c>
      <c r="T3043" t="str">
        <f t="array" ref="T3043">IFERROR(INDEX($S$3:$S$6255,SMALL(IF(ISNUMBER(SEARCH("",$S$3:$S$6255)),ROW($S$1:$S$6253),""),ROW(S3041))),"")</f>
        <v>Milenov</v>
      </c>
      <c r="U3043" t="s">
        <v>3846</v>
      </c>
      <c r="V3043">
        <v>562696</v>
      </c>
    </row>
    <row r="3044" spans="19:22">
      <c r="S3044" t="str">
        <f>IF(ISNUMBER(SEARCH(ZAKL_DATA!$B$18,FU!$U3044)),U3044,"")</f>
        <v>Milešín</v>
      </c>
      <c r="T3044" t="str">
        <f t="array" ref="T3044">IFERROR(INDEX($S$3:$S$6255,SMALL(IF(ISNUMBER(SEARCH("",$S$3:$S$6255)),ROW($S$1:$S$6253),""),ROW(S3042))),"")</f>
        <v>Milešín</v>
      </c>
      <c r="U3044" t="s">
        <v>8170</v>
      </c>
      <c r="V3044">
        <v>562700</v>
      </c>
    </row>
    <row r="3045" spans="19:22">
      <c r="S3045" t="str">
        <f>IF(ISNUMBER(SEARCH(ZAKL_DATA!$B$18,FU!$U3045)),U3045,"")</f>
        <v>Milešov</v>
      </c>
      <c r="T3045" t="str">
        <f t="array" ref="T3045">IFERROR(INDEX($S$3:$S$6255,SMALL(IF(ISNUMBER(SEARCH("",$S$3:$S$6255)),ROW($S$1:$S$6253),""),ROW(S3043))),"")</f>
        <v>Milešov</v>
      </c>
      <c r="U3045" t="s">
        <v>4914</v>
      </c>
      <c r="V3045">
        <v>562718</v>
      </c>
    </row>
    <row r="3046" spans="19:22">
      <c r="S3046" t="str">
        <f>IF(ISNUMBER(SEARCH(ZAKL_DATA!$B$18,FU!$U3046)),U3046,"")</f>
        <v>Milešovice</v>
      </c>
      <c r="T3046" t="str">
        <f t="array" ref="T3046">IFERROR(INDEX($S$3:$S$6255,SMALL(IF(ISNUMBER(SEARCH("",$S$3:$S$6255)),ROW($S$1:$S$6253),""),ROW(S3044))),"")</f>
        <v>Milešovice</v>
      </c>
      <c r="U3046" t="s">
        <v>8523</v>
      </c>
      <c r="V3046">
        <v>562726</v>
      </c>
    </row>
    <row r="3047" spans="19:22">
      <c r="S3047" t="str">
        <f>IF(ISNUMBER(SEARCH(ZAKL_DATA!$B$18,FU!$U3047)),U3047,"")</f>
        <v>Miletín</v>
      </c>
      <c r="T3047" t="str">
        <f t="array" ref="T3047">IFERROR(INDEX($S$3:$S$6255,SMALL(IF(ISNUMBER(SEARCH("",$S$3:$S$6255)),ROW($S$1:$S$6253),""),ROW(S3045))),"")</f>
        <v>Miletín</v>
      </c>
      <c r="U3047" t="s">
        <v>7201</v>
      </c>
      <c r="V3047">
        <v>562734</v>
      </c>
    </row>
    <row r="3048" spans="19:22">
      <c r="S3048" t="str">
        <f>IF(ISNUMBER(SEARCH(ZAKL_DATA!$B$18,FU!$U3048)),U3048,"")</f>
        <v>Milevsko</v>
      </c>
      <c r="T3048" t="str">
        <f t="array" ref="T3048">IFERROR(INDEX($S$3:$S$6255,SMALL(IF(ISNUMBER(SEARCH("",$S$3:$S$6255)),ROW($S$1:$S$6253),""),ROW(S3046))),"")</f>
        <v>Milevsko</v>
      </c>
      <c r="U3048" t="s">
        <v>5512</v>
      </c>
      <c r="V3048">
        <v>562742</v>
      </c>
    </row>
    <row r="3049" spans="19:22">
      <c r="S3049" t="str">
        <f>IF(ISNUMBER(SEARCH(ZAKL_DATA!$B$18,FU!$U3049)),U3049,"")</f>
        <v>Milhostov</v>
      </c>
      <c r="T3049" t="str">
        <f t="array" ref="T3049">IFERROR(INDEX($S$3:$S$6255,SMALL(IF(ISNUMBER(SEARCH("",$S$3:$S$6255)),ROW($S$1:$S$6253),""),ROW(S3047))),"")</f>
        <v>Milhostov</v>
      </c>
      <c r="U3049" t="s">
        <v>5911</v>
      </c>
      <c r="V3049">
        <v>562751</v>
      </c>
    </row>
    <row r="3050" spans="19:22">
      <c r="S3050" t="str">
        <f>IF(ISNUMBER(SEARCH(ZAKL_DATA!$B$18,FU!$U3050)),U3050,"")</f>
        <v>Miličín</v>
      </c>
      <c r="T3050" t="str">
        <f t="array" ref="T3050">IFERROR(INDEX($S$3:$S$6255,SMALL(IF(ISNUMBER(SEARCH("",$S$3:$S$6255)),ROW($S$1:$S$6253),""),ROW(S3048))),"")</f>
        <v>Miličín</v>
      </c>
      <c r="U3050" t="s">
        <v>3963</v>
      </c>
      <c r="V3050">
        <v>562769</v>
      </c>
    </row>
    <row r="3051" spans="19:22">
      <c r="S3051" t="str">
        <f>IF(ISNUMBER(SEARCH(ZAKL_DATA!$B$18,FU!$U3051)),U3051,"")</f>
        <v>Milíčov</v>
      </c>
      <c r="T3051" t="str">
        <f t="array" ref="T3051">IFERROR(INDEX($S$3:$S$6255,SMALL(IF(ISNUMBER(SEARCH("",$S$3:$S$6255)),ROW($S$1:$S$6253),""),ROW(S3049))),"")</f>
        <v>Milíčov</v>
      </c>
      <c r="U3051" t="s">
        <v>8152</v>
      </c>
      <c r="V3051">
        <v>562777</v>
      </c>
    </row>
    <row r="3052" spans="19:22">
      <c r="S3052" t="str">
        <f>IF(ISNUMBER(SEARCH(ZAKL_DATA!$B$18,FU!$U3052)),U3052,"")</f>
        <v>Milíčovice</v>
      </c>
      <c r="T3052" t="str">
        <f t="array" ref="T3052">IFERROR(INDEX($S$3:$S$6255,SMALL(IF(ISNUMBER(SEARCH("",$S$3:$S$6255)),ROW($S$1:$S$6253),""),ROW(S3050))),"")</f>
        <v>Milíčovice</v>
      </c>
      <c r="U3052" t="s">
        <v>8604</v>
      </c>
      <c r="V3052">
        <v>562785</v>
      </c>
    </row>
    <row r="3053" spans="19:22">
      <c r="S3053" t="str">
        <f>IF(ISNUMBER(SEARCH(ZAKL_DATA!$B$18,FU!$U3053)),U3053,"")</f>
        <v>Milíkov</v>
      </c>
      <c r="T3053" t="str">
        <f t="array" ref="T3053">IFERROR(INDEX($S$3:$S$6255,SMALL(IF(ISNUMBER(SEARCH("",$S$3:$S$6255)),ROW($S$1:$S$6253),""),ROW(S3051))),"")</f>
        <v>Milíkov</v>
      </c>
      <c r="U3053" t="s">
        <v>3706</v>
      </c>
      <c r="V3053">
        <v>562793</v>
      </c>
    </row>
    <row r="3054" spans="19:22">
      <c r="S3054" t="str">
        <f>IF(ISNUMBER(SEARCH(ZAKL_DATA!$B$18,FU!$U3054)),U3054,"")</f>
        <v>Milíkov</v>
      </c>
      <c r="T3054" t="str">
        <f t="array" ref="T3054">IFERROR(INDEX($S$3:$S$6255,SMALL(IF(ISNUMBER(SEARCH("",$S$3:$S$6255)),ROW($S$1:$S$6253),""),ROW(S3052))),"")</f>
        <v>Milíkov</v>
      </c>
      <c r="U3054" t="s">
        <v>3706</v>
      </c>
      <c r="V3054">
        <v>562807</v>
      </c>
    </row>
    <row r="3055" spans="19:22">
      <c r="S3055" t="str">
        <f>IF(ISNUMBER(SEARCH(ZAKL_DATA!$B$18,FU!$U3055)),U3055,"")</f>
        <v>Milín</v>
      </c>
      <c r="T3055" t="str">
        <f t="array" ref="T3055">IFERROR(INDEX($S$3:$S$6255,SMALL(IF(ISNUMBER(SEARCH("",$S$3:$S$6255)),ROW($S$1:$S$6253),""),ROW(S3053))),"")</f>
        <v>Milín</v>
      </c>
      <c r="U3055" t="s">
        <v>4915</v>
      </c>
      <c r="V3055">
        <v>562815</v>
      </c>
    </row>
    <row r="3056" spans="19:22">
      <c r="S3056" t="str">
        <f>IF(ISNUMBER(SEARCH(ZAKL_DATA!$B$18,FU!$U3056)),U3056,"")</f>
        <v>Milínov</v>
      </c>
      <c r="T3056" t="str">
        <f t="array" ref="T3056">IFERROR(INDEX($S$3:$S$6255,SMALL(IF(ISNUMBER(SEARCH("",$S$3:$S$6255)),ROW($S$1:$S$6253),""),ROW(S3054))),"")</f>
        <v>Milínov</v>
      </c>
      <c r="U3056" t="s">
        <v>3961</v>
      </c>
      <c r="V3056">
        <v>562823</v>
      </c>
    </row>
    <row r="3057" spans="19:22">
      <c r="S3057" t="str">
        <f>IF(ISNUMBER(SEARCH(ZAKL_DATA!$B$18,FU!$U3057)),U3057,"")</f>
        <v>Milíře</v>
      </c>
      <c r="T3057" t="str">
        <f t="array" ref="T3057">IFERROR(INDEX($S$3:$S$6255,SMALL(IF(ISNUMBER(SEARCH("",$S$3:$S$6255)),ROW($S$1:$S$6253),""),ROW(S3055))),"")</f>
        <v>Milíře</v>
      </c>
      <c r="U3057" t="s">
        <v>4985</v>
      </c>
      <c r="V3057">
        <v>562831</v>
      </c>
    </row>
    <row r="3058" spans="19:22">
      <c r="S3058" t="str">
        <f>IF(ISNUMBER(SEARCH(ZAKL_DATA!$B$18,FU!$U3058)),U3058,"")</f>
        <v>Milonice</v>
      </c>
      <c r="T3058" t="str">
        <f t="array" ref="T3058">IFERROR(INDEX($S$3:$S$6255,SMALL(IF(ISNUMBER(SEARCH("",$S$3:$S$6255)),ROW($S$1:$S$6253),""),ROW(S3056))),"")</f>
        <v>Milonice</v>
      </c>
      <c r="U3058" t="s">
        <v>7781</v>
      </c>
      <c r="V3058">
        <v>562840</v>
      </c>
    </row>
    <row r="3059" spans="19:22">
      <c r="S3059" t="str">
        <f>IF(ISNUMBER(SEARCH(ZAKL_DATA!$B$18,FU!$U3059)),U3059,"")</f>
        <v>Milonice</v>
      </c>
      <c r="T3059" t="str">
        <f t="array" ref="T3059">IFERROR(INDEX($S$3:$S$6255,SMALL(IF(ISNUMBER(SEARCH("",$S$3:$S$6255)),ROW($S$1:$S$6253),""),ROW(S3057))),"")</f>
        <v>Milonice</v>
      </c>
      <c r="U3059" t="s">
        <v>7781</v>
      </c>
      <c r="V3059">
        <v>562858</v>
      </c>
    </row>
    <row r="3060" spans="19:22">
      <c r="S3060" t="str">
        <f>IF(ISNUMBER(SEARCH(ZAKL_DATA!$B$18,FU!$U3060)),U3060,"")</f>
        <v>Miloňovice</v>
      </c>
      <c r="T3060" t="str">
        <f t="array" ref="T3060">IFERROR(INDEX($S$3:$S$6255,SMALL(IF(ISNUMBER(SEARCH("",$S$3:$S$6255)),ROW($S$1:$S$6253),""),ROW(S3058))),"")</f>
        <v>Miloňovice</v>
      </c>
      <c r="U3060" t="s">
        <v>5643</v>
      </c>
      <c r="V3060">
        <v>562866</v>
      </c>
    </row>
    <row r="3061" spans="19:22">
      <c r="S3061" t="str">
        <f>IF(ISNUMBER(SEARCH(ZAKL_DATA!$B$18,FU!$U3061)),U3061,"")</f>
        <v>Milostín</v>
      </c>
      <c r="T3061" t="str">
        <f t="array" ref="T3061">IFERROR(INDEX($S$3:$S$6255,SMALL(IF(ISNUMBER(SEARCH("",$S$3:$S$6255)),ROW($S$1:$S$6253),""),ROW(S3059))),"")</f>
        <v>Milostín</v>
      </c>
      <c r="U3061" t="s">
        <v>5031</v>
      </c>
      <c r="V3061">
        <v>562874</v>
      </c>
    </row>
    <row r="3062" spans="19:22">
      <c r="S3062" t="str">
        <f>IF(ISNUMBER(SEARCH(ZAKL_DATA!$B$18,FU!$U3062)),U3062,"")</f>
        <v>Milotice</v>
      </c>
      <c r="T3062" t="str">
        <f t="array" ref="T3062">IFERROR(INDEX($S$3:$S$6255,SMALL(IF(ISNUMBER(SEARCH("",$S$3:$S$6255)),ROW($S$1:$S$6253),""),ROW(S3060))),"")</f>
        <v>Milotice</v>
      </c>
      <c r="U3062" t="s">
        <v>8060</v>
      </c>
      <c r="V3062">
        <v>562882</v>
      </c>
    </row>
    <row r="3063" spans="19:22">
      <c r="S3063" t="str">
        <f>IF(ISNUMBER(SEARCH(ZAKL_DATA!$B$18,FU!$U3063)),U3063,"")</f>
        <v>Milotice nad Bečvou</v>
      </c>
      <c r="T3063" t="str">
        <f t="array" ref="T3063">IFERROR(INDEX($S$3:$S$6255,SMALL(IF(ISNUMBER(SEARCH("",$S$3:$S$6255)),ROW($S$1:$S$6253),""),ROW(S3061))),"")</f>
        <v>Milotice nad Bečvou</v>
      </c>
      <c r="U3063" t="s">
        <v>3847</v>
      </c>
      <c r="V3063">
        <v>562891</v>
      </c>
    </row>
    <row r="3064" spans="19:22">
      <c r="S3064" t="str">
        <f>IF(ISNUMBER(SEARCH(ZAKL_DATA!$B$18,FU!$U3064)),U3064,"")</f>
        <v>Milotice nad Opavou</v>
      </c>
      <c r="T3064" t="str">
        <f t="array" ref="T3064">IFERROR(INDEX($S$3:$S$6255,SMALL(IF(ISNUMBER(SEARCH("",$S$3:$S$6255)),ROW($S$1:$S$6253),""),ROW(S3062))),"")</f>
        <v>Milotice nad Opavou</v>
      </c>
      <c r="U3064" t="s">
        <v>6905</v>
      </c>
      <c r="V3064">
        <v>562904</v>
      </c>
    </row>
    <row r="3065" spans="19:22">
      <c r="S3065" t="str">
        <f>IF(ISNUMBER(SEARCH(ZAKL_DATA!$B$18,FU!$U3065)),U3065,"")</f>
        <v>Milovice</v>
      </c>
      <c r="T3065" t="str">
        <f t="array" ref="T3065">IFERROR(INDEX($S$3:$S$6255,SMALL(IF(ISNUMBER(SEARCH("",$S$3:$S$6255)),ROW($S$1:$S$6253),""),ROW(S3063))),"")</f>
        <v>Milovice</v>
      </c>
      <c r="U3065" t="s">
        <v>4649</v>
      </c>
      <c r="V3065">
        <v>562912</v>
      </c>
    </row>
    <row r="3066" spans="19:22">
      <c r="S3066" t="str">
        <f>IF(ISNUMBER(SEARCH(ZAKL_DATA!$B$18,FU!$U3066)),U3066,"")</f>
        <v>Milovice</v>
      </c>
      <c r="T3066" t="str">
        <f t="array" ref="T3066">IFERROR(INDEX($S$3:$S$6255,SMALL(IF(ISNUMBER(SEARCH("",$S$3:$S$6255)),ROW($S$1:$S$6253),""),ROW(S3064))),"")</f>
        <v>Milovice</v>
      </c>
      <c r="U3066" t="s">
        <v>4649</v>
      </c>
      <c r="V3066">
        <v>562921</v>
      </c>
    </row>
    <row r="3067" spans="19:22">
      <c r="S3067" t="str">
        <f>IF(ISNUMBER(SEARCH(ZAKL_DATA!$B$18,FU!$U3067)),U3067,"")</f>
        <v>Milovice u Hořic</v>
      </c>
      <c r="T3067" t="str">
        <f t="array" ref="T3067">IFERROR(INDEX($S$3:$S$6255,SMALL(IF(ISNUMBER(SEARCH("",$S$3:$S$6255)),ROW($S$1:$S$6253),""),ROW(S3065))),"")</f>
        <v>Milovice u Hořic</v>
      </c>
      <c r="U3067" t="s">
        <v>5452</v>
      </c>
      <c r="V3067">
        <v>562939</v>
      </c>
    </row>
    <row r="3068" spans="19:22">
      <c r="S3068" t="str">
        <f>IF(ISNUMBER(SEARCH(ZAKL_DATA!$B$18,FU!$U3068)),U3068,"")</f>
        <v>Milý</v>
      </c>
      <c r="T3068" t="str">
        <f t="array" ref="T3068">IFERROR(INDEX($S$3:$S$6255,SMALL(IF(ISNUMBER(SEARCH("",$S$3:$S$6255)),ROW($S$1:$S$6253),""),ROW(S3066))),"")</f>
        <v>Milý</v>
      </c>
      <c r="U3068" t="s">
        <v>6606</v>
      </c>
      <c r="V3068">
        <v>562947</v>
      </c>
    </row>
    <row r="3069" spans="19:22">
      <c r="S3069" t="str">
        <f>IF(ISNUMBER(SEARCH(ZAKL_DATA!$B$18,FU!$U3069)),U3069,"")</f>
        <v>Mimoň</v>
      </c>
      <c r="T3069" t="str">
        <f t="array" ref="T3069">IFERROR(INDEX($S$3:$S$6255,SMALL(IF(ISNUMBER(SEARCH("",$S$3:$S$6255)),ROW($S$1:$S$6253),""),ROW(S3067))),"")</f>
        <v>Mimoň</v>
      </c>
      <c r="U3069" t="s">
        <v>6296</v>
      </c>
      <c r="V3069">
        <v>562955</v>
      </c>
    </row>
    <row r="3070" spans="19:22">
      <c r="S3070" t="str">
        <f>IF(ISNUMBER(SEARCH(ZAKL_DATA!$B$18,FU!$U3070)),U3070,"")</f>
        <v>Minice</v>
      </c>
      <c r="T3070" t="str">
        <f t="array" ref="T3070">IFERROR(INDEX($S$3:$S$6255,SMALL(IF(ISNUMBER(SEARCH("",$S$3:$S$6255)),ROW($S$1:$S$6253),""),ROW(S3068))),"")</f>
        <v>Minice</v>
      </c>
      <c r="U3070" t="s">
        <v>6323</v>
      </c>
      <c r="V3070">
        <v>562963</v>
      </c>
    </row>
    <row r="3071" spans="19:22">
      <c r="S3071" t="str">
        <f>IF(ISNUMBER(SEARCH(ZAKL_DATA!$B$18,FU!$U3071)),U3071,"")</f>
        <v>Mirkovice</v>
      </c>
      <c r="T3071" t="str">
        <f t="array" ref="T3071">IFERROR(INDEX($S$3:$S$6255,SMALL(IF(ISNUMBER(SEARCH("",$S$3:$S$6255)),ROW($S$1:$S$6253),""),ROW(S3069))),"")</f>
        <v>Mirkovice</v>
      </c>
      <c r="U3071" t="s">
        <v>5218</v>
      </c>
      <c r="V3071">
        <v>562971</v>
      </c>
    </row>
    <row r="3072" spans="19:22">
      <c r="S3072" t="str">
        <f>IF(ISNUMBER(SEARCH(ZAKL_DATA!$B$18,FU!$U3072)),U3072,"")</f>
        <v>Miroslav</v>
      </c>
      <c r="T3072" t="str">
        <f t="array" ref="T3072">IFERROR(INDEX($S$3:$S$6255,SMALL(IF(ISNUMBER(SEARCH("",$S$3:$S$6255)),ROW($S$1:$S$6253),""),ROW(S3070))),"")</f>
        <v>Miroslav</v>
      </c>
      <c r="U3072" t="s">
        <v>8605</v>
      </c>
      <c r="V3072">
        <v>562980</v>
      </c>
    </row>
    <row r="3073" spans="19:22">
      <c r="S3073" t="str">
        <f>IF(ISNUMBER(SEARCH(ZAKL_DATA!$B$18,FU!$U3073)),U3073,"")</f>
        <v>Miroslavské Knínice</v>
      </c>
      <c r="T3073" t="str">
        <f t="array" ref="T3073">IFERROR(INDEX($S$3:$S$6255,SMALL(IF(ISNUMBER(SEARCH("",$S$3:$S$6255)),ROW($S$1:$S$6253),""),ROW(S3071))),"")</f>
        <v>Miroslavské Knínice</v>
      </c>
      <c r="U3073" t="s">
        <v>8606</v>
      </c>
      <c r="V3073">
        <v>562998</v>
      </c>
    </row>
    <row r="3074" spans="19:22">
      <c r="S3074" t="str">
        <f>IF(ISNUMBER(SEARCH(ZAKL_DATA!$B$18,FU!$U3074)),U3074,"")</f>
        <v>Mirošov</v>
      </c>
      <c r="T3074" t="str">
        <f t="array" ref="T3074">IFERROR(INDEX($S$3:$S$6255,SMALL(IF(ISNUMBER(SEARCH("",$S$3:$S$6255)),ROW($S$1:$S$6253),""),ROW(S3072))),"")</f>
        <v>Mirošov</v>
      </c>
      <c r="U3074" t="s">
        <v>6162</v>
      </c>
      <c r="V3074">
        <v>563005</v>
      </c>
    </row>
    <row r="3075" spans="19:22">
      <c r="S3075" t="str">
        <f>IF(ISNUMBER(SEARCH(ZAKL_DATA!$B$18,FU!$U3075)),U3075,"")</f>
        <v>Mirošov</v>
      </c>
      <c r="T3075" t="str">
        <f t="array" ref="T3075">IFERROR(INDEX($S$3:$S$6255,SMALL(IF(ISNUMBER(SEARCH("",$S$3:$S$6255)),ROW($S$1:$S$6253),""),ROW(S3073))),"")</f>
        <v>Mirošov</v>
      </c>
      <c r="U3075" t="s">
        <v>6162</v>
      </c>
      <c r="V3075">
        <v>563013</v>
      </c>
    </row>
    <row r="3076" spans="19:22">
      <c r="S3076" t="str">
        <f>IF(ISNUMBER(SEARCH(ZAKL_DATA!$B$18,FU!$U3076)),U3076,"")</f>
        <v>Mirošov</v>
      </c>
      <c r="T3076" t="str">
        <f t="array" ref="T3076">IFERROR(INDEX($S$3:$S$6255,SMALL(IF(ISNUMBER(SEARCH("",$S$3:$S$6255)),ROW($S$1:$S$6253),""),ROW(S3074))),"")</f>
        <v>Mirošov</v>
      </c>
      <c r="U3076" t="s">
        <v>6162</v>
      </c>
      <c r="V3076">
        <v>563021</v>
      </c>
    </row>
    <row r="3077" spans="19:22">
      <c r="S3077" t="str">
        <f>IF(ISNUMBER(SEARCH(ZAKL_DATA!$B$18,FU!$U3077)),U3077,"")</f>
        <v>Mirošovice</v>
      </c>
      <c r="T3077" t="str">
        <f t="array" ref="T3077">IFERROR(INDEX($S$3:$S$6255,SMALL(IF(ISNUMBER(SEARCH("",$S$3:$S$6255)),ROW($S$1:$S$6253),""),ROW(S3075))),"")</f>
        <v>Mirošovice</v>
      </c>
      <c r="U3077" t="s">
        <v>4729</v>
      </c>
      <c r="V3077">
        <v>563030</v>
      </c>
    </row>
    <row r="3078" spans="19:22">
      <c r="S3078" t="str">
        <f>IF(ISNUMBER(SEARCH(ZAKL_DATA!$B$18,FU!$U3078)),U3078,"")</f>
        <v>Mirotice</v>
      </c>
      <c r="T3078" t="str">
        <f t="array" ref="T3078">IFERROR(INDEX($S$3:$S$6255,SMALL(IF(ISNUMBER(SEARCH("",$S$3:$S$6255)),ROW($S$1:$S$6253),""),ROW(S3076))),"")</f>
        <v>Mirotice</v>
      </c>
      <c r="U3078" t="s">
        <v>5513</v>
      </c>
      <c r="V3078">
        <v>563048</v>
      </c>
    </row>
    <row r="3079" spans="19:22">
      <c r="S3079" t="str">
        <f>IF(ISNUMBER(SEARCH(ZAKL_DATA!$B$18,FU!$U3079)),U3079,"")</f>
        <v>Mírov</v>
      </c>
      <c r="T3079" t="str">
        <f t="array" ref="T3079">IFERROR(INDEX($S$3:$S$6255,SMALL(IF(ISNUMBER(SEARCH("",$S$3:$S$6255)),ROW($S$1:$S$6253),""),ROW(S3077))),"")</f>
        <v>Mírov</v>
      </c>
      <c r="U3079" t="s">
        <v>6895</v>
      </c>
      <c r="V3079">
        <v>563056</v>
      </c>
    </row>
    <row r="3080" spans="19:22">
      <c r="S3080" t="str">
        <f>IF(ISNUMBER(SEARCH(ZAKL_DATA!$B$18,FU!$U3080)),U3080,"")</f>
        <v>Mírová</v>
      </c>
      <c r="T3080" t="str">
        <f t="array" ref="T3080">IFERROR(INDEX($S$3:$S$6255,SMALL(IF(ISNUMBER(SEARCH("",$S$3:$S$6255)),ROW($S$1:$S$6253),""),ROW(S3078))),"")</f>
        <v>Mírová</v>
      </c>
      <c r="U3080" t="s">
        <v>4688</v>
      </c>
      <c r="V3080">
        <v>563064</v>
      </c>
    </row>
    <row r="3081" spans="19:22">
      <c r="S3081" t="str">
        <f>IF(ISNUMBER(SEARCH(ZAKL_DATA!$B$18,FU!$U3081)),U3081,"")</f>
        <v>Mírová pod Kozákovem</v>
      </c>
      <c r="T3081" t="str">
        <f t="array" ref="T3081">IFERROR(INDEX($S$3:$S$6255,SMALL(IF(ISNUMBER(SEARCH("",$S$3:$S$6255)),ROW($S$1:$S$6253),""),ROW(S3079))),"")</f>
        <v>Mírová pod Kozákovem</v>
      </c>
      <c r="U3081" t="s">
        <v>7482</v>
      </c>
      <c r="V3081">
        <v>563072</v>
      </c>
    </row>
    <row r="3082" spans="19:22">
      <c r="S3082" t="str">
        <f>IF(ISNUMBER(SEARCH(ZAKL_DATA!$B$18,FU!$U3082)),U3082,"")</f>
        <v>Mirovice</v>
      </c>
      <c r="T3082" t="str">
        <f t="array" ref="T3082">IFERROR(INDEX($S$3:$S$6255,SMALL(IF(ISNUMBER(SEARCH("",$S$3:$S$6255)),ROW($S$1:$S$6253),""),ROW(S3080))),"")</f>
        <v>Mirovice</v>
      </c>
      <c r="U3082" t="s">
        <v>5514</v>
      </c>
      <c r="V3082">
        <v>563081</v>
      </c>
    </row>
    <row r="3083" spans="19:22">
      <c r="S3083" t="str">
        <f>IF(ISNUMBER(SEARCH(ZAKL_DATA!$B$18,FU!$U3083)),U3083,"")</f>
        <v>Miřejovice</v>
      </c>
      <c r="T3083" t="str">
        <f t="array" ref="T3083">IFERROR(INDEX($S$3:$S$6255,SMALL(IF(ISNUMBER(SEARCH("",$S$3:$S$6255)),ROW($S$1:$S$6253),""),ROW(S3081))),"")</f>
        <v>Miřejovice</v>
      </c>
      <c r="U3083" t="s">
        <v>3995</v>
      </c>
      <c r="V3083">
        <v>563099</v>
      </c>
    </row>
    <row r="3084" spans="19:22">
      <c r="S3084" t="str">
        <f>IF(ISNUMBER(SEARCH(ZAKL_DATA!$B$18,FU!$U3084)),U3084,"")</f>
        <v>Miřetice</v>
      </c>
      <c r="T3084" t="str">
        <f t="array" ref="T3084">IFERROR(INDEX($S$3:$S$6255,SMALL(IF(ISNUMBER(SEARCH("",$S$3:$S$6255)),ROW($S$1:$S$6253),""),ROW(S3082))),"")</f>
        <v>Miřetice</v>
      </c>
      <c r="U3084" t="s">
        <v>3964</v>
      </c>
      <c r="V3084">
        <v>563102</v>
      </c>
    </row>
    <row r="3085" spans="19:22">
      <c r="S3085" t="str">
        <f>IF(ISNUMBER(SEARCH(ZAKL_DATA!$B$18,FU!$U3085)),U3085,"")</f>
        <v>Miřetice</v>
      </c>
      <c r="T3085" t="str">
        <f t="array" ref="T3085">IFERROR(INDEX($S$3:$S$6255,SMALL(IF(ISNUMBER(SEARCH("",$S$3:$S$6255)),ROW($S$1:$S$6253),""),ROW(S3083))),"")</f>
        <v>Miřetice</v>
      </c>
      <c r="U3085" t="s">
        <v>3964</v>
      </c>
      <c r="V3085">
        <v>563111</v>
      </c>
    </row>
    <row r="3086" spans="19:22">
      <c r="S3086" t="str">
        <f>IF(ISNUMBER(SEARCH(ZAKL_DATA!$B$18,FU!$U3086)),U3086,"")</f>
        <v>Mířkov</v>
      </c>
      <c r="T3086" t="str">
        <f t="array" ref="T3086">IFERROR(INDEX($S$3:$S$6255,SMALL(IF(ISNUMBER(SEARCH("",$S$3:$S$6255)),ROW($S$1:$S$6253),""),ROW(S3084))),"")</f>
        <v>Mířkov</v>
      </c>
      <c r="U3086" t="s">
        <v>5863</v>
      </c>
      <c r="V3086">
        <v>563129</v>
      </c>
    </row>
    <row r="3087" spans="19:22">
      <c r="S3087" t="str">
        <f>IF(ISNUMBER(SEARCH(ZAKL_DATA!$B$18,FU!$U3087)),U3087,"")</f>
        <v>Miskovice</v>
      </c>
      <c r="T3087" t="str">
        <f t="array" ref="T3087">IFERROR(INDEX($S$3:$S$6255,SMALL(IF(ISNUMBER(SEARCH("",$S$3:$S$6255)),ROW($S$1:$S$6253),""),ROW(S3085))),"")</f>
        <v>Miskovice</v>
      </c>
      <c r="U3087" t="s">
        <v>4350</v>
      </c>
      <c r="V3087">
        <v>563137</v>
      </c>
    </row>
    <row r="3088" spans="19:22">
      <c r="S3088" t="str">
        <f>IF(ISNUMBER(SEARCH(ZAKL_DATA!$B$18,FU!$U3088)),U3088,"")</f>
        <v>Místo</v>
      </c>
      <c r="T3088" t="str">
        <f t="array" ref="T3088">IFERROR(INDEX($S$3:$S$6255,SMALL(IF(ISNUMBER(SEARCH("",$S$3:$S$6255)),ROW($S$1:$S$6253),""),ROW(S3086))),"")</f>
        <v>Místo</v>
      </c>
      <c r="U3088" t="s">
        <v>6423</v>
      </c>
      <c r="V3088">
        <v>563145</v>
      </c>
    </row>
    <row r="3089" spans="19:22">
      <c r="S3089" t="str">
        <f>IF(ISNUMBER(SEARCH(ZAKL_DATA!$B$18,FU!$U3089)),U3089,"")</f>
        <v>Mistrovice</v>
      </c>
      <c r="T3089" t="str">
        <f t="array" ref="T3089">IFERROR(INDEX($S$3:$S$6255,SMALL(IF(ISNUMBER(SEARCH("",$S$3:$S$6255)),ROW($S$1:$S$6253),""),ROW(S3087))),"")</f>
        <v>Mistrovice</v>
      </c>
      <c r="U3089" t="s">
        <v>7701</v>
      </c>
      <c r="V3089">
        <v>563153</v>
      </c>
    </row>
    <row r="3090" spans="19:22">
      <c r="S3090" t="str">
        <f>IF(ISNUMBER(SEARCH(ZAKL_DATA!$B$18,FU!$U3090)),U3090,"")</f>
        <v>Mistřice</v>
      </c>
      <c r="T3090" t="str">
        <f t="array" ref="T3090">IFERROR(INDEX($S$3:$S$6255,SMALL(IF(ISNUMBER(SEARCH("",$S$3:$S$6255)),ROW($S$1:$S$6253),""),ROW(S3088))),"")</f>
        <v>Mistřice</v>
      </c>
      <c r="U3090" t="s">
        <v>8461</v>
      </c>
      <c r="V3090">
        <v>563161</v>
      </c>
    </row>
    <row r="3091" spans="19:22">
      <c r="S3091" t="str">
        <f>IF(ISNUMBER(SEARCH(ZAKL_DATA!$B$18,FU!$U3091)),U3091,"")</f>
        <v>Míškovice</v>
      </c>
      <c r="T3091" t="str">
        <f t="array" ref="T3091">IFERROR(INDEX($S$3:$S$6255,SMALL(IF(ISNUMBER(SEARCH("",$S$3:$S$6255)),ROW($S$1:$S$6253),""),ROW(S3089))),"")</f>
        <v>Míškovice</v>
      </c>
      <c r="U3091" t="s">
        <v>8239</v>
      </c>
      <c r="V3091">
        <v>563170</v>
      </c>
    </row>
    <row r="3092" spans="19:22">
      <c r="S3092" t="str">
        <f>IF(ISNUMBER(SEARCH(ZAKL_DATA!$B$18,FU!$U3092)),U3092,"")</f>
        <v>Míšov</v>
      </c>
      <c r="T3092" t="str">
        <f t="array" ref="T3092">IFERROR(INDEX($S$3:$S$6255,SMALL(IF(ISNUMBER(SEARCH("",$S$3:$S$6255)),ROW($S$1:$S$6253),""),ROW(S3090))),"")</f>
        <v>Míšov</v>
      </c>
      <c r="U3092" t="s">
        <v>5271</v>
      </c>
      <c r="V3092">
        <v>563188</v>
      </c>
    </row>
    <row r="3093" spans="19:22">
      <c r="S3093" t="str">
        <f>IF(ISNUMBER(SEARCH(ZAKL_DATA!$B$18,FU!$U3093)),U3093,"")</f>
        <v>Mišovice</v>
      </c>
      <c r="T3093" t="str">
        <f t="array" ref="T3093">IFERROR(INDEX($S$3:$S$6255,SMALL(IF(ISNUMBER(SEARCH("",$S$3:$S$6255)),ROW($S$1:$S$6253),""),ROW(S3091))),"")</f>
        <v>Mišovice</v>
      </c>
      <c r="U3093" t="s">
        <v>5515</v>
      </c>
      <c r="V3093">
        <v>563196</v>
      </c>
    </row>
    <row r="3094" spans="19:22">
      <c r="S3094" t="str">
        <f>IF(ISNUMBER(SEARCH(ZAKL_DATA!$B$18,FU!$U3094)),U3094,"")</f>
        <v>Mladá Boleslav</v>
      </c>
      <c r="T3094" t="str">
        <f t="array" ref="T3094">IFERROR(INDEX($S$3:$S$6255,SMALL(IF(ISNUMBER(SEARCH("",$S$3:$S$6255)),ROW($S$1:$S$6253),""),ROW(S3092))),"")</f>
        <v>Mladá Boleslav</v>
      </c>
      <c r="U3094" t="s">
        <v>4463</v>
      </c>
      <c r="V3094">
        <v>563200</v>
      </c>
    </row>
    <row r="3095" spans="19:22">
      <c r="S3095" t="str">
        <f>IF(ISNUMBER(SEARCH(ZAKL_DATA!$B$18,FU!$U3095)),U3095,"")</f>
        <v>Mladá Vožice</v>
      </c>
      <c r="T3095" t="str">
        <f t="array" ref="T3095">IFERROR(INDEX($S$3:$S$6255,SMALL(IF(ISNUMBER(SEARCH("",$S$3:$S$6255)),ROW($S$1:$S$6253),""),ROW(S3093))),"")</f>
        <v>Mladá Vožice</v>
      </c>
      <c r="U3095" t="s">
        <v>5746</v>
      </c>
      <c r="V3095">
        <v>563218</v>
      </c>
    </row>
    <row r="3096" spans="19:22">
      <c r="S3096" t="str">
        <f>IF(ISNUMBER(SEARCH(ZAKL_DATA!$B$18,FU!$U3096)),U3096,"")</f>
        <v>Mladé Bříště</v>
      </c>
      <c r="T3096" t="str">
        <f t="array" ref="T3096">IFERROR(INDEX($S$3:$S$6255,SMALL(IF(ISNUMBER(SEARCH("",$S$3:$S$6255)),ROW($S$1:$S$6253),""),ROW(S3094))),"")</f>
        <v>Mladé Bříště</v>
      </c>
      <c r="U3096" t="s">
        <v>5413</v>
      </c>
      <c r="V3096">
        <v>563226</v>
      </c>
    </row>
    <row r="3097" spans="19:22">
      <c r="S3097" t="str">
        <f>IF(ISNUMBER(SEARCH(ZAKL_DATA!$B$18,FU!$U3097)),U3097,"")</f>
        <v>Mladé Buky</v>
      </c>
      <c r="T3097" t="str">
        <f t="array" ref="T3097">IFERROR(INDEX($S$3:$S$6255,SMALL(IF(ISNUMBER(SEARCH("",$S$3:$S$6255)),ROW($S$1:$S$6253),""),ROW(S3095))),"")</f>
        <v>Mladé Buky</v>
      </c>
      <c r="U3097" t="s">
        <v>7639</v>
      </c>
      <c r="V3097">
        <v>563234</v>
      </c>
    </row>
    <row r="3098" spans="19:22">
      <c r="S3098" t="str">
        <f>IF(ISNUMBER(SEARCH(ZAKL_DATA!$B$18,FU!$U3098)),U3098,"")</f>
        <v>Mladecko</v>
      </c>
      <c r="T3098" t="str">
        <f t="array" ref="T3098">IFERROR(INDEX($S$3:$S$6255,SMALL(IF(ISNUMBER(SEARCH("",$S$3:$S$6255)),ROW($S$1:$S$6253),""),ROW(S3096))),"")</f>
        <v>Mladecko</v>
      </c>
      <c r="U3098" t="s">
        <v>5777</v>
      </c>
      <c r="V3098">
        <v>563242</v>
      </c>
    </row>
    <row r="3099" spans="19:22">
      <c r="S3099" t="str">
        <f>IF(ISNUMBER(SEARCH(ZAKL_DATA!$B$18,FU!$U3099)),U3099,"")</f>
        <v>Mladeč</v>
      </c>
      <c r="T3099" t="str">
        <f t="array" ref="T3099">IFERROR(INDEX($S$3:$S$6255,SMALL(IF(ISNUMBER(SEARCH("",$S$3:$S$6255)),ROW($S$1:$S$6253),""),ROW(S3097))),"")</f>
        <v>Mladeč</v>
      </c>
      <c r="U3099" t="s">
        <v>3645</v>
      </c>
      <c r="V3099">
        <v>563251</v>
      </c>
    </row>
    <row r="3100" spans="19:22">
      <c r="S3100" t="str">
        <f>IF(ISNUMBER(SEARCH(ZAKL_DATA!$B$18,FU!$U3100)),U3100,"")</f>
        <v>Mladějov</v>
      </c>
      <c r="T3100" t="str">
        <f t="array" ref="T3100">IFERROR(INDEX($S$3:$S$6255,SMALL(IF(ISNUMBER(SEARCH("",$S$3:$S$6255)),ROW($S$1:$S$6253),""),ROW(S3098))),"")</f>
        <v>Mladějov</v>
      </c>
      <c r="U3100" t="s">
        <v>7204</v>
      </c>
      <c r="V3100">
        <v>563269</v>
      </c>
    </row>
    <row r="3101" spans="19:22">
      <c r="S3101" t="str">
        <f>IF(ISNUMBER(SEARCH(ZAKL_DATA!$B$18,FU!$U3101)),U3101,"")</f>
        <v>Mladějov na Moravě</v>
      </c>
      <c r="T3101" t="str">
        <f t="array" ref="T3101">IFERROR(INDEX($S$3:$S$6255,SMALL(IF(ISNUMBER(SEARCH("",$S$3:$S$6255)),ROW($S$1:$S$6253),""),ROW(S3099))),"")</f>
        <v>Mladějov na Moravě</v>
      </c>
      <c r="U3101" t="s">
        <v>7547</v>
      </c>
      <c r="V3101">
        <v>563277</v>
      </c>
    </row>
    <row r="3102" spans="19:22">
      <c r="S3102" t="str">
        <f>IF(ISNUMBER(SEARCH(ZAKL_DATA!$B$18,FU!$U3102)),U3102,"")</f>
        <v>Mladějovice</v>
      </c>
      <c r="T3102" t="str">
        <f t="array" ref="T3102">IFERROR(INDEX($S$3:$S$6255,SMALL(IF(ISNUMBER(SEARCH("",$S$3:$S$6255)),ROW($S$1:$S$6253),""),ROW(S3100))),"")</f>
        <v>Mladějovice</v>
      </c>
      <c r="U3102" t="s">
        <v>5717</v>
      </c>
      <c r="V3102">
        <v>563285</v>
      </c>
    </row>
    <row r="3103" spans="19:22">
      <c r="S3103" t="str">
        <f>IF(ISNUMBER(SEARCH(ZAKL_DATA!$B$18,FU!$U3103)),U3103,"")</f>
        <v>Mladkov</v>
      </c>
      <c r="T3103" t="str">
        <f t="array" ref="T3103">IFERROR(INDEX($S$3:$S$6255,SMALL(IF(ISNUMBER(SEARCH("",$S$3:$S$6255)),ROW($S$1:$S$6253),""),ROW(S3101))),"")</f>
        <v>Mladkov</v>
      </c>
      <c r="U3103" t="s">
        <v>7702</v>
      </c>
      <c r="V3103">
        <v>563293</v>
      </c>
    </row>
    <row r="3104" spans="19:22">
      <c r="S3104" t="str">
        <f>IF(ISNUMBER(SEARCH(ZAKL_DATA!$B$18,FU!$U3104)),U3104,"")</f>
        <v>Mladoňovice</v>
      </c>
      <c r="T3104" t="str">
        <f t="array" ref="T3104">IFERROR(INDEX($S$3:$S$6255,SMALL(IF(ISNUMBER(SEARCH("",$S$3:$S$6255)),ROW($S$1:$S$6253),""),ROW(S3102))),"")</f>
        <v>Mladoňovice</v>
      </c>
      <c r="U3104" t="s">
        <v>7092</v>
      </c>
      <c r="V3104">
        <v>563307</v>
      </c>
    </row>
    <row r="3105" spans="19:22">
      <c r="S3105" t="str">
        <f>IF(ISNUMBER(SEARCH(ZAKL_DATA!$B$18,FU!$U3105)),U3105,"")</f>
        <v>Mladoňovice</v>
      </c>
      <c r="T3105" t="str">
        <f t="array" ref="T3105">IFERROR(INDEX($S$3:$S$6255,SMALL(IF(ISNUMBER(SEARCH("",$S$3:$S$6255)),ROW($S$1:$S$6253),""),ROW(S3103))),"")</f>
        <v>Mladoňovice</v>
      </c>
      <c r="U3105" t="s">
        <v>7092</v>
      </c>
      <c r="V3105">
        <v>563315</v>
      </c>
    </row>
    <row r="3106" spans="19:22">
      <c r="S3106" t="str">
        <f>IF(ISNUMBER(SEARCH(ZAKL_DATA!$B$18,FU!$U3106)),U3106,"")</f>
        <v>Mladošovice</v>
      </c>
      <c r="T3106" t="str">
        <f t="array" ref="T3106">IFERROR(INDEX($S$3:$S$6255,SMALL(IF(ISNUMBER(SEARCH("",$S$3:$S$6255)),ROW($S$1:$S$6253),""),ROW(S3104))),"")</f>
        <v>Mladošovice</v>
      </c>
      <c r="U3106" t="s">
        <v>5143</v>
      </c>
      <c r="V3106">
        <v>563323</v>
      </c>
    </row>
    <row r="3107" spans="19:22">
      <c r="S3107" t="str">
        <f>IF(ISNUMBER(SEARCH(ZAKL_DATA!$B$18,FU!$U3107)),U3107,"")</f>
        <v>Mladotice</v>
      </c>
      <c r="T3107" t="str">
        <f t="array" ref="T3107">IFERROR(INDEX($S$3:$S$6255,SMALL(IF(ISNUMBER(SEARCH("",$S$3:$S$6255)),ROW($S$1:$S$6253),""),ROW(S3105))),"")</f>
        <v>Mladotice</v>
      </c>
      <c r="U3107" t="s">
        <v>6119</v>
      </c>
      <c r="V3107">
        <v>563331</v>
      </c>
    </row>
    <row r="3108" spans="19:22">
      <c r="S3108" t="str">
        <f>IF(ISNUMBER(SEARCH(ZAKL_DATA!$B$18,FU!$U3108)),U3108,"")</f>
        <v>Mladý Smolivec</v>
      </c>
      <c r="T3108" t="str">
        <f t="array" ref="T3108">IFERROR(INDEX($S$3:$S$6255,SMALL(IF(ISNUMBER(SEARCH("",$S$3:$S$6255)),ROW($S$1:$S$6253),""),ROW(S3106))),"")</f>
        <v>Mladý Smolivec</v>
      </c>
      <c r="U3108" t="s">
        <v>6057</v>
      </c>
      <c r="V3108">
        <v>563340</v>
      </c>
    </row>
    <row r="3109" spans="19:22">
      <c r="S3109" t="str">
        <f>IF(ISNUMBER(SEARCH(ZAKL_DATA!$B$18,FU!$U3109)),U3109,"")</f>
        <v>Mlázovice</v>
      </c>
      <c r="T3109" t="str">
        <f t="array" ref="T3109">IFERROR(INDEX($S$3:$S$6255,SMALL(IF(ISNUMBER(SEARCH("",$S$3:$S$6255)),ROW($S$1:$S$6253),""),ROW(S3107))),"")</f>
        <v>Mlázovice</v>
      </c>
      <c r="U3109" t="s">
        <v>7205</v>
      </c>
      <c r="V3109">
        <v>563358</v>
      </c>
    </row>
    <row r="3110" spans="19:22">
      <c r="S3110" t="str">
        <f>IF(ISNUMBER(SEARCH(ZAKL_DATA!$B$18,FU!$U3110)),U3110,"")</f>
        <v>Mlečice</v>
      </c>
      <c r="T3110" t="str">
        <f t="array" ref="T3110">IFERROR(INDEX($S$3:$S$6255,SMALL(IF(ISNUMBER(SEARCH("",$S$3:$S$6255)),ROW($S$1:$S$6253),""),ROW(S3108))),"")</f>
        <v>Mlečice</v>
      </c>
      <c r="U3110" t="s">
        <v>6163</v>
      </c>
      <c r="V3110">
        <v>563366</v>
      </c>
    </row>
    <row r="3111" spans="19:22">
      <c r="S3111" t="str">
        <f>IF(ISNUMBER(SEARCH(ZAKL_DATA!$B$18,FU!$U3111)),U3111,"")</f>
        <v>Mlékojedy</v>
      </c>
      <c r="T3111" t="str">
        <f t="array" ref="T3111">IFERROR(INDEX($S$3:$S$6255,SMALL(IF(ISNUMBER(SEARCH("",$S$3:$S$6255)),ROW($S$1:$S$6253),""),ROW(S3109))),"")</f>
        <v>Mlékojedy</v>
      </c>
      <c r="U3111" t="s">
        <v>6595</v>
      </c>
      <c r="V3111">
        <v>563374</v>
      </c>
    </row>
    <row r="3112" spans="19:22">
      <c r="S3112" t="str">
        <f>IF(ISNUMBER(SEARCH(ZAKL_DATA!$B$18,FU!$U3112)),U3112,"")</f>
        <v>Mlékosrby</v>
      </c>
      <c r="T3112" t="str">
        <f t="array" ref="T3112">IFERROR(INDEX($S$3:$S$6255,SMALL(IF(ISNUMBER(SEARCH("",$S$3:$S$6255)),ROW($S$1:$S$6253),""),ROW(S3110))),"")</f>
        <v>Mlékosrby</v>
      </c>
      <c r="U3112" t="s">
        <v>6982</v>
      </c>
      <c r="V3112">
        <v>563382</v>
      </c>
    </row>
    <row r="3113" spans="19:22">
      <c r="S3113" t="str">
        <f>IF(ISNUMBER(SEARCH(ZAKL_DATA!$B$18,FU!$U3113)),U3113,"")</f>
        <v>Mlýnské Struhadlo</v>
      </c>
      <c r="T3113" t="str">
        <f t="array" ref="T3113">IFERROR(INDEX($S$3:$S$6255,SMALL(IF(ISNUMBER(SEARCH("",$S$3:$S$6255)),ROW($S$1:$S$6253),""),ROW(S3111))),"")</f>
        <v>Mlýnské Struhadlo</v>
      </c>
      <c r="U3113" t="s">
        <v>5029</v>
      </c>
      <c r="V3113">
        <v>563404</v>
      </c>
    </row>
    <row r="3114" spans="19:22">
      <c r="S3114" t="str">
        <f>IF(ISNUMBER(SEARCH(ZAKL_DATA!$B$18,FU!$U3114)),U3114,"")</f>
        <v>Mlýny</v>
      </c>
      <c r="T3114" t="str">
        <f t="array" ref="T3114">IFERROR(INDEX($S$3:$S$6255,SMALL(IF(ISNUMBER(SEARCH("",$S$3:$S$6255)),ROW($S$1:$S$6253),""),ROW(S3112))),"")</f>
        <v>Mlýny</v>
      </c>
      <c r="U3114" t="s">
        <v>5747</v>
      </c>
      <c r="V3114">
        <v>563412</v>
      </c>
    </row>
    <row r="3115" spans="19:22">
      <c r="S3115" t="str">
        <f>IF(ISNUMBER(SEARCH(ZAKL_DATA!$B$18,FU!$U3115)),U3115,"")</f>
        <v>Mnetěš</v>
      </c>
      <c r="T3115" t="str">
        <f t="array" ref="T3115">IFERROR(INDEX($S$3:$S$6255,SMALL(IF(ISNUMBER(SEARCH("",$S$3:$S$6255)),ROW($S$1:$S$6253),""),ROW(S3113))),"")</f>
        <v>Mnetěš</v>
      </c>
      <c r="U3115" t="s">
        <v>6596</v>
      </c>
      <c r="V3115">
        <v>563439</v>
      </c>
    </row>
    <row r="3116" spans="19:22">
      <c r="S3116" t="str">
        <f>IF(ISNUMBER(SEARCH(ZAKL_DATA!$B$18,FU!$U3116)),U3116,"")</f>
        <v>Mnich</v>
      </c>
      <c r="T3116" t="str">
        <f t="array" ref="T3116">IFERROR(INDEX($S$3:$S$6255,SMALL(IF(ISNUMBER(SEARCH("",$S$3:$S$6255)),ROW($S$1:$S$6253),""),ROW(S3114))),"")</f>
        <v>Mnich</v>
      </c>
      <c r="U3116" t="s">
        <v>5414</v>
      </c>
      <c r="V3116">
        <v>563447</v>
      </c>
    </row>
    <row r="3117" spans="19:22">
      <c r="S3117" t="str">
        <f>IF(ISNUMBER(SEARCH(ZAKL_DATA!$B$18,FU!$U3117)),U3117,"")</f>
        <v>Mnichov</v>
      </c>
      <c r="T3117" t="str">
        <f t="array" ref="T3117">IFERROR(INDEX($S$3:$S$6255,SMALL(IF(ISNUMBER(SEARCH("",$S$3:$S$6255)),ROW($S$1:$S$6253),""),ROW(S3115))),"")</f>
        <v>Mnichov</v>
      </c>
      <c r="U3117" t="s">
        <v>4564</v>
      </c>
      <c r="V3117">
        <v>563455</v>
      </c>
    </row>
    <row r="3118" spans="19:22">
      <c r="S3118" t="str">
        <f>IF(ISNUMBER(SEARCH(ZAKL_DATA!$B$18,FU!$U3118)),U3118,"")</f>
        <v>Mnichov</v>
      </c>
      <c r="T3118" t="str">
        <f t="array" ref="T3118">IFERROR(INDEX($S$3:$S$6255,SMALL(IF(ISNUMBER(SEARCH("",$S$3:$S$6255)),ROW($S$1:$S$6253),""),ROW(S3116))),"")</f>
        <v>Mnichov</v>
      </c>
      <c r="U3118" t="s">
        <v>4564</v>
      </c>
      <c r="V3118">
        <v>563463</v>
      </c>
    </row>
    <row r="3119" spans="19:22">
      <c r="S3119" t="str">
        <f>IF(ISNUMBER(SEARCH(ZAKL_DATA!$B$18,FU!$U3119)),U3119,"")</f>
        <v>Mnichov</v>
      </c>
      <c r="T3119" t="str">
        <f t="array" ref="T3119">IFERROR(INDEX($S$3:$S$6255,SMALL(IF(ISNUMBER(SEARCH("",$S$3:$S$6255)),ROW($S$1:$S$6253),""),ROW(S3117))),"")</f>
        <v>Mnichov</v>
      </c>
      <c r="U3119" t="s">
        <v>4564</v>
      </c>
      <c r="V3119">
        <v>563471</v>
      </c>
    </row>
    <row r="3120" spans="19:22">
      <c r="S3120" t="str">
        <f>IF(ISNUMBER(SEARCH(ZAKL_DATA!$B$18,FU!$U3120)),U3120,"")</f>
        <v>Mnichovice</v>
      </c>
      <c r="T3120" t="str">
        <f t="array" ref="T3120">IFERROR(INDEX($S$3:$S$6255,SMALL(IF(ISNUMBER(SEARCH("",$S$3:$S$6255)),ROW($S$1:$S$6253),""),ROW(S3118))),"")</f>
        <v>Mnichovice</v>
      </c>
      <c r="U3120" t="s">
        <v>3966</v>
      </c>
      <c r="V3120">
        <v>563480</v>
      </c>
    </row>
    <row r="3121" spans="19:22">
      <c r="S3121" t="str">
        <f>IF(ISNUMBER(SEARCH(ZAKL_DATA!$B$18,FU!$U3121)),U3121,"")</f>
        <v>Mnichovice</v>
      </c>
      <c r="T3121" t="str">
        <f t="array" ref="T3121">IFERROR(INDEX($S$3:$S$6255,SMALL(IF(ISNUMBER(SEARCH("",$S$3:$S$6255)),ROW($S$1:$S$6253),""),ROW(S3119))),"")</f>
        <v>Mnichovice</v>
      </c>
      <c r="U3121" t="s">
        <v>3966</v>
      </c>
      <c r="V3121">
        <v>563498</v>
      </c>
    </row>
    <row r="3122" spans="19:22">
      <c r="S3122" t="str">
        <f>IF(ISNUMBER(SEARCH(ZAKL_DATA!$B$18,FU!$U3122)),U3122,"")</f>
        <v>Mnichovo Hradiště</v>
      </c>
      <c r="T3122" t="str">
        <f t="array" ref="T3122">IFERROR(INDEX($S$3:$S$6255,SMALL(IF(ISNUMBER(SEARCH("",$S$3:$S$6255)),ROW($S$1:$S$6253),""),ROW(S3120))),"")</f>
        <v>Mnichovo Hradiště</v>
      </c>
      <c r="U3122" t="s">
        <v>4542</v>
      </c>
      <c r="V3122">
        <v>563501</v>
      </c>
    </row>
    <row r="3123" spans="19:22">
      <c r="S3123" t="str">
        <f>IF(ISNUMBER(SEARCH(ZAKL_DATA!$B$18,FU!$U3123)),U3123,"")</f>
        <v>Mníšek</v>
      </c>
      <c r="T3123" t="str">
        <f t="array" ref="T3123">IFERROR(INDEX($S$3:$S$6255,SMALL(IF(ISNUMBER(SEARCH("",$S$3:$S$6255)),ROW($S$1:$S$6253),""),ROW(S3121))),"")</f>
        <v>Mníšek</v>
      </c>
      <c r="U3123" t="s">
        <v>6507</v>
      </c>
      <c r="V3123">
        <v>563510</v>
      </c>
    </row>
    <row r="3124" spans="19:22">
      <c r="S3124" t="str">
        <f>IF(ISNUMBER(SEARCH(ZAKL_DATA!$B$18,FU!$U3124)),U3124,"")</f>
        <v>Mníšek pod Brdy</v>
      </c>
      <c r="T3124" t="str">
        <f t="array" ref="T3124">IFERROR(INDEX($S$3:$S$6255,SMALL(IF(ISNUMBER(SEARCH("",$S$3:$S$6255)),ROW($S$1:$S$6253),""),ROW(S3122))),"")</f>
        <v>Mníšek pod Brdy</v>
      </c>
      <c r="U3124" t="s">
        <v>4916</v>
      </c>
      <c r="V3124">
        <v>563528</v>
      </c>
    </row>
    <row r="3125" spans="19:22">
      <c r="S3125" t="str">
        <f>IF(ISNUMBER(SEARCH(ZAKL_DATA!$B$18,FU!$U3125)),U3125,"")</f>
        <v>Močerady</v>
      </c>
      <c r="T3125" t="str">
        <f t="array" ref="T3125">IFERROR(INDEX($S$3:$S$6255,SMALL(IF(ISNUMBER(SEARCH("",$S$3:$S$6255)),ROW($S$1:$S$6253),""),ROW(S3123))),"")</f>
        <v>Močerady</v>
      </c>
      <c r="U3125" t="s">
        <v>8904</v>
      </c>
      <c r="V3125">
        <v>563536</v>
      </c>
    </row>
    <row r="3126" spans="19:22">
      <c r="S3126" t="str">
        <f>IF(ISNUMBER(SEARCH(ZAKL_DATA!$B$18,FU!$U3126)),U3126,"")</f>
        <v>Močovice</v>
      </c>
      <c r="T3126" t="str">
        <f t="array" ref="T3126">IFERROR(INDEX($S$3:$S$6255,SMALL(IF(ISNUMBER(SEARCH("",$S$3:$S$6255)),ROW($S$1:$S$6253),""),ROW(S3124))),"")</f>
        <v>Močovice</v>
      </c>
      <c r="U3126" t="s">
        <v>4042</v>
      </c>
      <c r="V3126">
        <v>563544</v>
      </c>
    </row>
    <row r="3127" spans="19:22">
      <c r="S3127" t="str">
        <f>IF(ISNUMBER(SEARCH(ZAKL_DATA!$B$18,FU!$U3127)),U3127,"")</f>
        <v>Modlany</v>
      </c>
      <c r="T3127" t="str">
        <f t="array" ref="T3127">IFERROR(INDEX($S$3:$S$6255,SMALL(IF(ISNUMBER(SEARCH("",$S$3:$S$6255)),ROW($S$1:$S$6253),""),ROW(S3125))),"")</f>
        <v>Modlany</v>
      </c>
      <c r="U3127" t="s">
        <v>6775</v>
      </c>
      <c r="V3127">
        <v>563552</v>
      </c>
    </row>
    <row r="3128" spans="19:22">
      <c r="S3128" t="str">
        <f>IF(ISNUMBER(SEARCH(ZAKL_DATA!$B$18,FU!$U3128)),U3128,"")</f>
        <v>Modletice</v>
      </c>
      <c r="T3128" t="str">
        <f t="array" ref="T3128">IFERROR(INDEX($S$3:$S$6255,SMALL(IF(ISNUMBER(SEARCH("",$S$3:$S$6255)),ROW($S$1:$S$6253),""),ROW(S3126))),"")</f>
        <v>Modletice</v>
      </c>
      <c r="U3128" t="s">
        <v>8840</v>
      </c>
      <c r="V3128">
        <v>563561</v>
      </c>
    </row>
    <row r="3129" spans="19:22">
      <c r="S3129" t="str">
        <f>IF(ISNUMBER(SEARCH(ZAKL_DATA!$B$18,FU!$U3129)),U3129,"")</f>
        <v>Modlíkov</v>
      </c>
      <c r="T3129" t="str">
        <f t="array" ref="T3129">IFERROR(INDEX($S$3:$S$6255,SMALL(IF(ISNUMBER(SEARCH("",$S$3:$S$6255)),ROW($S$1:$S$6253),""),ROW(S3127))),"")</f>
        <v>Modlíkov</v>
      </c>
      <c r="U3129" t="s">
        <v>6873</v>
      </c>
      <c r="V3129">
        <v>563579</v>
      </c>
    </row>
    <row r="3130" spans="19:22">
      <c r="S3130" t="str">
        <f>IF(ISNUMBER(SEARCH(ZAKL_DATA!$B$18,FU!$U3130)),U3130,"")</f>
        <v>Modrá</v>
      </c>
      <c r="T3130" t="str">
        <f t="array" ref="T3130">IFERROR(INDEX($S$3:$S$6255,SMALL(IF(ISNUMBER(SEARCH("",$S$3:$S$6255)),ROW($S$1:$S$6253),""),ROW(S3128))),"")</f>
        <v>Modrá</v>
      </c>
      <c r="U3130" t="s">
        <v>8462</v>
      </c>
      <c r="V3130">
        <v>563587</v>
      </c>
    </row>
    <row r="3131" spans="19:22">
      <c r="S3131" t="str">
        <f>IF(ISNUMBER(SEARCH(ZAKL_DATA!$B$18,FU!$U3131)),U3131,"")</f>
        <v>Modrá Hůrka</v>
      </c>
      <c r="T3131" t="str">
        <f t="array" ref="T3131">IFERROR(INDEX($S$3:$S$6255,SMALL(IF(ISNUMBER(SEARCH("",$S$3:$S$6255)),ROW($S$1:$S$6253),""),ROW(S3129))),"")</f>
        <v>Modrá Hůrka</v>
      </c>
      <c r="U3131" t="s">
        <v>8864</v>
      </c>
      <c r="V3131">
        <v>563595</v>
      </c>
    </row>
    <row r="3132" spans="19:22">
      <c r="S3132" t="str">
        <f>IF(ISNUMBER(SEARCH(ZAKL_DATA!$B$18,FU!$U3132)),U3132,"")</f>
        <v>Modrava</v>
      </c>
      <c r="T3132" t="str">
        <f t="array" ref="T3132">IFERROR(INDEX($S$3:$S$6255,SMALL(IF(ISNUMBER(SEARCH("",$S$3:$S$6255)),ROW($S$1:$S$6253),""),ROW(S3130))),"")</f>
        <v>Modrava</v>
      </c>
      <c r="U3132" t="s">
        <v>5038</v>
      </c>
      <c r="V3132">
        <v>563609</v>
      </c>
    </row>
    <row r="3133" spans="19:22">
      <c r="S3133" t="str">
        <f>IF(ISNUMBER(SEARCH(ZAKL_DATA!$B$18,FU!$U3133)),U3133,"")</f>
        <v>Modřice</v>
      </c>
      <c r="T3133" t="str">
        <f t="array" ref="T3133">IFERROR(INDEX($S$3:$S$6255,SMALL(IF(ISNUMBER(SEARCH("",$S$3:$S$6255)),ROW($S$1:$S$6253),""),ROW(S3131))),"")</f>
        <v>Modřice</v>
      </c>
      <c r="U3133" t="s">
        <v>7865</v>
      </c>
      <c r="V3133">
        <v>563617</v>
      </c>
    </row>
    <row r="3134" spans="19:22">
      <c r="S3134" t="str">
        <f>IF(ISNUMBER(SEARCH(ZAKL_DATA!$B$18,FU!$U3134)),U3134,"")</f>
        <v>Modřišice</v>
      </c>
      <c r="T3134" t="str">
        <f t="array" ref="T3134">IFERROR(INDEX($S$3:$S$6255,SMALL(IF(ISNUMBER(SEARCH("",$S$3:$S$6255)),ROW($S$1:$S$6253),""),ROW(S3132))),"")</f>
        <v>Modřišice</v>
      </c>
      <c r="U3134" t="s">
        <v>7483</v>
      </c>
      <c r="V3134">
        <v>563625</v>
      </c>
    </row>
    <row r="3135" spans="19:22">
      <c r="S3135" t="str">
        <f>IF(ISNUMBER(SEARCH(ZAKL_DATA!$B$18,FU!$U3135)),U3135,"")</f>
        <v>Modřovice</v>
      </c>
      <c r="T3135" t="str">
        <f t="array" ref="T3135">IFERROR(INDEX($S$3:$S$6255,SMALL(IF(ISNUMBER(SEARCH("",$S$3:$S$6255)),ROW($S$1:$S$6253),""),ROW(S3133))),"")</f>
        <v>Modřovice</v>
      </c>
      <c r="U3135" t="s">
        <v>8944</v>
      </c>
      <c r="V3135">
        <v>563633</v>
      </c>
    </row>
    <row r="3136" spans="19:22">
      <c r="S3136" t="str">
        <f>IF(ISNUMBER(SEARCH(ZAKL_DATA!$B$18,FU!$U3136)),U3136,"")</f>
        <v>Mohelnice</v>
      </c>
      <c r="T3136" t="str">
        <f t="array" ref="T3136">IFERROR(INDEX($S$3:$S$6255,SMALL(IF(ISNUMBER(SEARCH("",$S$3:$S$6255)),ROW($S$1:$S$6253),""),ROW(S3134))),"")</f>
        <v>Mohelnice</v>
      </c>
      <c r="U3136" t="s">
        <v>4890</v>
      </c>
      <c r="V3136">
        <v>563641</v>
      </c>
    </row>
    <row r="3137" spans="19:22">
      <c r="S3137" t="str">
        <f>IF(ISNUMBER(SEARCH(ZAKL_DATA!$B$18,FU!$U3137)),U3137,"")</f>
        <v>Mohelnice</v>
      </c>
      <c r="T3137" t="str">
        <f t="array" ref="T3137">IFERROR(INDEX($S$3:$S$6255,SMALL(IF(ISNUMBER(SEARCH("",$S$3:$S$6255)),ROW($S$1:$S$6253),""),ROW(S3135))),"")</f>
        <v>Mohelnice</v>
      </c>
      <c r="U3137" t="s">
        <v>4890</v>
      </c>
      <c r="V3137">
        <v>563650</v>
      </c>
    </row>
    <row r="3138" spans="19:22">
      <c r="S3138" t="str">
        <f>IF(ISNUMBER(SEARCH(ZAKL_DATA!$B$18,FU!$U3138)),U3138,"")</f>
        <v>Mohelnice nad Jizerou</v>
      </c>
      <c r="T3138" t="str">
        <f t="array" ref="T3138">IFERROR(INDEX($S$3:$S$6255,SMALL(IF(ISNUMBER(SEARCH("",$S$3:$S$6255)),ROW($S$1:$S$6253),""),ROW(S3136))),"")</f>
        <v>Mohelnice nad Jizerou</v>
      </c>
      <c r="U3138" t="s">
        <v>6638</v>
      </c>
      <c r="V3138">
        <v>563668</v>
      </c>
    </row>
    <row r="3139" spans="19:22">
      <c r="S3139" t="str">
        <f>IF(ISNUMBER(SEARCH(ZAKL_DATA!$B$18,FU!$U3139)),U3139,"")</f>
        <v>Mohelno</v>
      </c>
      <c r="T3139" t="str">
        <f t="array" ref="T3139">IFERROR(INDEX($S$3:$S$6255,SMALL(IF(ISNUMBER(SEARCH("",$S$3:$S$6255)),ROW($S$1:$S$6253),""),ROW(S3137))),"")</f>
        <v>Mohelno</v>
      </c>
      <c r="U3139" t="s">
        <v>8392</v>
      </c>
      <c r="V3139">
        <v>563676</v>
      </c>
    </row>
    <row r="3140" spans="19:22">
      <c r="S3140" t="str">
        <f>IF(ISNUMBER(SEARCH(ZAKL_DATA!$B$18,FU!$U3140)),U3140,"")</f>
        <v>Mochov</v>
      </c>
      <c r="T3140" t="str">
        <f t="array" ref="T3140">IFERROR(INDEX($S$3:$S$6255,SMALL(IF(ISNUMBER(SEARCH("",$S$3:$S$6255)),ROW($S$1:$S$6253),""),ROW(S3138))),"")</f>
        <v>Mochov</v>
      </c>
      <c r="U3140" t="s">
        <v>4730</v>
      </c>
      <c r="V3140">
        <v>563684</v>
      </c>
    </row>
    <row r="3141" spans="19:22">
      <c r="S3141" t="str">
        <f>IF(ISNUMBER(SEARCH(ZAKL_DATA!$B$18,FU!$U3141)),U3141,"")</f>
        <v>Mochtín</v>
      </c>
      <c r="T3141" t="str">
        <f t="array" ref="T3141">IFERROR(INDEX($S$3:$S$6255,SMALL(IF(ISNUMBER(SEARCH("",$S$3:$S$6255)),ROW($S$1:$S$6253),""),ROW(S3139))),"")</f>
        <v>Mochtín</v>
      </c>
      <c r="U3141" t="s">
        <v>5995</v>
      </c>
      <c r="V3141">
        <v>563692</v>
      </c>
    </row>
    <row r="3142" spans="19:22">
      <c r="S3142" t="str">
        <f>IF(ISNUMBER(SEARCH(ZAKL_DATA!$B$18,FU!$U3142)),U3142,"")</f>
        <v>Mojné</v>
      </c>
      <c r="T3142" t="str">
        <f t="array" ref="T3142">IFERROR(INDEX($S$3:$S$6255,SMALL(IF(ISNUMBER(SEARCH("",$S$3:$S$6255)),ROW($S$1:$S$6253),""),ROW(S3140))),"")</f>
        <v>Mojné</v>
      </c>
      <c r="U3142" t="s">
        <v>8865</v>
      </c>
      <c r="V3142">
        <v>563706</v>
      </c>
    </row>
    <row r="3143" spans="19:22">
      <c r="S3143" t="str">
        <f>IF(ISNUMBER(SEARCH(ZAKL_DATA!$B$18,FU!$U3143)),U3143,"")</f>
        <v>Mokošín</v>
      </c>
      <c r="T3143" t="str">
        <f t="array" ref="T3143">IFERROR(INDEX($S$3:$S$6255,SMALL(IF(ISNUMBER(SEARCH("",$S$3:$S$6255)),ROW($S$1:$S$6253),""),ROW(S3141))),"")</f>
        <v>Mokošín</v>
      </c>
      <c r="U3143" t="s">
        <v>7357</v>
      </c>
      <c r="V3143">
        <v>563714</v>
      </c>
    </row>
    <row r="3144" spans="19:22">
      <c r="S3144" t="str">
        <f>IF(ISNUMBER(SEARCH(ZAKL_DATA!$B$18,FU!$U3144)),U3144,"")</f>
        <v>Mokrá-Horákov</v>
      </c>
      <c r="T3144" t="str">
        <f t="array" ref="T3144">IFERROR(INDEX($S$3:$S$6255,SMALL(IF(ISNUMBER(SEARCH("",$S$3:$S$6255)),ROW($S$1:$S$6253),""),ROW(S3142))),"")</f>
        <v>Mokrá-Horákov</v>
      </c>
      <c r="U3144" t="s">
        <v>7866</v>
      </c>
      <c r="V3144">
        <v>563722</v>
      </c>
    </row>
    <row r="3145" spans="19:22">
      <c r="S3145" t="str">
        <f>IF(ISNUMBER(SEARCH(ZAKL_DATA!$B$18,FU!$U3145)),U3145,"")</f>
        <v>Mokré</v>
      </c>
      <c r="T3145" t="str">
        <f t="array" ref="T3145">IFERROR(INDEX($S$3:$S$6255,SMALL(IF(ISNUMBER(SEARCH("",$S$3:$S$6255)),ROW($S$1:$S$6253),""),ROW(S3143))),"")</f>
        <v>Mokré</v>
      </c>
      <c r="U3145" t="s">
        <v>7429</v>
      </c>
      <c r="V3145">
        <v>563731</v>
      </c>
    </row>
    <row r="3146" spans="19:22">
      <c r="S3146" t="str">
        <f>IF(ISNUMBER(SEARCH(ZAKL_DATA!$B$18,FU!$U3146)),U3146,"")</f>
        <v>Mokré Lazce</v>
      </c>
      <c r="T3146" t="str">
        <f t="array" ref="T3146">IFERROR(INDEX($S$3:$S$6255,SMALL(IF(ISNUMBER(SEARCH("",$S$3:$S$6255)),ROW($S$1:$S$6253),""),ROW(S3144))),"")</f>
        <v>Mokré Lazce</v>
      </c>
      <c r="U3146" t="s">
        <v>3723</v>
      </c>
      <c r="V3146">
        <v>563749</v>
      </c>
    </row>
    <row r="3147" spans="19:22">
      <c r="S3147" t="str">
        <f>IF(ISNUMBER(SEARCH(ZAKL_DATA!$B$18,FU!$U3147)),U3147,"")</f>
        <v>Mokrosuky</v>
      </c>
      <c r="T3147" t="str">
        <f t="array" ref="T3147">IFERROR(INDEX($S$3:$S$6255,SMALL(IF(ISNUMBER(SEARCH("",$S$3:$S$6255)),ROW($S$1:$S$6253),""),ROW(S3145))),"")</f>
        <v>Mokrosuky</v>
      </c>
      <c r="U3147" t="s">
        <v>5996</v>
      </c>
      <c r="V3147">
        <v>563757</v>
      </c>
    </row>
    <row r="3148" spans="19:22">
      <c r="S3148" t="str">
        <f>IF(ISNUMBER(SEARCH(ZAKL_DATA!$B$18,FU!$U3148)),U3148,"")</f>
        <v>Mokrouše</v>
      </c>
      <c r="T3148" t="str">
        <f t="array" ref="T3148">IFERROR(INDEX($S$3:$S$6255,SMALL(IF(ISNUMBER(SEARCH("",$S$3:$S$6255)),ROW($S$1:$S$6253),""),ROW(S3146))),"")</f>
        <v>Mokrouše</v>
      </c>
      <c r="U3148" t="s">
        <v>4904</v>
      </c>
      <c r="V3148">
        <v>563765</v>
      </c>
    </row>
    <row r="3149" spans="19:22">
      <c r="S3149" t="str">
        <f>IF(ISNUMBER(SEARCH(ZAKL_DATA!$B$18,FU!$U3149)),U3149,"")</f>
        <v>Mokrovousy</v>
      </c>
      <c r="T3149" t="str">
        <f t="array" ref="T3149">IFERROR(INDEX($S$3:$S$6255,SMALL(IF(ISNUMBER(SEARCH("",$S$3:$S$6255)),ROW($S$1:$S$6253),""),ROW(S3147))),"")</f>
        <v>Mokrovousy</v>
      </c>
      <c r="U3149" t="s">
        <v>6983</v>
      </c>
      <c r="V3149">
        <v>563773</v>
      </c>
    </row>
    <row r="3150" spans="19:22">
      <c r="S3150" t="str">
        <f>IF(ISNUMBER(SEARCH(ZAKL_DATA!$B$18,FU!$U3150)),U3150,"")</f>
        <v>Mokrovraty</v>
      </c>
      <c r="T3150" t="str">
        <f t="array" ref="T3150">IFERROR(INDEX($S$3:$S$6255,SMALL(IF(ISNUMBER(SEARCH("",$S$3:$S$6255)),ROW($S$1:$S$6253),""),ROW(S3148))),"")</f>
        <v>Mokrovraty</v>
      </c>
      <c r="U3150" t="s">
        <v>4918</v>
      </c>
      <c r="V3150">
        <v>563781</v>
      </c>
    </row>
    <row r="3151" spans="19:22">
      <c r="S3151" t="str">
        <f>IF(ISNUMBER(SEARCH(ZAKL_DATA!$B$18,FU!$U3151)),U3151,"")</f>
        <v>Mokrý Lom</v>
      </c>
      <c r="T3151" t="str">
        <f t="array" ref="T3151">IFERROR(INDEX($S$3:$S$6255,SMALL(IF(ISNUMBER(SEARCH("",$S$3:$S$6255)),ROW($S$1:$S$6253),""),ROW(S3149))),"")</f>
        <v>Mokrý Lom</v>
      </c>
      <c r="U3151" t="s">
        <v>4499</v>
      </c>
      <c r="V3151">
        <v>563790</v>
      </c>
    </row>
    <row r="3152" spans="19:22">
      <c r="S3152" t="str">
        <f>IF(ISNUMBER(SEARCH(ZAKL_DATA!$B$18,FU!$U3152)),U3152,"")</f>
        <v>Moldava</v>
      </c>
      <c r="T3152" t="str">
        <f t="array" ref="T3152">IFERROR(INDEX($S$3:$S$6255,SMALL(IF(ISNUMBER(SEARCH("",$S$3:$S$6255)),ROW($S$1:$S$6253),""),ROW(S3150))),"")</f>
        <v>Moldava</v>
      </c>
      <c r="U3152" t="s">
        <v>6776</v>
      </c>
      <c r="V3152">
        <v>563803</v>
      </c>
    </row>
    <row r="3153" spans="19:22">
      <c r="S3153" t="str">
        <f>IF(ISNUMBER(SEARCH(ZAKL_DATA!$B$18,FU!$U3153)),U3153,"")</f>
        <v>Morašice</v>
      </c>
      <c r="T3153" t="str">
        <f t="array" ref="T3153">IFERROR(INDEX($S$3:$S$6255,SMALL(IF(ISNUMBER(SEARCH("",$S$3:$S$6255)),ROW($S$1:$S$6253),""),ROW(S3151))),"")</f>
        <v>Morašice</v>
      </c>
      <c r="U3153" t="s">
        <v>7093</v>
      </c>
      <c r="V3153">
        <v>563811</v>
      </c>
    </row>
    <row r="3154" spans="19:22">
      <c r="S3154" t="str">
        <f>IF(ISNUMBER(SEARCH(ZAKL_DATA!$B$18,FU!$U3154)),U3154,"")</f>
        <v>Morašice</v>
      </c>
      <c r="T3154" t="str">
        <f t="array" ref="T3154">IFERROR(INDEX($S$3:$S$6255,SMALL(IF(ISNUMBER(SEARCH("",$S$3:$S$6255)),ROW($S$1:$S$6253),""),ROW(S3152))),"")</f>
        <v>Morašice</v>
      </c>
      <c r="U3154" t="s">
        <v>7093</v>
      </c>
      <c r="V3154">
        <v>563820</v>
      </c>
    </row>
    <row r="3155" spans="19:22">
      <c r="S3155" t="str">
        <f>IF(ISNUMBER(SEARCH(ZAKL_DATA!$B$18,FU!$U3155)),U3155,"")</f>
        <v>Morašice</v>
      </c>
      <c r="T3155" t="str">
        <f t="array" ref="T3155">IFERROR(INDEX($S$3:$S$6255,SMALL(IF(ISNUMBER(SEARCH("",$S$3:$S$6255)),ROW($S$1:$S$6253),""),ROW(S3153))),"")</f>
        <v>Morašice</v>
      </c>
      <c r="U3155" t="s">
        <v>7093</v>
      </c>
      <c r="V3155">
        <v>563838</v>
      </c>
    </row>
    <row r="3156" spans="19:22">
      <c r="S3156" t="str">
        <f>IF(ISNUMBER(SEARCH(ZAKL_DATA!$B$18,FU!$U3156)),U3156,"")</f>
        <v>Morašice</v>
      </c>
      <c r="T3156" t="str">
        <f t="array" ref="T3156">IFERROR(INDEX($S$3:$S$6255,SMALL(IF(ISNUMBER(SEARCH("",$S$3:$S$6255)),ROW($S$1:$S$6253),""),ROW(S3154))),"")</f>
        <v>Morašice</v>
      </c>
      <c r="U3156" t="s">
        <v>7093</v>
      </c>
      <c r="V3156">
        <v>563846</v>
      </c>
    </row>
    <row r="3157" spans="19:22">
      <c r="S3157" t="str">
        <f>IF(ISNUMBER(SEARCH(ZAKL_DATA!$B$18,FU!$U3157)),U3157,"")</f>
        <v>Moravany</v>
      </c>
      <c r="T3157" t="str">
        <f t="array" ref="T3157">IFERROR(INDEX($S$3:$S$6255,SMALL(IF(ISNUMBER(SEARCH("",$S$3:$S$6255)),ROW($S$1:$S$6253),""),ROW(S3155))),"")</f>
        <v>Moravany</v>
      </c>
      <c r="U3157" t="s">
        <v>7358</v>
      </c>
      <c r="V3157">
        <v>563854</v>
      </c>
    </row>
    <row r="3158" spans="19:22">
      <c r="S3158" t="str">
        <f>IF(ISNUMBER(SEARCH(ZAKL_DATA!$B$18,FU!$U3158)),U3158,"")</f>
        <v>Moravany</v>
      </c>
      <c r="T3158" t="str">
        <f t="array" ref="T3158">IFERROR(INDEX($S$3:$S$6255,SMALL(IF(ISNUMBER(SEARCH("",$S$3:$S$6255)),ROW($S$1:$S$6253),""),ROW(S3156))),"")</f>
        <v>Moravany</v>
      </c>
      <c r="U3158" t="s">
        <v>7358</v>
      </c>
      <c r="V3158">
        <v>563862</v>
      </c>
    </row>
    <row r="3159" spans="19:22">
      <c r="S3159" t="str">
        <f>IF(ISNUMBER(SEARCH(ZAKL_DATA!$B$18,FU!$U3159)),U3159,"")</f>
        <v>Moravany</v>
      </c>
      <c r="T3159" t="str">
        <f t="array" ref="T3159">IFERROR(INDEX($S$3:$S$6255,SMALL(IF(ISNUMBER(SEARCH("",$S$3:$S$6255)),ROW($S$1:$S$6253),""),ROW(S3157))),"")</f>
        <v>Moravany</v>
      </c>
      <c r="U3159" t="s">
        <v>7358</v>
      </c>
      <c r="V3159">
        <v>563871</v>
      </c>
    </row>
    <row r="3160" spans="19:22">
      <c r="S3160" t="str">
        <f>IF(ISNUMBER(SEARCH(ZAKL_DATA!$B$18,FU!$U3160)),U3160,"")</f>
        <v>Moravec</v>
      </c>
      <c r="T3160" t="str">
        <f t="array" ref="T3160">IFERROR(INDEX($S$3:$S$6255,SMALL(IF(ISNUMBER(SEARCH("",$S$3:$S$6255)),ROW($S$1:$S$6253),""),ROW(S3158))),"")</f>
        <v>Moravec</v>
      </c>
      <c r="U3160" t="s">
        <v>8715</v>
      </c>
      <c r="V3160">
        <v>563889</v>
      </c>
    </row>
    <row r="3161" spans="19:22">
      <c r="S3161" t="str">
        <f>IF(ISNUMBER(SEARCH(ZAKL_DATA!$B$18,FU!$U3161)),U3161,"")</f>
        <v>Moravecké Pavlovice</v>
      </c>
      <c r="T3161" t="str">
        <f t="array" ref="T3161">IFERROR(INDEX($S$3:$S$6255,SMALL(IF(ISNUMBER(SEARCH("",$S$3:$S$6255)),ROW($S$1:$S$6253),""),ROW(S3159))),"")</f>
        <v>Moravecké Pavlovice</v>
      </c>
      <c r="U3161" t="s">
        <v>8716</v>
      </c>
      <c r="V3161">
        <v>563897</v>
      </c>
    </row>
    <row r="3162" spans="19:22">
      <c r="S3162" t="str">
        <f>IF(ISNUMBER(SEARCH(ZAKL_DATA!$B$18,FU!$U3162)),U3162,"")</f>
        <v>Moraveč</v>
      </c>
      <c r="T3162" t="str">
        <f t="array" ref="T3162">IFERROR(INDEX($S$3:$S$6255,SMALL(IF(ISNUMBER(SEARCH("",$S$3:$S$6255)),ROW($S$1:$S$6253),""),ROW(S3160))),"")</f>
        <v>Moraveč</v>
      </c>
      <c r="U3162" t="s">
        <v>5415</v>
      </c>
      <c r="V3162">
        <v>563901</v>
      </c>
    </row>
    <row r="3163" spans="19:22">
      <c r="S3163" t="str">
        <f>IF(ISNUMBER(SEARCH(ZAKL_DATA!$B$18,FU!$U3163)),U3163,"")</f>
        <v>Moravice</v>
      </c>
      <c r="T3163" t="str">
        <f t="array" ref="T3163">IFERROR(INDEX($S$3:$S$6255,SMALL(IF(ISNUMBER(SEARCH("",$S$3:$S$6255)),ROW($S$1:$S$6253),""),ROW(S3161))),"")</f>
        <v>Moravice</v>
      </c>
      <c r="U3163" t="s">
        <v>6870</v>
      </c>
      <c r="V3163">
        <v>563919</v>
      </c>
    </row>
    <row r="3164" spans="19:22">
      <c r="S3164" t="str">
        <f>IF(ISNUMBER(SEARCH(ZAKL_DATA!$B$18,FU!$U3164)),U3164,"")</f>
        <v>Moravičany</v>
      </c>
      <c r="T3164" t="str">
        <f t="array" ref="T3164">IFERROR(INDEX($S$3:$S$6255,SMALL(IF(ISNUMBER(SEARCH("",$S$3:$S$6255)),ROW($S$1:$S$6253),""),ROW(S3162))),"")</f>
        <v>Moravičany</v>
      </c>
      <c r="U3164" t="s">
        <v>4891</v>
      </c>
      <c r="V3164">
        <v>563927</v>
      </c>
    </row>
    <row r="3165" spans="19:22">
      <c r="S3165" t="str">
        <f>IF(ISNUMBER(SEARCH(ZAKL_DATA!$B$18,FU!$U3165)),U3165,"")</f>
        <v>Morávka</v>
      </c>
      <c r="T3165" t="str">
        <f t="array" ref="T3165">IFERROR(INDEX($S$3:$S$6255,SMALL(IF(ISNUMBER(SEARCH("",$S$3:$S$6255)),ROW($S$1:$S$6253),""),ROW(S3163))),"")</f>
        <v>Morávka</v>
      </c>
      <c r="U3165" t="s">
        <v>8851</v>
      </c>
      <c r="V3165">
        <v>563935</v>
      </c>
    </row>
    <row r="3166" spans="19:22">
      <c r="S3166" t="str">
        <f>IF(ISNUMBER(SEARCH(ZAKL_DATA!$B$18,FU!$U3166)),U3166,"")</f>
        <v>Moravská Nová Ves</v>
      </c>
      <c r="T3166" t="str">
        <f t="array" ref="T3166">IFERROR(INDEX($S$3:$S$6255,SMALL(IF(ISNUMBER(SEARCH("",$S$3:$S$6255)),ROW($S$1:$S$6253),""),ROW(S3164))),"")</f>
        <v>Moravská Nová Ves</v>
      </c>
      <c r="U3166" t="s">
        <v>7957</v>
      </c>
      <c r="V3166">
        <v>563943</v>
      </c>
    </row>
    <row r="3167" spans="19:22">
      <c r="S3167" t="str">
        <f>IF(ISNUMBER(SEARCH(ZAKL_DATA!$B$18,FU!$U3167)),U3167,"")</f>
        <v>Moravská Třebová</v>
      </c>
      <c r="T3167" t="str">
        <f t="array" ref="T3167">IFERROR(INDEX($S$3:$S$6255,SMALL(IF(ISNUMBER(SEARCH("",$S$3:$S$6255)),ROW($S$1:$S$6253),""),ROW(S3165))),"")</f>
        <v>Moravská Třebová</v>
      </c>
      <c r="U3167" t="s">
        <v>7549</v>
      </c>
      <c r="V3167">
        <v>563951</v>
      </c>
    </row>
    <row r="3168" spans="19:22">
      <c r="S3168" t="str">
        <f>IF(ISNUMBER(SEARCH(ZAKL_DATA!$B$18,FU!$U3168)),U3168,"")</f>
        <v>Moravské Bránice</v>
      </c>
      <c r="T3168" t="str">
        <f t="array" ref="T3168">IFERROR(INDEX($S$3:$S$6255,SMALL(IF(ISNUMBER(SEARCH("",$S$3:$S$6255)),ROW($S$1:$S$6253),""),ROW(S3166))),"")</f>
        <v>Moravské Bránice</v>
      </c>
      <c r="U3168" t="s">
        <v>7867</v>
      </c>
      <c r="V3168">
        <v>563960</v>
      </c>
    </row>
    <row r="3169" spans="19:22">
      <c r="S3169" t="str">
        <f>IF(ISNUMBER(SEARCH(ZAKL_DATA!$B$18,FU!$U3169)),U3169,"")</f>
        <v>Moravské Budějovice</v>
      </c>
      <c r="T3169" t="str">
        <f t="array" ref="T3169">IFERROR(INDEX($S$3:$S$6255,SMALL(IF(ISNUMBER(SEARCH("",$S$3:$S$6255)),ROW($S$1:$S$6253),""),ROW(S3167))),"")</f>
        <v>Moravské Budějovice</v>
      </c>
      <c r="U3169" t="s">
        <v>8393</v>
      </c>
      <c r="V3169">
        <v>563978</v>
      </c>
    </row>
    <row r="3170" spans="19:22">
      <c r="S3170" t="str">
        <f>IF(ISNUMBER(SEARCH(ZAKL_DATA!$B$18,FU!$U3170)),U3170,"")</f>
        <v>Moravské Knínice</v>
      </c>
      <c r="T3170" t="str">
        <f t="array" ref="T3170">IFERROR(INDEX($S$3:$S$6255,SMALL(IF(ISNUMBER(SEARCH("",$S$3:$S$6255)),ROW($S$1:$S$6253),""),ROW(S3168))),"")</f>
        <v>Moravské Knínice</v>
      </c>
      <c r="U3170" t="s">
        <v>7868</v>
      </c>
      <c r="V3170">
        <v>563986</v>
      </c>
    </row>
    <row r="3171" spans="19:22">
      <c r="S3171" t="str">
        <f>IF(ISNUMBER(SEARCH(ZAKL_DATA!$B$18,FU!$U3171)),U3171,"")</f>
        <v>Moravské Málkovice</v>
      </c>
      <c r="T3171" t="str">
        <f t="array" ref="T3171">IFERROR(INDEX($S$3:$S$6255,SMALL(IF(ISNUMBER(SEARCH("",$S$3:$S$6255)),ROW($S$1:$S$6253),""),ROW(S3169))),"")</f>
        <v>Moravské Málkovice</v>
      </c>
      <c r="U3171" t="s">
        <v>8524</v>
      </c>
      <c r="V3171">
        <v>563994</v>
      </c>
    </row>
    <row r="3172" spans="19:22">
      <c r="S3172" t="str">
        <f>IF(ISNUMBER(SEARCH(ZAKL_DATA!$B$18,FU!$U3172)),U3172,"")</f>
        <v>Moravskoslezský Kočov</v>
      </c>
      <c r="T3172" t="str">
        <f t="array" ref="T3172">IFERROR(INDEX($S$3:$S$6255,SMALL(IF(ISNUMBER(SEARCH("",$S$3:$S$6255)),ROW($S$1:$S$6253),""),ROW(S3170))),"")</f>
        <v>Moravskoslezský Kočov</v>
      </c>
      <c r="U3172" t="s">
        <v>5667</v>
      </c>
      <c r="V3172">
        <v>564028</v>
      </c>
    </row>
    <row r="3173" spans="19:22">
      <c r="S3173" t="str">
        <f>IF(ISNUMBER(SEARCH(ZAKL_DATA!$B$18,FU!$U3173)),U3173,"")</f>
        <v>Moravský Beroun</v>
      </c>
      <c r="T3173" t="str">
        <f t="array" ref="T3173">IFERROR(INDEX($S$3:$S$6255,SMALL(IF(ISNUMBER(SEARCH("",$S$3:$S$6255)),ROW($S$1:$S$6253),""),ROW(S3171))),"")</f>
        <v>Moravský Beroun</v>
      </c>
      <c r="U3173" t="s">
        <v>8808</v>
      </c>
      <c r="V3173">
        <v>564036</v>
      </c>
    </row>
    <row r="3174" spans="19:22">
      <c r="S3174" t="str">
        <f>IF(ISNUMBER(SEARCH(ZAKL_DATA!$B$18,FU!$U3174)),U3174,"")</f>
        <v>Moravský Krumlov</v>
      </c>
      <c r="T3174" t="str">
        <f t="array" ref="T3174">IFERROR(INDEX($S$3:$S$6255,SMALL(IF(ISNUMBER(SEARCH("",$S$3:$S$6255)),ROW($S$1:$S$6253),""),ROW(S3172))),"")</f>
        <v>Moravský Krumlov</v>
      </c>
      <c r="U3174" t="s">
        <v>8607</v>
      </c>
      <c r="V3174">
        <v>564044</v>
      </c>
    </row>
    <row r="3175" spans="19:22">
      <c r="S3175" t="str">
        <f>IF(ISNUMBER(SEARCH(ZAKL_DATA!$B$18,FU!$U3175)),U3175,"")</f>
        <v>Moravský Písek</v>
      </c>
      <c r="T3175" t="str">
        <f t="array" ref="T3175">IFERROR(INDEX($S$3:$S$6255,SMALL(IF(ISNUMBER(SEARCH("",$S$3:$S$6255)),ROW($S$1:$S$6253),""),ROW(S3173))),"")</f>
        <v>Moravský Písek</v>
      </c>
      <c r="U3175" t="s">
        <v>8061</v>
      </c>
      <c r="V3175">
        <v>564052</v>
      </c>
    </row>
    <row r="3176" spans="19:22">
      <c r="S3176" t="str">
        <f>IF(ISNUMBER(SEARCH(ZAKL_DATA!$B$18,FU!$U3176)),U3176,"")</f>
        <v>Moravský Žižkov</v>
      </c>
      <c r="T3176" t="str">
        <f t="array" ref="T3176">IFERROR(INDEX($S$3:$S$6255,SMALL(IF(ISNUMBER(SEARCH("",$S$3:$S$6255)),ROW($S$1:$S$6253),""),ROW(S3174))),"")</f>
        <v>Moravský Žižkov</v>
      </c>
      <c r="U3176" t="s">
        <v>7958</v>
      </c>
      <c r="V3176">
        <v>564061</v>
      </c>
    </row>
    <row r="3177" spans="19:22">
      <c r="S3177" t="str">
        <f>IF(ISNUMBER(SEARCH(ZAKL_DATA!$B$18,FU!$U3177)),U3177,"")</f>
        <v>Morkovice-Slížany</v>
      </c>
      <c r="T3177" t="str">
        <f t="array" ref="T3177">IFERROR(INDEX($S$3:$S$6255,SMALL(IF(ISNUMBER(SEARCH("",$S$3:$S$6255)),ROW($S$1:$S$6253),""),ROW(S3175))),"")</f>
        <v>Morkovice-Slížany</v>
      </c>
      <c r="U3177" t="s">
        <v>8240</v>
      </c>
      <c r="V3177">
        <v>564079</v>
      </c>
    </row>
    <row r="3178" spans="19:22">
      <c r="S3178" t="str">
        <f>IF(ISNUMBER(SEARCH(ZAKL_DATA!$B$18,FU!$U3178)),U3178,"")</f>
        <v>Morkůvky</v>
      </c>
      <c r="T3178" t="str">
        <f t="array" ref="T3178">IFERROR(INDEX($S$3:$S$6255,SMALL(IF(ISNUMBER(SEARCH("",$S$3:$S$6255)),ROW($S$1:$S$6253),""),ROW(S3176))),"")</f>
        <v>Morkůvky</v>
      </c>
      <c r="U3178" t="s">
        <v>7959</v>
      </c>
      <c r="V3178">
        <v>564087</v>
      </c>
    </row>
    <row r="3179" spans="19:22">
      <c r="S3179" t="str">
        <f>IF(ISNUMBER(SEARCH(ZAKL_DATA!$B$18,FU!$U3179)),U3179,"")</f>
        <v>Mořice</v>
      </c>
      <c r="T3179" t="str">
        <f t="array" ref="T3179">IFERROR(INDEX($S$3:$S$6255,SMALL(IF(ISNUMBER(SEARCH("",$S$3:$S$6255)),ROW($S$1:$S$6253),""),ROW(S3177))),"")</f>
        <v>Mořice</v>
      </c>
      <c r="U3179" t="s">
        <v>8304</v>
      </c>
      <c r="V3179">
        <v>564095</v>
      </c>
    </row>
    <row r="3180" spans="19:22">
      <c r="S3180" t="str">
        <f>IF(ISNUMBER(SEARCH(ZAKL_DATA!$B$18,FU!$U3180)),U3180,"")</f>
        <v>Mořina</v>
      </c>
      <c r="T3180" t="str">
        <f t="array" ref="T3180">IFERROR(INDEX($S$3:$S$6255,SMALL(IF(ISNUMBER(SEARCH("",$S$3:$S$6255)),ROW($S$1:$S$6253),""),ROW(S3178))),"")</f>
        <v>Mořina</v>
      </c>
      <c r="U3180" t="s">
        <v>4096</v>
      </c>
      <c r="V3180">
        <v>564109</v>
      </c>
    </row>
    <row r="3181" spans="19:22">
      <c r="S3181" t="str">
        <f>IF(ISNUMBER(SEARCH(ZAKL_DATA!$B$18,FU!$U3181)),U3181,"")</f>
        <v>Mořinka</v>
      </c>
      <c r="T3181" t="str">
        <f t="array" ref="T3181">IFERROR(INDEX($S$3:$S$6255,SMALL(IF(ISNUMBER(SEARCH("",$S$3:$S$6255)),ROW($S$1:$S$6253),""),ROW(S3179))),"")</f>
        <v>Mořinka</v>
      </c>
      <c r="U3181" t="s">
        <v>4321</v>
      </c>
      <c r="V3181">
        <v>564117</v>
      </c>
    </row>
    <row r="3182" spans="19:22">
      <c r="S3182" t="str">
        <f>IF(ISNUMBER(SEARCH(ZAKL_DATA!$B$18,FU!$U3182)),U3182,"")</f>
        <v>Mořkov</v>
      </c>
      <c r="T3182" t="str">
        <f t="array" ref="T3182">IFERROR(INDEX($S$3:$S$6255,SMALL(IF(ISNUMBER(SEARCH("",$S$3:$S$6255)),ROW($S$1:$S$6253),""),ROW(S3180))),"")</f>
        <v>Mořkov</v>
      </c>
      <c r="U3182" t="s">
        <v>8938</v>
      </c>
      <c r="V3182">
        <v>564125</v>
      </c>
    </row>
    <row r="3183" spans="19:22">
      <c r="S3183" t="str">
        <f>IF(ISNUMBER(SEARCH(ZAKL_DATA!$B$18,FU!$U3183)),U3183,"")</f>
        <v>Most</v>
      </c>
      <c r="T3183" t="str">
        <f t="array" ref="T3183">IFERROR(INDEX($S$3:$S$6255,SMALL(IF(ISNUMBER(SEARCH("",$S$3:$S$6255)),ROW($S$1:$S$6253),""),ROW(S3181))),"")</f>
        <v>Most</v>
      </c>
      <c r="U3183" t="s">
        <v>6736</v>
      </c>
      <c r="V3183">
        <v>564133</v>
      </c>
    </row>
    <row r="3184" spans="19:22">
      <c r="S3184" t="str">
        <f>IF(ISNUMBER(SEARCH(ZAKL_DATA!$B$18,FU!$U3184)),U3184,"")</f>
        <v>Mostek</v>
      </c>
      <c r="T3184" t="str">
        <f t="array" ref="T3184">IFERROR(INDEX($S$3:$S$6255,SMALL(IF(ISNUMBER(SEARCH("",$S$3:$S$6255)),ROW($S$1:$S$6253),""),ROW(S3182))),"")</f>
        <v>Mostek</v>
      </c>
      <c r="U3184" t="s">
        <v>7640</v>
      </c>
      <c r="V3184">
        <v>564141</v>
      </c>
    </row>
    <row r="3185" spans="19:22">
      <c r="S3185" t="str">
        <f>IF(ISNUMBER(SEARCH(ZAKL_DATA!$B$18,FU!$U3185)),U3185,"")</f>
        <v>Mostek</v>
      </c>
      <c r="T3185" t="str">
        <f t="array" ref="T3185">IFERROR(INDEX($S$3:$S$6255,SMALL(IF(ISNUMBER(SEARCH("",$S$3:$S$6255)),ROW($S$1:$S$6253),""),ROW(S3183))),"")</f>
        <v>Mostek</v>
      </c>
      <c r="U3185" t="s">
        <v>7640</v>
      </c>
      <c r="V3185">
        <v>564150</v>
      </c>
    </row>
    <row r="3186" spans="19:22">
      <c r="S3186" t="str">
        <f>IF(ISNUMBER(SEARCH(ZAKL_DATA!$B$18,FU!$U3186)),U3186,"")</f>
        <v>Mostkovice</v>
      </c>
      <c r="T3186" t="str">
        <f t="array" ref="T3186">IFERROR(INDEX($S$3:$S$6255,SMALL(IF(ISNUMBER(SEARCH("",$S$3:$S$6255)),ROW($S$1:$S$6253),""),ROW(S3184))),"")</f>
        <v>Mostkovice</v>
      </c>
      <c r="U3186" t="s">
        <v>8305</v>
      </c>
      <c r="V3186">
        <v>564168</v>
      </c>
    </row>
    <row r="3187" spans="19:22">
      <c r="S3187" t="str">
        <f>IF(ISNUMBER(SEARCH(ZAKL_DATA!$B$18,FU!$U3187)),U3187,"")</f>
        <v>Mosty u Jablunkova</v>
      </c>
      <c r="T3187" t="str">
        <f t="array" ref="T3187">IFERROR(INDEX($S$3:$S$6255,SMALL(IF(ISNUMBER(SEARCH("",$S$3:$S$6255)),ROW($S$1:$S$6253),""),ROW(S3185))),"")</f>
        <v>Mosty u Jablunkova</v>
      </c>
      <c r="U3187" t="s">
        <v>8852</v>
      </c>
      <c r="V3187">
        <v>564176</v>
      </c>
    </row>
    <row r="3188" spans="19:22">
      <c r="S3188" t="str">
        <f>IF(ISNUMBER(SEARCH(ZAKL_DATA!$B$18,FU!$U3188)),U3188,"")</f>
        <v>Mošnov</v>
      </c>
      <c r="T3188" t="str">
        <f t="array" ref="T3188">IFERROR(INDEX($S$3:$S$6255,SMALL(IF(ISNUMBER(SEARCH("",$S$3:$S$6255)),ROW($S$1:$S$6253),""),ROW(S3186))),"")</f>
        <v>Mošnov</v>
      </c>
      <c r="U3188" t="s">
        <v>6835</v>
      </c>
      <c r="V3188">
        <v>564184</v>
      </c>
    </row>
    <row r="3189" spans="19:22">
      <c r="S3189" t="str">
        <f>IF(ISNUMBER(SEARCH(ZAKL_DATA!$B$18,FU!$U3189)),U3189,"")</f>
        <v>Mouchnice</v>
      </c>
      <c r="T3189" t="str">
        <f t="array" ref="T3189">IFERROR(INDEX($S$3:$S$6255,SMALL(IF(ISNUMBER(SEARCH("",$S$3:$S$6255)),ROW($S$1:$S$6253),""),ROW(S3187))),"")</f>
        <v>Mouchnice</v>
      </c>
      <c r="U3189" t="s">
        <v>8525</v>
      </c>
      <c r="V3189">
        <v>564192</v>
      </c>
    </row>
    <row r="3190" spans="19:22">
      <c r="S3190" t="str">
        <f>IF(ISNUMBER(SEARCH(ZAKL_DATA!$B$18,FU!$U3190)),U3190,"")</f>
        <v>Mouřínov</v>
      </c>
      <c r="T3190" t="str">
        <f t="array" ref="T3190">IFERROR(INDEX($S$3:$S$6255,SMALL(IF(ISNUMBER(SEARCH("",$S$3:$S$6255)),ROW($S$1:$S$6253),""),ROW(S3188))),"")</f>
        <v>Mouřínov</v>
      </c>
      <c r="U3190" t="s">
        <v>6015</v>
      </c>
      <c r="V3190">
        <v>564206</v>
      </c>
    </row>
    <row r="3191" spans="19:22">
      <c r="S3191" t="str">
        <f>IF(ISNUMBER(SEARCH(ZAKL_DATA!$B$18,FU!$U3191)),U3191,"")</f>
        <v>Moutnice</v>
      </c>
      <c r="T3191" t="str">
        <f t="array" ref="T3191">IFERROR(INDEX($S$3:$S$6255,SMALL(IF(ISNUMBER(SEARCH("",$S$3:$S$6255)),ROW($S$1:$S$6253),""),ROW(S3189))),"")</f>
        <v>Moutnice</v>
      </c>
      <c r="U3191" t="s">
        <v>7869</v>
      </c>
      <c r="V3191">
        <v>564214</v>
      </c>
    </row>
    <row r="3192" spans="19:22">
      <c r="S3192" t="str">
        <f>IF(ISNUMBER(SEARCH(ZAKL_DATA!$B$18,FU!$U3192)),U3192,"")</f>
        <v>Mrač</v>
      </c>
      <c r="T3192" t="str">
        <f t="array" ref="T3192">IFERROR(INDEX($S$3:$S$6255,SMALL(IF(ISNUMBER(SEARCH("",$S$3:$S$6255)),ROW($S$1:$S$6253),""),ROW(S3190))),"")</f>
        <v>Mrač</v>
      </c>
      <c r="U3192" t="s">
        <v>3967</v>
      </c>
      <c r="V3192">
        <v>564222</v>
      </c>
    </row>
    <row r="3193" spans="19:22">
      <c r="S3193" t="str">
        <f>IF(ISNUMBER(SEARCH(ZAKL_DATA!$B$18,FU!$U3193)),U3193,"")</f>
        <v>Mrákotín</v>
      </c>
      <c r="T3193" t="str">
        <f t="array" ref="T3193">IFERROR(INDEX($S$3:$S$6255,SMALL(IF(ISNUMBER(SEARCH("",$S$3:$S$6255)),ROW($S$1:$S$6253),""),ROW(S3191))),"")</f>
        <v>Mrákotín</v>
      </c>
      <c r="U3193" t="s">
        <v>5920</v>
      </c>
      <c r="V3193">
        <v>564231</v>
      </c>
    </row>
    <row r="3194" spans="19:22">
      <c r="S3194" t="str">
        <f>IF(ISNUMBER(SEARCH(ZAKL_DATA!$B$18,FU!$U3194)),U3194,"")</f>
        <v>Mrákotín</v>
      </c>
      <c r="T3194" t="str">
        <f t="array" ref="T3194">IFERROR(INDEX($S$3:$S$6255,SMALL(IF(ISNUMBER(SEARCH("",$S$3:$S$6255)),ROW($S$1:$S$6253),""),ROW(S3192))),"")</f>
        <v>Mrákotín</v>
      </c>
      <c r="U3194" t="s">
        <v>5920</v>
      </c>
      <c r="V3194">
        <v>564249</v>
      </c>
    </row>
    <row r="3195" spans="19:22">
      <c r="S3195" t="str">
        <f>IF(ISNUMBER(SEARCH(ZAKL_DATA!$B$18,FU!$U3195)),U3195,"")</f>
        <v>Mrákov</v>
      </c>
      <c r="T3195" t="str">
        <f t="array" ref="T3195">IFERROR(INDEX($S$3:$S$6255,SMALL(IF(ISNUMBER(SEARCH("",$S$3:$S$6255)),ROW($S$1:$S$6253),""),ROW(S3193))),"")</f>
        <v>Mrákov</v>
      </c>
      <c r="U3195" t="s">
        <v>5866</v>
      </c>
      <c r="V3195">
        <v>564257</v>
      </c>
    </row>
    <row r="3196" spans="19:22">
      <c r="S3196" t="str">
        <f>IF(ISNUMBER(SEARCH(ZAKL_DATA!$B$18,FU!$U3196)),U3196,"")</f>
        <v>Mratín</v>
      </c>
      <c r="T3196" t="str">
        <f t="array" ref="T3196">IFERROR(INDEX($S$3:$S$6255,SMALL(IF(ISNUMBER(SEARCH("",$S$3:$S$6255)),ROW($S$1:$S$6253),""),ROW(S3194))),"")</f>
        <v>Mratín</v>
      </c>
      <c r="U3196" t="s">
        <v>4731</v>
      </c>
      <c r="V3196">
        <v>564265</v>
      </c>
    </row>
    <row r="3197" spans="19:22">
      <c r="S3197" t="str">
        <f>IF(ISNUMBER(SEARCH(ZAKL_DATA!$B$18,FU!$U3197)),U3197,"")</f>
        <v>Mrlínek</v>
      </c>
      <c r="T3197" t="str">
        <f t="array" ref="T3197">IFERROR(INDEX($S$3:$S$6255,SMALL(IF(ISNUMBER(SEARCH("",$S$3:$S$6255)),ROW($S$1:$S$6253),""),ROW(S3195))),"")</f>
        <v>Mrlínek</v>
      </c>
      <c r="U3197" t="s">
        <v>5858</v>
      </c>
      <c r="V3197">
        <v>564273</v>
      </c>
    </row>
    <row r="3198" spans="19:22">
      <c r="S3198" t="str">
        <f>IF(ISNUMBER(SEARCH(ZAKL_DATA!$B$18,FU!$U3198)),U3198,"")</f>
        <v>Mrsklesy</v>
      </c>
      <c r="T3198" t="str">
        <f t="array" ref="T3198">IFERROR(INDEX($S$3:$S$6255,SMALL(IF(ISNUMBER(SEARCH("",$S$3:$S$6255)),ROW($S$1:$S$6253),""),ROW(S3196))),"")</f>
        <v>Mrsklesy</v>
      </c>
      <c r="U3198" t="s">
        <v>5929</v>
      </c>
      <c r="V3198">
        <v>564281</v>
      </c>
    </row>
    <row r="3199" spans="19:22">
      <c r="S3199" t="str">
        <f>IF(ISNUMBER(SEARCH(ZAKL_DATA!$B$18,FU!$U3199)),U3199,"")</f>
        <v>Mrtník</v>
      </c>
      <c r="T3199" t="str">
        <f t="array" ref="T3199">IFERROR(INDEX($S$3:$S$6255,SMALL(IF(ISNUMBER(SEARCH("",$S$3:$S$6255)),ROW($S$1:$S$6253),""),ROW(S3197))),"")</f>
        <v>Mrtník</v>
      </c>
      <c r="U3199" t="s">
        <v>6120</v>
      </c>
      <c r="V3199">
        <v>564290</v>
      </c>
    </row>
    <row r="3200" spans="19:22">
      <c r="S3200" t="str">
        <f>IF(ISNUMBER(SEARCH(ZAKL_DATA!$B$18,FU!$U3200)),U3200,"")</f>
        <v>Mrzky</v>
      </c>
      <c r="T3200" t="str">
        <f t="array" ref="T3200">IFERROR(INDEX($S$3:$S$6255,SMALL(IF(ISNUMBER(SEARCH("",$S$3:$S$6255)),ROW($S$1:$S$6253),""),ROW(S3198))),"")</f>
        <v>Mrzky</v>
      </c>
      <c r="U3200" t="s">
        <v>3803</v>
      </c>
      <c r="V3200">
        <v>564303</v>
      </c>
    </row>
    <row r="3201" spans="19:22">
      <c r="S3201" t="str">
        <f>IF(ISNUMBER(SEARCH(ZAKL_DATA!$B$18,FU!$U3201)),U3201,"")</f>
        <v>Mříčná</v>
      </c>
      <c r="T3201" t="str">
        <f t="array" ref="T3201">IFERROR(INDEX($S$3:$S$6255,SMALL(IF(ISNUMBER(SEARCH("",$S$3:$S$6255)),ROW($S$1:$S$6253),""),ROW(S3199))),"")</f>
        <v>Mříčná</v>
      </c>
      <c r="U3201" t="s">
        <v>7484</v>
      </c>
      <c r="V3201">
        <v>564311</v>
      </c>
    </row>
    <row r="3202" spans="19:22">
      <c r="S3202" t="str">
        <f>IF(ISNUMBER(SEARCH(ZAKL_DATA!$B$18,FU!$U3202)),U3202,"")</f>
        <v>Mšec</v>
      </c>
      <c r="T3202" t="str">
        <f t="array" ref="T3202">IFERROR(INDEX($S$3:$S$6255,SMALL(IF(ISNUMBER(SEARCH("",$S$3:$S$6255)),ROW($S$1:$S$6253),""),ROW(S3200))),"")</f>
        <v>Mšec</v>
      </c>
      <c r="U3202" t="s">
        <v>5034</v>
      </c>
      <c r="V3202">
        <v>564320</v>
      </c>
    </row>
    <row r="3203" spans="19:22">
      <c r="S3203" t="str">
        <f>IF(ISNUMBER(SEARCH(ZAKL_DATA!$B$18,FU!$U3203)),U3203,"")</f>
        <v>Mšecké Žehrovice</v>
      </c>
      <c r="T3203" t="str">
        <f t="array" ref="T3203">IFERROR(INDEX($S$3:$S$6255,SMALL(IF(ISNUMBER(SEARCH("",$S$3:$S$6255)),ROW($S$1:$S$6253),""),ROW(S3201))),"")</f>
        <v>Mšecké Žehrovice</v>
      </c>
      <c r="U3203" t="s">
        <v>5035</v>
      </c>
      <c r="V3203">
        <v>564338</v>
      </c>
    </row>
    <row r="3204" spans="19:22">
      <c r="S3204" t="str">
        <f>IF(ISNUMBER(SEARCH(ZAKL_DATA!$B$18,FU!$U3204)),U3204,"")</f>
        <v>Mšené-lázně</v>
      </c>
      <c r="T3204" t="str">
        <f t="array" ref="T3204">IFERROR(INDEX($S$3:$S$6255,SMALL(IF(ISNUMBER(SEARCH("",$S$3:$S$6255)),ROW($S$1:$S$6253),""),ROW(S3202))),"")</f>
        <v>Mšené-lázně</v>
      </c>
      <c r="U3204" t="s">
        <v>6597</v>
      </c>
      <c r="V3204">
        <v>564346</v>
      </c>
    </row>
    <row r="3205" spans="19:22">
      <c r="S3205" t="str">
        <f>IF(ISNUMBER(SEARCH(ZAKL_DATA!$B$18,FU!$U3205)),U3205,"")</f>
        <v>Mšeno</v>
      </c>
      <c r="T3205" t="str">
        <f t="array" ref="T3205">IFERROR(INDEX($S$3:$S$6255,SMALL(IF(ISNUMBER(SEARCH("",$S$3:$S$6255)),ROW($S$1:$S$6253),""),ROW(S3203))),"")</f>
        <v>Mšeno</v>
      </c>
      <c r="U3205" t="s">
        <v>4431</v>
      </c>
      <c r="V3205">
        <v>564354</v>
      </c>
    </row>
    <row r="3206" spans="19:22">
      <c r="S3206" t="str">
        <f>IF(ISNUMBER(SEARCH(ZAKL_DATA!$B$18,FU!$U3206)),U3206,"")</f>
        <v>Mukařov</v>
      </c>
      <c r="T3206" t="str">
        <f t="array" ref="T3206">IFERROR(INDEX($S$3:$S$6255,SMALL(IF(ISNUMBER(SEARCH("",$S$3:$S$6255)),ROW($S$1:$S$6253),""),ROW(S3204))),"")</f>
        <v>Mukařov</v>
      </c>
      <c r="U3206" t="s">
        <v>4732</v>
      </c>
      <c r="V3206">
        <v>564362</v>
      </c>
    </row>
    <row r="3207" spans="19:22">
      <c r="S3207" t="str">
        <f>IF(ISNUMBER(SEARCH(ZAKL_DATA!$B$18,FU!$U3207)),U3207,"")</f>
        <v>Mukařov</v>
      </c>
      <c r="T3207" t="str">
        <f t="array" ref="T3207">IFERROR(INDEX($S$3:$S$6255,SMALL(IF(ISNUMBER(SEARCH("",$S$3:$S$6255)),ROW($S$1:$S$6253),""),ROW(S3205))),"")</f>
        <v>Mukařov</v>
      </c>
      <c r="U3207" t="s">
        <v>4732</v>
      </c>
      <c r="V3207">
        <v>564371</v>
      </c>
    </row>
    <row r="3208" spans="19:22">
      <c r="S3208" t="str">
        <f>IF(ISNUMBER(SEARCH(ZAKL_DATA!$B$18,FU!$U3208)),U3208,"")</f>
        <v>Mutějovice</v>
      </c>
      <c r="T3208" t="str">
        <f t="array" ref="T3208">IFERROR(INDEX($S$3:$S$6255,SMALL(IF(ISNUMBER(SEARCH("",$S$3:$S$6255)),ROW($S$1:$S$6253),""),ROW(S3206))),"")</f>
        <v>Mutějovice</v>
      </c>
      <c r="U3208" t="s">
        <v>5036</v>
      </c>
      <c r="V3208">
        <v>564389</v>
      </c>
    </row>
    <row r="3209" spans="19:22">
      <c r="S3209" t="str">
        <f>IF(ISNUMBER(SEARCH(ZAKL_DATA!$B$18,FU!$U3209)),U3209,"")</f>
        <v>Mutěnice</v>
      </c>
      <c r="T3209" t="str">
        <f t="array" ref="T3209">IFERROR(INDEX($S$3:$S$6255,SMALL(IF(ISNUMBER(SEARCH("",$S$3:$S$6255)),ROW($S$1:$S$6253),""),ROW(S3207))),"")</f>
        <v>Mutěnice</v>
      </c>
      <c r="U3209" t="s">
        <v>6175</v>
      </c>
      <c r="V3209">
        <v>564397</v>
      </c>
    </row>
    <row r="3210" spans="19:22">
      <c r="S3210" t="str">
        <f>IF(ISNUMBER(SEARCH(ZAKL_DATA!$B$18,FU!$U3210)),U3210,"")</f>
        <v>Mutěnice</v>
      </c>
      <c r="T3210" t="str">
        <f t="array" ref="T3210">IFERROR(INDEX($S$3:$S$6255,SMALL(IF(ISNUMBER(SEARCH("",$S$3:$S$6255)),ROW($S$1:$S$6253),""),ROW(S3208))),"")</f>
        <v>Mutěnice</v>
      </c>
      <c r="U3210" t="s">
        <v>6175</v>
      </c>
      <c r="V3210">
        <v>564401</v>
      </c>
    </row>
    <row r="3211" spans="19:22">
      <c r="S3211" t="str">
        <f>IF(ISNUMBER(SEARCH(ZAKL_DATA!$B$18,FU!$U3211)),U3211,"")</f>
        <v>Mutěnín</v>
      </c>
      <c r="T3211" t="str">
        <f t="array" ref="T3211">IFERROR(INDEX($S$3:$S$6255,SMALL(IF(ISNUMBER(SEARCH("",$S$3:$S$6255)),ROW($S$1:$S$6253),""),ROW(S3209))),"")</f>
        <v>Mutěnín</v>
      </c>
      <c r="U3211" t="s">
        <v>5867</v>
      </c>
      <c r="V3211">
        <v>564419</v>
      </c>
    </row>
    <row r="3212" spans="19:22">
      <c r="S3212" t="str">
        <f>IF(ISNUMBER(SEARCH(ZAKL_DATA!$B$18,FU!$U3212)),U3212,"")</f>
        <v>Mutkov</v>
      </c>
      <c r="T3212" t="str">
        <f t="array" ref="T3212">IFERROR(INDEX($S$3:$S$6255,SMALL(IF(ISNUMBER(SEARCH("",$S$3:$S$6255)),ROW($S$1:$S$6253),""),ROW(S3210))),"")</f>
        <v>Mutkov</v>
      </c>
      <c r="U3212" t="s">
        <v>5324</v>
      </c>
      <c r="V3212">
        <v>564427</v>
      </c>
    </row>
    <row r="3213" spans="19:22">
      <c r="S3213" t="str">
        <f>IF(ISNUMBER(SEARCH(ZAKL_DATA!$B$18,FU!$U3213)),U3213,"")</f>
        <v>Mydlovary</v>
      </c>
      <c r="T3213" t="str">
        <f t="array" ref="T3213">IFERROR(INDEX($S$3:$S$6255,SMALL(IF(ISNUMBER(SEARCH("",$S$3:$S$6255)),ROW($S$1:$S$6253),""),ROW(S3211))),"")</f>
        <v>Mydlovary</v>
      </c>
      <c r="U3213" t="s">
        <v>4451</v>
      </c>
      <c r="V3213">
        <v>564435</v>
      </c>
    </row>
    <row r="3214" spans="19:22">
      <c r="S3214" t="str">
        <f>IF(ISNUMBER(SEARCH(ZAKL_DATA!$B$18,FU!$U3214)),U3214,"")</f>
        <v>Myslejovice</v>
      </c>
      <c r="T3214" t="str">
        <f t="array" ref="T3214">IFERROR(INDEX($S$3:$S$6255,SMALL(IF(ISNUMBER(SEARCH("",$S$3:$S$6255)),ROW($S$1:$S$6253),""),ROW(S3212))),"")</f>
        <v>Myslejovice</v>
      </c>
      <c r="U3214" t="s">
        <v>8306</v>
      </c>
      <c r="V3214">
        <v>564443</v>
      </c>
    </row>
    <row r="3215" spans="19:22">
      <c r="S3215" t="str">
        <f>IF(ISNUMBER(SEARCH(ZAKL_DATA!$B$18,FU!$U3215)),U3215,"")</f>
        <v>Mysletice</v>
      </c>
      <c r="T3215" t="str">
        <f t="array" ref="T3215">IFERROR(INDEX($S$3:$S$6255,SMALL(IF(ISNUMBER(SEARCH("",$S$3:$S$6255)),ROW($S$1:$S$6253),""),ROW(S3213))),"")</f>
        <v>Mysletice</v>
      </c>
      <c r="U3215" t="s">
        <v>8153</v>
      </c>
      <c r="V3215">
        <v>564451</v>
      </c>
    </row>
    <row r="3216" spans="19:22">
      <c r="S3216" t="str">
        <f>IF(ISNUMBER(SEARCH(ZAKL_DATA!$B$18,FU!$U3216)),U3216,"")</f>
        <v>Mysletín</v>
      </c>
      <c r="T3216" t="str">
        <f t="array" ref="T3216">IFERROR(INDEX($S$3:$S$6255,SMALL(IF(ISNUMBER(SEARCH("",$S$3:$S$6255)),ROW($S$1:$S$6253),""),ROW(S3214))),"")</f>
        <v>Mysletín</v>
      </c>
      <c r="U3216" t="s">
        <v>6294</v>
      </c>
      <c r="V3216">
        <v>564460</v>
      </c>
    </row>
    <row r="3217" spans="19:22">
      <c r="S3217" t="str">
        <f>IF(ISNUMBER(SEARCH(ZAKL_DATA!$B$18,FU!$U3217)),U3217,"")</f>
        <v>Mysliboř</v>
      </c>
      <c r="T3217" t="str">
        <f t="array" ref="T3217">IFERROR(INDEX($S$3:$S$6255,SMALL(IF(ISNUMBER(SEARCH("",$S$3:$S$6255)),ROW($S$1:$S$6253),""),ROW(S3215))),"")</f>
        <v>Mysliboř</v>
      </c>
      <c r="U3217" t="s">
        <v>8154</v>
      </c>
      <c r="V3217">
        <v>564478</v>
      </c>
    </row>
    <row r="3218" spans="19:22">
      <c r="S3218" t="str">
        <f>IF(ISNUMBER(SEARCH(ZAKL_DATA!$B$18,FU!$U3218)),U3218,"")</f>
        <v>Myslibořice</v>
      </c>
      <c r="T3218" t="str">
        <f t="array" ref="T3218">IFERROR(INDEX($S$3:$S$6255,SMALL(IF(ISNUMBER(SEARCH("",$S$3:$S$6255)),ROW($S$1:$S$6253),""),ROW(S3216))),"")</f>
        <v>Myslibořice</v>
      </c>
      <c r="U3218" t="s">
        <v>8394</v>
      </c>
      <c r="V3218">
        <v>564486</v>
      </c>
    </row>
    <row r="3219" spans="19:22">
      <c r="S3219" t="str">
        <f>IF(ISNUMBER(SEARCH(ZAKL_DATA!$B$18,FU!$U3219)),U3219,"")</f>
        <v>Myslín</v>
      </c>
      <c r="T3219" t="str">
        <f t="array" ref="T3219">IFERROR(INDEX($S$3:$S$6255,SMALL(IF(ISNUMBER(SEARCH("",$S$3:$S$6255)),ROW($S$1:$S$6253),""),ROW(S3217))),"")</f>
        <v>Myslín</v>
      </c>
      <c r="U3219" t="s">
        <v>5516</v>
      </c>
      <c r="V3219">
        <v>564494</v>
      </c>
    </row>
    <row r="3220" spans="19:22">
      <c r="S3220" t="str">
        <f>IF(ISNUMBER(SEARCH(ZAKL_DATA!$B$18,FU!$U3220)),U3220,"")</f>
        <v>Myslinka</v>
      </c>
      <c r="T3220" t="str">
        <f t="array" ref="T3220">IFERROR(INDEX($S$3:$S$6255,SMALL(IF(ISNUMBER(SEARCH("",$S$3:$S$6255)),ROW($S$1:$S$6253),""),ROW(S3218))),"")</f>
        <v>Myslinka</v>
      </c>
      <c r="U3220" t="s">
        <v>6695</v>
      </c>
      <c r="V3220">
        <v>564508</v>
      </c>
    </row>
    <row r="3221" spans="19:22">
      <c r="S3221" t="str">
        <f>IF(ISNUMBER(SEARCH(ZAKL_DATA!$B$18,FU!$U3221)),U3221,"")</f>
        <v>Myslív</v>
      </c>
      <c r="T3221" t="str">
        <f t="array" ref="T3221">IFERROR(INDEX($S$3:$S$6255,SMALL(IF(ISNUMBER(SEARCH("",$S$3:$S$6255)),ROW($S$1:$S$6253),""),ROW(S3219))),"")</f>
        <v>Myslív</v>
      </c>
      <c r="U3221" t="s">
        <v>5997</v>
      </c>
      <c r="V3221">
        <v>564516</v>
      </c>
    </row>
    <row r="3222" spans="19:22">
      <c r="S3222" t="str">
        <f>IF(ISNUMBER(SEARCH(ZAKL_DATA!$B$18,FU!$U3222)),U3222,"")</f>
        <v>Myslkovice</v>
      </c>
      <c r="T3222" t="str">
        <f t="array" ref="T3222">IFERROR(INDEX($S$3:$S$6255,SMALL(IF(ISNUMBER(SEARCH("",$S$3:$S$6255)),ROW($S$1:$S$6253),""),ROW(S3220))),"")</f>
        <v>Myslkovice</v>
      </c>
      <c r="U3222" t="s">
        <v>5748</v>
      </c>
      <c r="V3222">
        <v>564524</v>
      </c>
    </row>
    <row r="3223" spans="19:22">
      <c r="S3223" t="str">
        <f>IF(ISNUMBER(SEARCH(ZAKL_DATA!$B$18,FU!$U3223)),U3223,"")</f>
        <v>Mysločovice</v>
      </c>
      <c r="T3223" t="str">
        <f t="array" ref="T3223">IFERROR(INDEX($S$3:$S$6255,SMALL(IF(ISNUMBER(SEARCH("",$S$3:$S$6255)),ROW($S$1:$S$6253),""),ROW(S3221))),"")</f>
        <v>Mysločovice</v>
      </c>
      <c r="U3223" t="s">
        <v>8006</v>
      </c>
      <c r="V3223">
        <v>564532</v>
      </c>
    </row>
    <row r="3224" spans="19:22">
      <c r="S3224" t="str">
        <f>IF(ISNUMBER(SEARCH(ZAKL_DATA!$B$18,FU!$U3224)),U3224,"")</f>
        <v>Myslovice</v>
      </c>
      <c r="T3224" t="str">
        <f t="array" ref="T3224">IFERROR(INDEX($S$3:$S$6255,SMALL(IF(ISNUMBER(SEARCH("",$S$3:$S$6255)),ROW($S$1:$S$6253),""),ROW(S3222))),"")</f>
        <v>Myslovice</v>
      </c>
      <c r="U3224" t="s">
        <v>5005</v>
      </c>
      <c r="V3224">
        <v>564541</v>
      </c>
    </row>
    <row r="3225" spans="19:22">
      <c r="S3225" t="str">
        <f>IF(ISNUMBER(SEARCH(ZAKL_DATA!$B$18,FU!$U3225)),U3225,"")</f>
        <v>Myštěves</v>
      </c>
      <c r="T3225" t="str">
        <f t="array" ref="T3225">IFERROR(INDEX($S$3:$S$6255,SMALL(IF(ISNUMBER(SEARCH("",$S$3:$S$6255)),ROW($S$1:$S$6253),""),ROW(S3223))),"")</f>
        <v>Myštěves</v>
      </c>
      <c r="U3225" t="s">
        <v>6984</v>
      </c>
      <c r="V3225">
        <v>564559</v>
      </c>
    </row>
    <row r="3226" spans="19:22">
      <c r="S3226" t="str">
        <f>IF(ISNUMBER(SEARCH(ZAKL_DATA!$B$18,FU!$U3226)),U3226,"")</f>
        <v>Myštice</v>
      </c>
      <c r="T3226" t="str">
        <f t="array" ref="T3226">IFERROR(INDEX($S$3:$S$6255,SMALL(IF(ISNUMBER(SEARCH("",$S$3:$S$6255)),ROW($S$1:$S$6253),""),ROW(S3224))),"")</f>
        <v>Myštice</v>
      </c>
      <c r="U3226" t="s">
        <v>5646</v>
      </c>
      <c r="V3226">
        <v>564567</v>
      </c>
    </row>
    <row r="3227" spans="19:22">
      <c r="S3227" t="str">
        <f>IF(ISNUMBER(SEARCH(ZAKL_DATA!$B$18,FU!$U3227)),U3227,"")</f>
        <v>Mýto</v>
      </c>
      <c r="T3227" t="str">
        <f t="array" ref="T3227">IFERROR(INDEX($S$3:$S$6255,SMALL(IF(ISNUMBER(SEARCH("",$S$3:$S$6255)),ROW($S$1:$S$6253),""),ROW(S3225))),"")</f>
        <v>Mýto</v>
      </c>
      <c r="U3227" t="s">
        <v>6164</v>
      </c>
      <c r="V3227">
        <v>564575</v>
      </c>
    </row>
    <row r="3228" spans="19:22">
      <c r="S3228" t="str">
        <f>IF(ISNUMBER(SEARCH(ZAKL_DATA!$B$18,FU!$U3228)),U3228,"")</f>
        <v>Mžany</v>
      </c>
      <c r="T3228" t="str">
        <f t="array" ref="T3228">IFERROR(INDEX($S$3:$S$6255,SMALL(IF(ISNUMBER(SEARCH("",$S$3:$S$6255)),ROW($S$1:$S$6253),""),ROW(S3226))),"")</f>
        <v>Mžany</v>
      </c>
      <c r="U3228" t="s">
        <v>6985</v>
      </c>
      <c r="V3228">
        <v>564583</v>
      </c>
    </row>
    <row r="3229" spans="19:22">
      <c r="S3229" t="str">
        <f>IF(ISNUMBER(SEARCH(ZAKL_DATA!$B$18,FU!$U3229)),U3229,"")</f>
        <v>Nabočany</v>
      </c>
      <c r="T3229" t="str">
        <f t="array" ref="T3229">IFERROR(INDEX($S$3:$S$6255,SMALL(IF(ISNUMBER(SEARCH("",$S$3:$S$6255)),ROW($S$1:$S$6253),""),ROW(S3227))),"")</f>
        <v>Nabočany</v>
      </c>
      <c r="U3229" t="s">
        <v>7095</v>
      </c>
      <c r="V3229">
        <v>564591</v>
      </c>
    </row>
    <row r="3230" spans="19:22">
      <c r="S3230" t="str">
        <f>IF(ISNUMBER(SEARCH(ZAKL_DATA!$B$18,FU!$U3230)),U3230,"")</f>
        <v>Načeradec</v>
      </c>
      <c r="T3230" t="str">
        <f t="array" ref="T3230">IFERROR(INDEX($S$3:$S$6255,SMALL(IF(ISNUMBER(SEARCH("",$S$3:$S$6255)),ROW($S$1:$S$6253),""),ROW(S3228))),"")</f>
        <v>Načeradec</v>
      </c>
      <c r="U3230" t="s">
        <v>3968</v>
      </c>
      <c r="V3230">
        <v>564605</v>
      </c>
    </row>
    <row r="3231" spans="19:22">
      <c r="S3231" t="str">
        <f>IF(ISNUMBER(SEARCH(ZAKL_DATA!$B$18,FU!$U3231)),U3231,"")</f>
        <v>Načešice</v>
      </c>
      <c r="T3231" t="str">
        <f t="array" ref="T3231">IFERROR(INDEX($S$3:$S$6255,SMALL(IF(ISNUMBER(SEARCH("",$S$3:$S$6255)),ROW($S$1:$S$6253),""),ROW(S3229))),"")</f>
        <v>Načešice</v>
      </c>
      <c r="U3231" t="s">
        <v>7096</v>
      </c>
      <c r="V3231">
        <v>564613</v>
      </c>
    </row>
    <row r="3232" spans="19:22">
      <c r="S3232" t="str">
        <f>IF(ISNUMBER(SEARCH(ZAKL_DATA!$B$18,FU!$U3232)),U3232,"")</f>
        <v>Nadějkov</v>
      </c>
      <c r="T3232" t="str">
        <f t="array" ref="T3232">IFERROR(INDEX($S$3:$S$6255,SMALL(IF(ISNUMBER(SEARCH("",$S$3:$S$6255)),ROW($S$1:$S$6253),""),ROW(S3230))),"")</f>
        <v>Nadějkov</v>
      </c>
      <c r="U3232" t="s">
        <v>5518</v>
      </c>
      <c r="V3232">
        <v>564621</v>
      </c>
    </row>
    <row r="3233" spans="19:22">
      <c r="S3233" t="str">
        <f>IF(ISNUMBER(SEARCH(ZAKL_DATA!$B$18,FU!$U3233)),U3233,"")</f>
        <v>Nadějov</v>
      </c>
      <c r="T3233" t="str">
        <f t="array" ref="T3233">IFERROR(INDEX($S$3:$S$6255,SMALL(IF(ISNUMBER(SEARCH("",$S$3:$S$6255)),ROW($S$1:$S$6253),""),ROW(S3231))),"")</f>
        <v>Nadějov</v>
      </c>
      <c r="U3233" t="s">
        <v>8155</v>
      </c>
      <c r="V3233">
        <v>564630</v>
      </c>
    </row>
    <row r="3234" spans="19:22">
      <c r="S3234" t="str">
        <f>IF(ISNUMBER(SEARCH(ZAKL_DATA!$B$18,FU!$U3234)),U3234,"")</f>
        <v>Nadryby</v>
      </c>
      <c r="T3234" t="str">
        <f t="array" ref="T3234">IFERROR(INDEX($S$3:$S$6255,SMALL(IF(ISNUMBER(SEARCH("",$S$3:$S$6255)),ROW($S$1:$S$6253),""),ROW(S3232))),"")</f>
        <v>Nadryby</v>
      </c>
      <c r="U3234" t="s">
        <v>6121</v>
      </c>
      <c r="V3234">
        <v>564648</v>
      </c>
    </row>
    <row r="3235" spans="19:22">
      <c r="S3235" t="str">
        <f>IF(ISNUMBER(SEARCH(ZAKL_DATA!$B$18,FU!$U3235)),U3235,"")</f>
        <v>Nahořany</v>
      </c>
      <c r="T3235" t="str">
        <f t="array" ref="T3235">IFERROR(INDEX($S$3:$S$6255,SMALL(IF(ISNUMBER(SEARCH("",$S$3:$S$6255)),ROW($S$1:$S$6253),""),ROW(S3233))),"")</f>
        <v>Nahořany</v>
      </c>
      <c r="U3235" t="s">
        <v>7291</v>
      </c>
      <c r="V3235">
        <v>564656</v>
      </c>
    </row>
    <row r="3236" spans="19:22">
      <c r="S3236" t="str">
        <f>IF(ISNUMBER(SEARCH(ZAKL_DATA!$B$18,FU!$U3236)),U3236,"")</f>
        <v>Nahošovice</v>
      </c>
      <c r="T3236" t="str">
        <f t="array" ref="T3236">IFERROR(INDEX($S$3:$S$6255,SMALL(IF(ISNUMBER(SEARCH("",$S$3:$S$6255)),ROW($S$1:$S$6253),""),ROW(S3234))),"")</f>
        <v>Nahošovice</v>
      </c>
      <c r="U3236" t="s">
        <v>5756</v>
      </c>
      <c r="V3236">
        <v>564664</v>
      </c>
    </row>
    <row r="3237" spans="19:22">
      <c r="S3237" t="str">
        <f>IF(ISNUMBER(SEARCH(ZAKL_DATA!$B$18,FU!$U3237)),U3237,"")</f>
        <v>Náchod</v>
      </c>
      <c r="T3237" t="str">
        <f t="array" ref="T3237">IFERROR(INDEX($S$3:$S$6255,SMALL(IF(ISNUMBER(SEARCH("",$S$3:$S$6255)),ROW($S$1:$S$6253),""),ROW(S3235))),"")</f>
        <v>Náchod</v>
      </c>
      <c r="U3237" t="s">
        <v>7261</v>
      </c>
      <c r="V3237">
        <v>564672</v>
      </c>
    </row>
    <row r="3238" spans="19:22">
      <c r="S3238" t="str">
        <f>IF(ISNUMBER(SEARCH(ZAKL_DATA!$B$18,FU!$U3238)),U3238,"")</f>
        <v>Náklo</v>
      </c>
      <c r="T3238" t="str">
        <f t="array" ref="T3238">IFERROR(INDEX($S$3:$S$6255,SMALL(IF(ISNUMBER(SEARCH("",$S$3:$S$6255)),ROW($S$1:$S$6253),""),ROW(S3236))),"")</f>
        <v>Náklo</v>
      </c>
      <c r="U3238" t="s">
        <v>3647</v>
      </c>
      <c r="V3238">
        <v>564681</v>
      </c>
    </row>
    <row r="3239" spans="19:22">
      <c r="S3239" t="str">
        <f>IF(ISNUMBER(SEARCH(ZAKL_DATA!$B$18,FU!$U3239)),U3239,"")</f>
        <v>Nákří</v>
      </c>
      <c r="T3239" t="str">
        <f t="array" ref="T3239">IFERROR(INDEX($S$3:$S$6255,SMALL(IF(ISNUMBER(SEARCH("",$S$3:$S$6255)),ROW($S$1:$S$6253),""),ROW(S3237))),"")</f>
        <v>Nákří</v>
      </c>
      <c r="U3239" t="s">
        <v>4459</v>
      </c>
      <c r="V3239">
        <v>564699</v>
      </c>
    </row>
    <row r="3240" spans="19:22">
      <c r="S3240" t="str">
        <f>IF(ISNUMBER(SEARCH(ZAKL_DATA!$B$18,FU!$U3240)),U3240,"")</f>
        <v>Naloučany</v>
      </c>
      <c r="T3240" t="str">
        <f t="array" ref="T3240">IFERROR(INDEX($S$3:$S$6255,SMALL(IF(ISNUMBER(SEARCH("",$S$3:$S$6255)),ROW($S$1:$S$6253),""),ROW(S3238))),"")</f>
        <v>Naloučany</v>
      </c>
      <c r="U3240" t="s">
        <v>5614</v>
      </c>
      <c r="V3240">
        <v>564702</v>
      </c>
    </row>
    <row r="3241" spans="19:22">
      <c r="S3241" t="str">
        <f>IF(ISNUMBER(SEARCH(ZAKL_DATA!$B$18,FU!$U3241)),U3241,"")</f>
        <v>Nalžovice</v>
      </c>
      <c r="T3241" t="str">
        <f t="array" ref="T3241">IFERROR(INDEX($S$3:$S$6255,SMALL(IF(ISNUMBER(SEARCH("",$S$3:$S$6255)),ROW($S$1:$S$6253),""),ROW(S3239))),"")</f>
        <v>Nalžovice</v>
      </c>
      <c r="U3241" t="s">
        <v>4919</v>
      </c>
      <c r="V3241">
        <v>564711</v>
      </c>
    </row>
    <row r="3242" spans="19:22">
      <c r="S3242" t="str">
        <f>IF(ISNUMBER(SEARCH(ZAKL_DATA!$B$18,FU!$U3242)),U3242,"")</f>
        <v>Nalžovské Hory</v>
      </c>
      <c r="T3242" t="str">
        <f t="array" ref="T3242">IFERROR(INDEX($S$3:$S$6255,SMALL(IF(ISNUMBER(SEARCH("",$S$3:$S$6255)),ROW($S$1:$S$6253),""),ROW(S3240))),"")</f>
        <v>Nalžovské Hory</v>
      </c>
      <c r="U3242" t="s">
        <v>5998</v>
      </c>
      <c r="V3242">
        <v>564729</v>
      </c>
    </row>
    <row r="3243" spans="19:22">
      <c r="S3243" t="str">
        <f>IF(ISNUMBER(SEARCH(ZAKL_DATA!$B$18,FU!$U3243)),U3243,"")</f>
        <v>Náměšť na Hané</v>
      </c>
      <c r="T3243" t="str">
        <f t="array" ref="T3243">IFERROR(INDEX($S$3:$S$6255,SMALL(IF(ISNUMBER(SEARCH("",$S$3:$S$6255)),ROW($S$1:$S$6253),""),ROW(S3241))),"")</f>
        <v>Náměšť na Hané</v>
      </c>
      <c r="U3243" t="s">
        <v>3648</v>
      </c>
      <c r="V3243">
        <v>564737</v>
      </c>
    </row>
    <row r="3244" spans="19:22">
      <c r="S3244" t="str">
        <f>IF(ISNUMBER(SEARCH(ZAKL_DATA!$B$18,FU!$U3244)),U3244,"")</f>
        <v>Náměšť nad Oslavou</v>
      </c>
      <c r="T3244" t="str">
        <f t="array" ref="T3244">IFERROR(INDEX($S$3:$S$6255,SMALL(IF(ISNUMBER(SEARCH("",$S$3:$S$6255)),ROW($S$1:$S$6253),""),ROW(S3242))),"")</f>
        <v>Náměšť nad Oslavou</v>
      </c>
      <c r="U3244" t="s">
        <v>8395</v>
      </c>
      <c r="V3244">
        <v>564745</v>
      </c>
    </row>
    <row r="3245" spans="19:22">
      <c r="S3245" t="str">
        <f>IF(ISNUMBER(SEARCH(ZAKL_DATA!$B$18,FU!$U3245)),U3245,"")</f>
        <v>Napajedla</v>
      </c>
      <c r="T3245" t="str">
        <f t="array" ref="T3245">IFERROR(INDEX($S$3:$S$6255,SMALL(IF(ISNUMBER(SEARCH("",$S$3:$S$6255)),ROW($S$1:$S$6253),""),ROW(S3243))),"")</f>
        <v>Napajedla</v>
      </c>
      <c r="U3245" t="s">
        <v>8007</v>
      </c>
      <c r="V3245">
        <v>564753</v>
      </c>
    </row>
    <row r="3246" spans="19:22">
      <c r="S3246" t="str">
        <f>IF(ISNUMBER(SEARCH(ZAKL_DATA!$B$18,FU!$U3246)),U3246,"")</f>
        <v>Nárameč</v>
      </c>
      <c r="T3246" t="str">
        <f t="array" ref="T3246">IFERROR(INDEX($S$3:$S$6255,SMALL(IF(ISNUMBER(SEARCH("",$S$3:$S$6255)),ROW($S$1:$S$6253),""),ROW(S3244))),"")</f>
        <v>Nárameč</v>
      </c>
      <c r="U3246" t="s">
        <v>8396</v>
      </c>
      <c r="V3246">
        <v>564761</v>
      </c>
    </row>
    <row r="3247" spans="19:22">
      <c r="S3247" t="str">
        <f>IF(ISNUMBER(SEARCH(ZAKL_DATA!$B$18,FU!$U3247)),U3247,"")</f>
        <v>Narysov</v>
      </c>
      <c r="T3247" t="str">
        <f t="array" ref="T3247">IFERROR(INDEX($S$3:$S$6255,SMALL(IF(ISNUMBER(SEARCH("",$S$3:$S$6255)),ROW($S$1:$S$6253),""),ROW(S3245))),"")</f>
        <v>Narysov</v>
      </c>
      <c r="U3247" t="s">
        <v>6525</v>
      </c>
      <c r="V3247">
        <v>564770</v>
      </c>
    </row>
    <row r="3248" spans="19:22">
      <c r="S3248" t="str">
        <f>IF(ISNUMBER(SEARCH(ZAKL_DATA!$B$18,FU!$U3248)),U3248,"")</f>
        <v>Nasavrky</v>
      </c>
      <c r="T3248" t="str">
        <f t="array" ref="T3248">IFERROR(INDEX($S$3:$S$6255,SMALL(IF(ISNUMBER(SEARCH("",$S$3:$S$6255)),ROW($S$1:$S$6253),""),ROW(S3246))),"")</f>
        <v>Nasavrky</v>
      </c>
      <c r="U3248" t="s">
        <v>6107</v>
      </c>
      <c r="V3248">
        <v>564788</v>
      </c>
    </row>
    <row r="3249" spans="19:22">
      <c r="S3249" t="str">
        <f>IF(ISNUMBER(SEARCH(ZAKL_DATA!$B$18,FU!$U3249)),U3249,"")</f>
        <v>Nasavrky</v>
      </c>
      <c r="T3249" t="str">
        <f t="array" ref="T3249">IFERROR(INDEX($S$3:$S$6255,SMALL(IF(ISNUMBER(SEARCH("",$S$3:$S$6255)),ROW($S$1:$S$6253),""),ROW(S3247))),"")</f>
        <v>Nasavrky</v>
      </c>
      <c r="U3249" t="s">
        <v>6107</v>
      </c>
      <c r="V3249">
        <v>564796</v>
      </c>
    </row>
    <row r="3250" spans="19:22">
      <c r="S3250" t="str">
        <f>IF(ISNUMBER(SEARCH(ZAKL_DATA!$B$18,FU!$U3250)),U3250,"")</f>
        <v>Nasavrky</v>
      </c>
      <c r="T3250" t="str">
        <f t="array" ref="T3250">IFERROR(INDEX($S$3:$S$6255,SMALL(IF(ISNUMBER(SEARCH("",$S$3:$S$6255)),ROW($S$1:$S$6253),""),ROW(S3248))),"")</f>
        <v>Nasavrky</v>
      </c>
      <c r="U3250" t="s">
        <v>6107</v>
      </c>
      <c r="V3250">
        <v>564800</v>
      </c>
    </row>
    <row r="3251" spans="19:22">
      <c r="S3251" t="str">
        <f>IF(ISNUMBER(SEARCH(ZAKL_DATA!$B$18,FU!$U3251)),U3251,"")</f>
        <v>Násedlovice</v>
      </c>
      <c r="T3251" t="str">
        <f t="array" ref="T3251">IFERROR(INDEX($S$3:$S$6255,SMALL(IF(ISNUMBER(SEARCH("",$S$3:$S$6255)),ROW($S$1:$S$6253),""),ROW(S3249))),"")</f>
        <v>Násedlovice</v>
      </c>
      <c r="U3251" t="s">
        <v>8062</v>
      </c>
      <c r="V3251">
        <v>564818</v>
      </c>
    </row>
    <row r="3252" spans="19:22">
      <c r="S3252" t="str">
        <f>IF(ISNUMBER(SEARCH(ZAKL_DATA!$B$18,FU!$U3252)),U3252,"")</f>
        <v>Našiměřice</v>
      </c>
      <c r="T3252" t="str">
        <f t="array" ref="T3252">IFERROR(INDEX($S$3:$S$6255,SMALL(IF(ISNUMBER(SEARCH("",$S$3:$S$6255)),ROW($S$1:$S$6253),""),ROW(S3250))),"")</f>
        <v>Našiměřice</v>
      </c>
      <c r="U3252" t="s">
        <v>8608</v>
      </c>
      <c r="V3252">
        <v>564826</v>
      </c>
    </row>
    <row r="3253" spans="19:22">
      <c r="S3253" t="str">
        <f>IF(ISNUMBER(SEARCH(ZAKL_DATA!$B$18,FU!$U3253)),U3253,"")</f>
        <v>Návojná</v>
      </c>
      <c r="T3253" t="str">
        <f t="array" ref="T3253">IFERROR(INDEX($S$3:$S$6255,SMALL(IF(ISNUMBER(SEARCH("",$S$3:$S$6255)),ROW($S$1:$S$6253),""),ROW(S3251))),"")</f>
        <v>Návojná</v>
      </c>
      <c r="U3253" t="s">
        <v>8008</v>
      </c>
      <c r="V3253">
        <v>564834</v>
      </c>
    </row>
    <row r="3254" spans="19:22">
      <c r="S3254" t="str">
        <f>IF(ISNUMBER(SEARCH(ZAKL_DATA!$B$18,FU!$U3254)),U3254,"")</f>
        <v>Návsí</v>
      </c>
      <c r="T3254" t="str">
        <f t="array" ref="T3254">IFERROR(INDEX($S$3:$S$6255,SMALL(IF(ISNUMBER(SEARCH("",$S$3:$S$6255)),ROW($S$1:$S$6253),""),ROW(S3252))),"")</f>
        <v>Návsí</v>
      </c>
      <c r="U3254" t="s">
        <v>5869</v>
      </c>
      <c r="V3254">
        <v>564842</v>
      </c>
    </row>
    <row r="3255" spans="19:22">
      <c r="S3255" t="str">
        <f>IF(ISNUMBER(SEARCH(ZAKL_DATA!$B$18,FU!$U3255)),U3255,"")</f>
        <v>Nebahovy</v>
      </c>
      <c r="T3255" t="str">
        <f t="array" ref="T3255">IFERROR(INDEX($S$3:$S$6255,SMALL(IF(ISNUMBER(SEARCH("",$S$3:$S$6255)),ROW($S$1:$S$6253),""),ROW(S3253))),"")</f>
        <v>Nebahovy</v>
      </c>
      <c r="U3255" t="s">
        <v>5584</v>
      </c>
      <c r="V3255">
        <v>564851</v>
      </c>
    </row>
    <row r="3256" spans="19:22">
      <c r="S3256" t="str">
        <f>IF(ISNUMBER(SEARCH(ZAKL_DATA!$B$18,FU!$U3256)),U3256,"")</f>
        <v>Nebanice</v>
      </c>
      <c r="T3256" t="str">
        <f t="array" ref="T3256">IFERROR(INDEX($S$3:$S$6255,SMALL(IF(ISNUMBER(SEARCH("",$S$3:$S$6255)),ROW($S$1:$S$6253),""),ROW(S3254))),"")</f>
        <v>Nebanice</v>
      </c>
      <c r="U3256" t="s">
        <v>5912</v>
      </c>
      <c r="V3256">
        <v>564869</v>
      </c>
    </row>
    <row r="3257" spans="19:22">
      <c r="S3257" t="str">
        <f>IF(ISNUMBER(SEARCH(ZAKL_DATA!$B$18,FU!$U3257)),U3257,"")</f>
        <v>Nebílovy</v>
      </c>
      <c r="T3257" t="str">
        <f t="array" ref="T3257">IFERROR(INDEX($S$3:$S$6255,SMALL(IF(ISNUMBER(SEARCH("",$S$3:$S$6255)),ROW($S$1:$S$6253),""),ROW(S3255))),"")</f>
        <v>Nebílovy</v>
      </c>
      <c r="U3257" t="s">
        <v>4879</v>
      </c>
      <c r="V3257">
        <v>564877</v>
      </c>
    </row>
    <row r="3258" spans="19:22">
      <c r="S3258" t="str">
        <f>IF(ISNUMBER(SEARCH(ZAKL_DATA!$B$18,FU!$U3258)),U3258,"")</f>
        <v>Nebovidy</v>
      </c>
      <c r="T3258" t="str">
        <f t="array" ref="T3258">IFERROR(INDEX($S$3:$S$6255,SMALL(IF(ISNUMBER(SEARCH("",$S$3:$S$6255)),ROW($S$1:$S$6253),""),ROW(S3256))),"")</f>
        <v>Nebovidy</v>
      </c>
      <c r="U3258" t="s">
        <v>4283</v>
      </c>
      <c r="V3258">
        <v>564885</v>
      </c>
    </row>
    <row r="3259" spans="19:22">
      <c r="S3259" t="str">
        <f>IF(ISNUMBER(SEARCH(ZAKL_DATA!$B$18,FU!$U3259)),U3259,"")</f>
        <v>Nebovidy</v>
      </c>
      <c r="T3259" t="str">
        <f t="array" ref="T3259">IFERROR(INDEX($S$3:$S$6255,SMALL(IF(ISNUMBER(SEARCH("",$S$3:$S$6255)),ROW($S$1:$S$6253),""),ROW(S3257))),"")</f>
        <v>Nebovidy</v>
      </c>
      <c r="U3259" t="s">
        <v>4283</v>
      </c>
      <c r="V3259">
        <v>564893</v>
      </c>
    </row>
    <row r="3260" spans="19:22">
      <c r="S3260" t="str">
        <f>IF(ISNUMBER(SEARCH(ZAKL_DATA!$B$18,FU!$U3260)),U3260,"")</f>
        <v>Nebřehovice</v>
      </c>
      <c r="T3260" t="str">
        <f t="array" ref="T3260">IFERROR(INDEX($S$3:$S$6255,SMALL(IF(ISNUMBER(SEARCH("",$S$3:$S$6255)),ROW($S$1:$S$6253),""),ROW(S3258))),"")</f>
        <v>Nebřehovice</v>
      </c>
      <c r="U3260" t="s">
        <v>4571</v>
      </c>
      <c r="V3260">
        <v>564907</v>
      </c>
    </row>
    <row r="3261" spans="19:22">
      <c r="S3261" t="str">
        <f>IF(ISNUMBER(SEARCH(ZAKL_DATA!$B$18,FU!$U3261)),U3261,"")</f>
        <v>Nebužely</v>
      </c>
      <c r="T3261" t="str">
        <f t="array" ref="T3261">IFERROR(INDEX($S$3:$S$6255,SMALL(IF(ISNUMBER(SEARCH("",$S$3:$S$6255)),ROW($S$1:$S$6253),""),ROW(S3259))),"")</f>
        <v>Nebužely</v>
      </c>
      <c r="U3261" t="s">
        <v>4432</v>
      </c>
      <c r="V3261">
        <v>564915</v>
      </c>
    </row>
    <row r="3262" spans="19:22">
      <c r="S3262" t="str">
        <f>IF(ISNUMBER(SEARCH(ZAKL_DATA!$B$18,FU!$U3262)),U3262,"")</f>
        <v>Nečín</v>
      </c>
      <c r="T3262" t="str">
        <f t="array" ref="T3262">IFERROR(INDEX($S$3:$S$6255,SMALL(IF(ISNUMBER(SEARCH("",$S$3:$S$6255)),ROW($S$1:$S$6253),""),ROW(S3260))),"")</f>
        <v>Nečín</v>
      </c>
      <c r="U3262" t="s">
        <v>4920</v>
      </c>
      <c r="V3262">
        <v>564923</v>
      </c>
    </row>
    <row r="3263" spans="19:22">
      <c r="S3263" t="str">
        <f>IF(ISNUMBER(SEARCH(ZAKL_DATA!$B$18,FU!$U3263)),U3263,"")</f>
        <v>Nečtiny</v>
      </c>
      <c r="T3263" t="str">
        <f t="array" ref="T3263">IFERROR(INDEX($S$3:$S$6255,SMALL(IF(ISNUMBER(SEARCH("",$S$3:$S$6255)),ROW($S$1:$S$6253),""),ROW(S3261))),"")</f>
        <v>Nečtiny</v>
      </c>
      <c r="U3263" t="s">
        <v>6122</v>
      </c>
      <c r="V3263">
        <v>564931</v>
      </c>
    </row>
    <row r="3264" spans="19:22">
      <c r="S3264" t="str">
        <f>IF(ISNUMBER(SEARCH(ZAKL_DATA!$B$18,FU!$U3264)),U3264,"")</f>
        <v>Nedabyle</v>
      </c>
      <c r="T3264" t="str">
        <f t="array" ref="T3264">IFERROR(INDEX($S$3:$S$6255,SMALL(IF(ISNUMBER(SEARCH("",$S$3:$S$6255)),ROW($S$1:$S$6253),""),ROW(S3262))),"")</f>
        <v>Nedabyle</v>
      </c>
      <c r="U3264" t="s">
        <v>5144</v>
      </c>
      <c r="V3264">
        <v>564940</v>
      </c>
    </row>
    <row r="3265" spans="19:22">
      <c r="S3265" t="str">
        <f>IF(ISNUMBER(SEARCH(ZAKL_DATA!$B$18,FU!$U3265)),U3265,"")</f>
        <v>Nedachlebice</v>
      </c>
      <c r="T3265" t="str">
        <f t="array" ref="T3265">IFERROR(INDEX($S$3:$S$6255,SMALL(IF(ISNUMBER(SEARCH("",$S$3:$S$6255)),ROW($S$1:$S$6253),""),ROW(S3263))),"")</f>
        <v>Nedachlebice</v>
      </c>
      <c r="U3265" t="s">
        <v>8463</v>
      </c>
      <c r="V3265">
        <v>564958</v>
      </c>
    </row>
    <row r="3266" spans="19:22">
      <c r="S3266" t="str">
        <f>IF(ISNUMBER(SEARCH(ZAKL_DATA!$B$18,FU!$U3266)),U3266,"")</f>
        <v>Nedakonice</v>
      </c>
      <c r="T3266" t="str">
        <f t="array" ref="T3266">IFERROR(INDEX($S$3:$S$6255,SMALL(IF(ISNUMBER(SEARCH("",$S$3:$S$6255)),ROW($S$1:$S$6253),""),ROW(S3264))),"")</f>
        <v>Nedakonice</v>
      </c>
      <c r="U3266" t="s">
        <v>8464</v>
      </c>
      <c r="V3266">
        <v>564966</v>
      </c>
    </row>
    <row r="3267" spans="19:22">
      <c r="S3267" t="str">
        <f>IF(ISNUMBER(SEARCH(ZAKL_DATA!$B$18,FU!$U3267)),U3267,"")</f>
        <v>Nedašov</v>
      </c>
      <c r="T3267" t="str">
        <f t="array" ref="T3267">IFERROR(INDEX($S$3:$S$6255,SMALL(IF(ISNUMBER(SEARCH("",$S$3:$S$6255)),ROW($S$1:$S$6253),""),ROW(S3265))),"")</f>
        <v>Nedašov</v>
      </c>
      <c r="U3267" t="s">
        <v>8009</v>
      </c>
      <c r="V3267">
        <v>564974</v>
      </c>
    </row>
    <row r="3268" spans="19:22">
      <c r="S3268" t="str">
        <f>IF(ISNUMBER(SEARCH(ZAKL_DATA!$B$18,FU!$U3268)),U3268,"")</f>
        <v>Nedašova Lhota</v>
      </c>
      <c r="T3268" t="str">
        <f t="array" ref="T3268">IFERROR(INDEX($S$3:$S$6255,SMALL(IF(ISNUMBER(SEARCH("",$S$3:$S$6255)),ROW($S$1:$S$6253),""),ROW(S3266))),"")</f>
        <v>Nedašova Lhota</v>
      </c>
      <c r="U3268" t="s">
        <v>8010</v>
      </c>
      <c r="V3268">
        <v>564982</v>
      </c>
    </row>
    <row r="3269" spans="19:22">
      <c r="S3269" t="str">
        <f>IF(ISNUMBER(SEARCH(ZAKL_DATA!$B$18,FU!$U3269)),U3269,"")</f>
        <v>Neděliště</v>
      </c>
      <c r="T3269" t="str">
        <f t="array" ref="T3269">IFERROR(INDEX($S$3:$S$6255,SMALL(IF(ISNUMBER(SEARCH("",$S$3:$S$6255)),ROW($S$1:$S$6253),""),ROW(S3267))),"")</f>
        <v>Neděliště</v>
      </c>
      <c r="U3269" t="s">
        <v>6986</v>
      </c>
      <c r="V3269">
        <v>564991</v>
      </c>
    </row>
    <row r="3270" spans="19:22">
      <c r="S3270" t="str">
        <f>IF(ISNUMBER(SEARCH(ZAKL_DATA!$B$18,FU!$U3270)),U3270,"")</f>
        <v>Nedomice</v>
      </c>
      <c r="T3270" t="str">
        <f t="array" ref="T3270">IFERROR(INDEX($S$3:$S$6255,SMALL(IF(ISNUMBER(SEARCH("",$S$3:$S$6255)),ROW($S$1:$S$6253),""),ROW(S3268))),"")</f>
        <v>Nedomice</v>
      </c>
      <c r="U3270" t="s">
        <v>4128</v>
      </c>
      <c r="V3270">
        <v>565008</v>
      </c>
    </row>
    <row r="3271" spans="19:22">
      <c r="S3271" t="str">
        <f>IF(ISNUMBER(SEARCH(ZAKL_DATA!$B$18,FU!$U3271)),U3271,"")</f>
        <v>Nedrahovice</v>
      </c>
      <c r="T3271" t="str">
        <f t="array" ref="T3271">IFERROR(INDEX($S$3:$S$6255,SMALL(IF(ISNUMBER(SEARCH("",$S$3:$S$6255)),ROW($S$1:$S$6253),""),ROW(S3269))),"")</f>
        <v>Nedrahovice</v>
      </c>
      <c r="U3271" t="s">
        <v>4921</v>
      </c>
      <c r="V3271">
        <v>565016</v>
      </c>
    </row>
    <row r="3272" spans="19:22">
      <c r="S3272" t="str">
        <f>IF(ISNUMBER(SEARCH(ZAKL_DATA!$B$18,FU!$U3272)),U3272,"")</f>
        <v>Nedvědice</v>
      </c>
      <c r="T3272" t="str">
        <f t="array" ref="T3272">IFERROR(INDEX($S$3:$S$6255,SMALL(IF(ISNUMBER(SEARCH("",$S$3:$S$6255)),ROW($S$1:$S$6253),""),ROW(S3270))),"")</f>
        <v>Nedvědice</v>
      </c>
      <c r="U3272" t="s">
        <v>8717</v>
      </c>
      <c r="V3272">
        <v>565024</v>
      </c>
    </row>
    <row r="3273" spans="19:22">
      <c r="S3273" t="str">
        <f>IF(ISNUMBER(SEARCH(ZAKL_DATA!$B$18,FU!$U3273)),U3273,"")</f>
        <v>Nedvězí</v>
      </c>
      <c r="T3273" t="str">
        <f t="array" ref="T3273">IFERROR(INDEX($S$3:$S$6255,SMALL(IF(ISNUMBER(SEARCH("",$S$3:$S$6255)),ROW($S$1:$S$6253),""),ROW(S3271))),"")</f>
        <v>Nedvězí</v>
      </c>
      <c r="U3273" t="s">
        <v>7550</v>
      </c>
      <c r="V3273">
        <v>565032</v>
      </c>
    </row>
    <row r="3274" spans="19:22">
      <c r="S3274" t="str">
        <f>IF(ISNUMBER(SEARCH(ZAKL_DATA!$B$18,FU!$U3274)),U3274,"")</f>
        <v>Nehodiv</v>
      </c>
      <c r="T3274" t="str">
        <f t="array" ref="T3274">IFERROR(INDEX($S$3:$S$6255,SMALL(IF(ISNUMBER(SEARCH("",$S$3:$S$6255)),ROW($S$1:$S$6253),""),ROW(S3272))),"")</f>
        <v>Nehodiv</v>
      </c>
      <c r="U3274" t="s">
        <v>7531</v>
      </c>
      <c r="V3274">
        <v>565041</v>
      </c>
    </row>
    <row r="3275" spans="19:22">
      <c r="S3275" t="str">
        <f>IF(ISNUMBER(SEARCH(ZAKL_DATA!$B$18,FU!$U3275)),U3275,"")</f>
        <v>Nehvizdy</v>
      </c>
      <c r="T3275" t="str">
        <f t="array" ref="T3275">IFERROR(INDEX($S$3:$S$6255,SMALL(IF(ISNUMBER(SEARCH("",$S$3:$S$6255)),ROW($S$1:$S$6253),""),ROW(S3273))),"")</f>
        <v>Nehvizdy</v>
      </c>
      <c r="U3275" t="s">
        <v>4733</v>
      </c>
      <c r="V3275">
        <v>565059</v>
      </c>
    </row>
    <row r="3276" spans="19:22">
      <c r="S3276" t="str">
        <f>IF(ISNUMBER(SEARCH(ZAKL_DATA!$B$18,FU!$U3276)),U3276,"")</f>
        <v>Nechanice</v>
      </c>
      <c r="T3276" t="str">
        <f t="array" ref="T3276">IFERROR(INDEX($S$3:$S$6255,SMALL(IF(ISNUMBER(SEARCH("",$S$3:$S$6255)),ROW($S$1:$S$6253),""),ROW(S3274))),"")</f>
        <v>Nechanice</v>
      </c>
      <c r="U3276" t="s">
        <v>6987</v>
      </c>
      <c r="V3276">
        <v>565067</v>
      </c>
    </row>
    <row r="3277" spans="19:22">
      <c r="S3277" t="str">
        <f>IF(ISNUMBER(SEARCH(ZAKL_DATA!$B$18,FU!$U3277)),U3277,"")</f>
        <v>Nechvalice</v>
      </c>
      <c r="T3277" t="str">
        <f t="array" ref="T3277">IFERROR(INDEX($S$3:$S$6255,SMALL(IF(ISNUMBER(SEARCH("",$S$3:$S$6255)),ROW($S$1:$S$6253),""),ROW(S3275))),"")</f>
        <v>Nechvalice</v>
      </c>
      <c r="U3277" t="s">
        <v>4922</v>
      </c>
      <c r="V3277">
        <v>565075</v>
      </c>
    </row>
    <row r="3278" spans="19:22">
      <c r="S3278" t="str">
        <f>IF(ISNUMBER(SEARCH(ZAKL_DATA!$B$18,FU!$U3278)),U3278,"")</f>
        <v>Nechvalín</v>
      </c>
      <c r="T3278" t="str">
        <f t="array" ref="T3278">IFERROR(INDEX($S$3:$S$6255,SMALL(IF(ISNUMBER(SEARCH("",$S$3:$S$6255)),ROW($S$1:$S$6253),""),ROW(S3276))),"")</f>
        <v>Nechvalín</v>
      </c>
      <c r="U3278" t="s">
        <v>8063</v>
      </c>
      <c r="V3278">
        <v>565083</v>
      </c>
    </row>
    <row r="3279" spans="19:22">
      <c r="S3279" t="str">
        <f>IF(ISNUMBER(SEARCH(ZAKL_DATA!$B$18,FU!$U3279)),U3279,"")</f>
        <v>Nejdek</v>
      </c>
      <c r="T3279" t="str">
        <f t="array" ref="T3279">IFERROR(INDEX($S$3:$S$6255,SMALL(IF(ISNUMBER(SEARCH("",$S$3:$S$6255)),ROW($S$1:$S$6253),""),ROW(S3277))),"")</f>
        <v>Nejdek</v>
      </c>
      <c r="U3279" t="s">
        <v>5955</v>
      </c>
      <c r="V3279">
        <v>565091</v>
      </c>
    </row>
    <row r="3280" spans="19:22">
      <c r="S3280" t="str">
        <f>IF(ISNUMBER(SEARCH(ZAKL_DATA!$B$18,FU!$U3280)),U3280,"")</f>
        <v>Nejepín</v>
      </c>
      <c r="T3280" t="str">
        <f t="array" ref="T3280">IFERROR(INDEX($S$3:$S$6255,SMALL(IF(ISNUMBER(SEARCH("",$S$3:$S$6255)),ROW($S$1:$S$6253),""),ROW(S3278))),"")</f>
        <v>Nejepín</v>
      </c>
      <c r="U3280" t="s">
        <v>5397</v>
      </c>
      <c r="V3280">
        <v>565105</v>
      </c>
    </row>
    <row r="3281" spans="19:22">
      <c r="S3281" t="str">
        <f>IF(ISNUMBER(SEARCH(ZAKL_DATA!$B$18,FU!$U3281)),U3281,"")</f>
        <v>Nekmíř</v>
      </c>
      <c r="T3281" t="str">
        <f t="array" ref="T3281">IFERROR(INDEX($S$3:$S$6255,SMALL(IF(ISNUMBER(SEARCH("",$S$3:$S$6255)),ROW($S$1:$S$6253),""),ROW(S3279))),"")</f>
        <v>Nekmíř</v>
      </c>
      <c r="U3281" t="s">
        <v>6123</v>
      </c>
      <c r="V3281">
        <v>565113</v>
      </c>
    </row>
    <row r="3282" spans="19:22">
      <c r="S3282" t="str">
        <f>IF(ISNUMBER(SEARCH(ZAKL_DATA!$B$18,FU!$U3282)),U3282,"")</f>
        <v>Nekoř</v>
      </c>
      <c r="T3282" t="str">
        <f t="array" ref="T3282">IFERROR(INDEX($S$3:$S$6255,SMALL(IF(ISNUMBER(SEARCH("",$S$3:$S$6255)),ROW($S$1:$S$6253),""),ROW(S3280))),"")</f>
        <v>Nekoř</v>
      </c>
      <c r="U3282" t="s">
        <v>7703</v>
      </c>
      <c r="V3282">
        <v>565121</v>
      </c>
    </row>
    <row r="3283" spans="19:22">
      <c r="S3283" t="str">
        <f>IF(ISNUMBER(SEARCH(ZAKL_DATA!$B$18,FU!$U3283)),U3283,"")</f>
        <v>Nekvasovy</v>
      </c>
      <c r="T3283" t="str">
        <f t="array" ref="T3283">IFERROR(INDEX($S$3:$S$6255,SMALL(IF(ISNUMBER(SEARCH("",$S$3:$S$6255)),ROW($S$1:$S$6253),""),ROW(S3281))),"")</f>
        <v>Nekvasovy</v>
      </c>
      <c r="U3283" t="s">
        <v>6058</v>
      </c>
      <c r="V3283">
        <v>565130</v>
      </c>
    </row>
    <row r="3284" spans="19:22">
      <c r="S3284" t="str">
        <f>IF(ISNUMBER(SEARCH(ZAKL_DATA!$B$18,FU!$U3284)),U3284,"")</f>
        <v>Nelahozeves</v>
      </c>
      <c r="T3284" t="str">
        <f t="array" ref="T3284">IFERROR(INDEX($S$3:$S$6255,SMALL(IF(ISNUMBER(SEARCH("",$S$3:$S$6255)),ROW($S$1:$S$6253),""),ROW(S3282))),"")</f>
        <v>Nelahozeves</v>
      </c>
      <c r="U3284" t="s">
        <v>4433</v>
      </c>
      <c r="V3284">
        <v>565148</v>
      </c>
    </row>
    <row r="3285" spans="19:22">
      <c r="S3285" t="str">
        <f>IF(ISNUMBER(SEARCH(ZAKL_DATA!$B$18,FU!$U3285)),U3285,"")</f>
        <v>Nelepeč-Žernůvka</v>
      </c>
      <c r="T3285" t="str">
        <f t="array" ref="T3285">IFERROR(INDEX($S$3:$S$6255,SMALL(IF(ISNUMBER(SEARCH("",$S$3:$S$6255)),ROW($S$1:$S$6253),""),ROW(S3283))),"")</f>
        <v>Nelepeč-Žernůvka</v>
      </c>
      <c r="U3285" t="s">
        <v>7870</v>
      </c>
      <c r="V3285">
        <v>565156</v>
      </c>
    </row>
    <row r="3286" spans="19:22">
      <c r="S3286" t="str">
        <f>IF(ISNUMBER(SEARCH(ZAKL_DATA!$B$18,FU!$U3286)),U3286,"")</f>
        <v>Nelešovice</v>
      </c>
      <c r="T3286" t="str">
        <f t="array" ref="T3286">IFERROR(INDEX($S$3:$S$6255,SMALL(IF(ISNUMBER(SEARCH("",$S$3:$S$6255)),ROW($S$1:$S$6253),""),ROW(S3284))),"")</f>
        <v>Nelešovice</v>
      </c>
      <c r="U3286" t="s">
        <v>3848</v>
      </c>
      <c r="V3286">
        <v>565164</v>
      </c>
    </row>
    <row r="3287" spans="19:22">
      <c r="S3287" t="str">
        <f>IF(ISNUMBER(SEARCH(ZAKL_DATA!$B$18,FU!$U3287)),U3287,"")</f>
        <v>Nemanice</v>
      </c>
      <c r="T3287" t="str">
        <f t="array" ref="T3287">IFERROR(INDEX($S$3:$S$6255,SMALL(IF(ISNUMBER(SEARCH("",$S$3:$S$6255)),ROW($S$1:$S$6253),""),ROW(S3285))),"")</f>
        <v>Nemanice</v>
      </c>
      <c r="U3287" t="s">
        <v>5868</v>
      </c>
      <c r="V3287">
        <v>565172</v>
      </c>
    </row>
    <row r="3288" spans="19:22">
      <c r="S3288" t="str">
        <f>IF(ISNUMBER(SEARCH(ZAKL_DATA!$B$18,FU!$U3288)),U3288,"")</f>
        <v>Němčany</v>
      </c>
      <c r="T3288" t="str">
        <f t="array" ref="T3288">IFERROR(INDEX($S$3:$S$6255,SMALL(IF(ISNUMBER(SEARCH("",$S$3:$S$6255)),ROW($S$1:$S$6253),""),ROW(S3286))),"")</f>
        <v>Němčany</v>
      </c>
      <c r="U3288" t="s">
        <v>8526</v>
      </c>
      <c r="V3288">
        <v>565181</v>
      </c>
    </row>
    <row r="3289" spans="19:22">
      <c r="S3289" t="str">
        <f>IF(ISNUMBER(SEARCH(ZAKL_DATA!$B$18,FU!$U3289)),U3289,"")</f>
        <v>Němčice</v>
      </c>
      <c r="T3289" t="str">
        <f t="array" ref="T3289">IFERROR(INDEX($S$3:$S$6255,SMALL(IF(ISNUMBER(SEARCH("",$S$3:$S$6255)),ROW($S$1:$S$6253),""),ROW(S3287))),"")</f>
        <v>Němčice</v>
      </c>
      <c r="U3289" t="s">
        <v>4543</v>
      </c>
      <c r="V3289">
        <v>565199</v>
      </c>
    </row>
    <row r="3290" spans="19:22">
      <c r="S3290" t="str">
        <f>IF(ISNUMBER(SEARCH(ZAKL_DATA!$B$18,FU!$U3290)),U3290,"")</f>
        <v>Němčice</v>
      </c>
      <c r="T3290" t="str">
        <f t="array" ref="T3290">IFERROR(INDEX($S$3:$S$6255,SMALL(IF(ISNUMBER(SEARCH("",$S$3:$S$6255)),ROW($S$1:$S$6253),""),ROW(S3288))),"")</f>
        <v>Němčice</v>
      </c>
      <c r="U3290" t="s">
        <v>4543</v>
      </c>
      <c r="V3290">
        <v>565202</v>
      </c>
    </row>
    <row r="3291" spans="19:22">
      <c r="S3291" t="str">
        <f>IF(ISNUMBER(SEARCH(ZAKL_DATA!$B$18,FU!$U3291)),U3291,"")</f>
        <v>Němčice</v>
      </c>
      <c r="T3291" t="str">
        <f t="array" ref="T3291">IFERROR(INDEX($S$3:$S$6255,SMALL(IF(ISNUMBER(SEARCH("",$S$3:$S$6255)),ROW($S$1:$S$6253),""),ROW(S3289))),"")</f>
        <v>Němčice</v>
      </c>
      <c r="U3291" t="s">
        <v>4543</v>
      </c>
      <c r="V3291">
        <v>565211</v>
      </c>
    </row>
    <row r="3292" spans="19:22">
      <c r="S3292" t="str">
        <f>IF(ISNUMBER(SEARCH(ZAKL_DATA!$B$18,FU!$U3292)),U3292,"")</f>
        <v>Němčice</v>
      </c>
      <c r="T3292" t="str">
        <f t="array" ref="T3292">IFERROR(INDEX($S$3:$S$6255,SMALL(IF(ISNUMBER(SEARCH("",$S$3:$S$6255)),ROW($S$1:$S$6253),""),ROW(S3290))),"")</f>
        <v>Němčice</v>
      </c>
      <c r="U3292" t="s">
        <v>4543</v>
      </c>
      <c r="V3292">
        <v>565229</v>
      </c>
    </row>
    <row r="3293" spans="19:22">
      <c r="S3293" t="str">
        <f>IF(ISNUMBER(SEARCH(ZAKL_DATA!$B$18,FU!$U3293)),U3293,"")</f>
        <v>Němčice</v>
      </c>
      <c r="T3293" t="str">
        <f t="array" ref="T3293">IFERROR(INDEX($S$3:$S$6255,SMALL(IF(ISNUMBER(SEARCH("",$S$3:$S$6255)),ROW($S$1:$S$6253),""),ROW(S3291))),"")</f>
        <v>Němčice</v>
      </c>
      <c r="U3293" t="s">
        <v>4543</v>
      </c>
      <c r="V3293">
        <v>565237</v>
      </c>
    </row>
    <row r="3294" spans="19:22">
      <c r="S3294" t="str">
        <f>IF(ISNUMBER(SEARCH(ZAKL_DATA!$B$18,FU!$U3294)),U3294,"")</f>
        <v>Němčice</v>
      </c>
      <c r="T3294" t="str">
        <f t="array" ref="T3294">IFERROR(INDEX($S$3:$S$6255,SMALL(IF(ISNUMBER(SEARCH("",$S$3:$S$6255)),ROW($S$1:$S$6253),""),ROW(S3292))),"")</f>
        <v>Němčice</v>
      </c>
      <c r="U3294" t="s">
        <v>4543</v>
      </c>
      <c r="V3294">
        <v>565245</v>
      </c>
    </row>
    <row r="3295" spans="19:22">
      <c r="S3295" t="str">
        <f>IF(ISNUMBER(SEARCH(ZAKL_DATA!$B$18,FU!$U3295)),U3295,"")</f>
        <v>Němčice</v>
      </c>
      <c r="T3295" t="str">
        <f t="array" ref="T3295">IFERROR(INDEX($S$3:$S$6255,SMALL(IF(ISNUMBER(SEARCH("",$S$3:$S$6255)),ROW($S$1:$S$6253),""),ROW(S3293))),"")</f>
        <v>Němčice</v>
      </c>
      <c r="U3295" t="s">
        <v>4543</v>
      </c>
      <c r="V3295">
        <v>565253</v>
      </c>
    </row>
    <row r="3296" spans="19:22">
      <c r="S3296" t="str">
        <f>IF(ISNUMBER(SEARCH(ZAKL_DATA!$B$18,FU!$U3296)),U3296,"")</f>
        <v>Němčice</v>
      </c>
      <c r="T3296" t="str">
        <f t="array" ref="T3296">IFERROR(INDEX($S$3:$S$6255,SMALL(IF(ISNUMBER(SEARCH("",$S$3:$S$6255)),ROW($S$1:$S$6253),""),ROW(S3294))),"")</f>
        <v>Němčice</v>
      </c>
      <c r="U3296" t="s">
        <v>4543</v>
      </c>
      <c r="V3296">
        <v>565261</v>
      </c>
    </row>
    <row r="3297" spans="19:22">
      <c r="S3297" t="str">
        <f>IF(ISNUMBER(SEARCH(ZAKL_DATA!$B$18,FU!$U3297)),U3297,"")</f>
        <v>Němčice</v>
      </c>
      <c r="T3297" t="str">
        <f t="array" ref="T3297">IFERROR(INDEX($S$3:$S$6255,SMALL(IF(ISNUMBER(SEARCH("",$S$3:$S$6255)),ROW($S$1:$S$6253),""),ROW(S3295))),"")</f>
        <v>Němčice</v>
      </c>
      <c r="U3297" t="s">
        <v>4543</v>
      </c>
      <c r="V3297">
        <v>565270</v>
      </c>
    </row>
    <row r="3298" spans="19:22">
      <c r="S3298" t="str">
        <f>IF(ISNUMBER(SEARCH(ZAKL_DATA!$B$18,FU!$U3298)),U3298,"")</f>
        <v>Němčice nad Hanou</v>
      </c>
      <c r="T3298" t="str">
        <f t="array" ref="T3298">IFERROR(INDEX($S$3:$S$6255,SMALL(IF(ISNUMBER(SEARCH("",$S$3:$S$6255)),ROW($S$1:$S$6253),""),ROW(S3296))),"")</f>
        <v>Němčice nad Hanou</v>
      </c>
      <c r="U3298" t="s">
        <v>8307</v>
      </c>
      <c r="V3298">
        <v>565288</v>
      </c>
    </row>
    <row r="3299" spans="19:22">
      <c r="S3299" t="str">
        <f>IF(ISNUMBER(SEARCH(ZAKL_DATA!$B$18,FU!$U3299)),U3299,"")</f>
        <v>Němčičky</v>
      </c>
      <c r="T3299" t="str">
        <f t="array" ref="T3299">IFERROR(INDEX($S$3:$S$6255,SMALL(IF(ISNUMBER(SEARCH("",$S$3:$S$6255)),ROW($S$1:$S$6253),""),ROW(S3297))),"")</f>
        <v>Němčičky</v>
      </c>
      <c r="U3299" t="s">
        <v>7871</v>
      </c>
      <c r="V3299">
        <v>565296</v>
      </c>
    </row>
    <row r="3300" spans="19:22">
      <c r="S3300" t="str">
        <f>IF(ISNUMBER(SEARCH(ZAKL_DATA!$B$18,FU!$U3300)),U3300,"")</f>
        <v>Němčičky</v>
      </c>
      <c r="T3300" t="str">
        <f t="array" ref="T3300">IFERROR(INDEX($S$3:$S$6255,SMALL(IF(ISNUMBER(SEARCH("",$S$3:$S$6255)),ROW($S$1:$S$6253),""),ROW(S3298))),"")</f>
        <v>Němčičky</v>
      </c>
      <c r="U3300" t="s">
        <v>7871</v>
      </c>
      <c r="V3300">
        <v>565300</v>
      </c>
    </row>
    <row r="3301" spans="19:22">
      <c r="S3301" t="str">
        <f>IF(ISNUMBER(SEARCH(ZAKL_DATA!$B$18,FU!$U3301)),U3301,"")</f>
        <v>Němčičky</v>
      </c>
      <c r="T3301" t="str">
        <f t="array" ref="T3301">IFERROR(INDEX($S$3:$S$6255,SMALL(IF(ISNUMBER(SEARCH("",$S$3:$S$6255)),ROW($S$1:$S$6253),""),ROW(S3299))),"")</f>
        <v>Němčičky</v>
      </c>
      <c r="U3301" t="s">
        <v>7871</v>
      </c>
      <c r="V3301">
        <v>565318</v>
      </c>
    </row>
    <row r="3302" spans="19:22">
      <c r="S3302" t="str">
        <f>IF(ISNUMBER(SEARCH(ZAKL_DATA!$B$18,FU!$U3302)),U3302,"")</f>
        <v>Němčovice</v>
      </c>
      <c r="T3302" t="str">
        <f t="array" ref="T3302">IFERROR(INDEX($S$3:$S$6255,SMALL(IF(ISNUMBER(SEARCH("",$S$3:$S$6255)),ROW($S$1:$S$6253),""),ROW(S3300))),"")</f>
        <v>Němčovice</v>
      </c>
      <c r="U3302" t="s">
        <v>6719</v>
      </c>
      <c r="V3302">
        <v>565326</v>
      </c>
    </row>
    <row r="3303" spans="19:22">
      <c r="S3303" t="str">
        <f>IF(ISNUMBER(SEARCH(ZAKL_DATA!$B$18,FU!$U3303)),U3303,"")</f>
        <v>Němětice</v>
      </c>
      <c r="T3303" t="str">
        <f t="array" ref="T3303">IFERROR(INDEX($S$3:$S$6255,SMALL(IF(ISNUMBER(SEARCH("",$S$3:$S$6255)),ROW($S$1:$S$6253),""),ROW(S3301))),"")</f>
        <v>Němětice</v>
      </c>
      <c r="U3303" t="s">
        <v>4579</v>
      </c>
      <c r="V3303">
        <v>565334</v>
      </c>
    </row>
    <row r="3304" spans="19:22">
      <c r="S3304" t="str">
        <f>IF(ISNUMBER(SEARCH(ZAKL_DATA!$B$18,FU!$U3304)),U3304,"")</f>
        <v>Nemile</v>
      </c>
      <c r="T3304" t="str">
        <f t="array" ref="T3304">IFERROR(INDEX($S$3:$S$6255,SMALL(IF(ISNUMBER(SEARCH("",$S$3:$S$6255)),ROW($S$1:$S$6253),""),ROW(S3302))),"")</f>
        <v>Nemile</v>
      </c>
      <c r="U3304" t="s">
        <v>5819</v>
      </c>
      <c r="V3304">
        <v>565342</v>
      </c>
    </row>
    <row r="3305" spans="19:22">
      <c r="S3305" t="str">
        <f>IF(ISNUMBER(SEARCH(ZAKL_DATA!$B$18,FU!$U3305)),U3305,"")</f>
        <v>Nemochovice</v>
      </c>
      <c r="T3305" t="str">
        <f t="array" ref="T3305">IFERROR(INDEX($S$3:$S$6255,SMALL(IF(ISNUMBER(SEARCH("",$S$3:$S$6255)),ROW($S$1:$S$6253),""),ROW(S3303))),"")</f>
        <v>Nemochovice</v>
      </c>
      <c r="U3305" t="s">
        <v>8527</v>
      </c>
      <c r="V3305">
        <v>565351</v>
      </c>
    </row>
    <row r="3306" spans="19:22">
      <c r="S3306" t="str">
        <f>IF(ISNUMBER(SEARCH(ZAKL_DATA!$B$18,FU!$U3306)),U3306,"")</f>
        <v>Nemojany</v>
      </c>
      <c r="T3306" t="str">
        <f t="array" ref="T3306">IFERROR(INDEX($S$3:$S$6255,SMALL(IF(ISNUMBER(SEARCH("",$S$3:$S$6255)),ROW($S$1:$S$6253),""),ROW(S3304))),"")</f>
        <v>Nemojany</v>
      </c>
      <c r="U3306" t="s">
        <v>8528</v>
      </c>
      <c r="V3306">
        <v>565369</v>
      </c>
    </row>
    <row r="3307" spans="19:22">
      <c r="S3307" t="str">
        <f>IF(ISNUMBER(SEARCH(ZAKL_DATA!$B$18,FU!$U3307)),U3307,"")</f>
        <v>Nemojov</v>
      </c>
      <c r="T3307" t="str">
        <f t="array" ref="T3307">IFERROR(INDEX($S$3:$S$6255,SMALL(IF(ISNUMBER(SEARCH("",$S$3:$S$6255)),ROW($S$1:$S$6253),""),ROW(S3305))),"")</f>
        <v>Nemojov</v>
      </c>
      <c r="U3307" t="s">
        <v>7641</v>
      </c>
      <c r="V3307">
        <v>565377</v>
      </c>
    </row>
    <row r="3308" spans="19:22">
      <c r="S3308" t="str">
        <f>IF(ISNUMBER(SEARCH(ZAKL_DATA!$B$18,FU!$U3308)),U3308,"")</f>
        <v>Nemotice</v>
      </c>
      <c r="T3308" t="str">
        <f t="array" ref="T3308">IFERROR(INDEX($S$3:$S$6255,SMALL(IF(ISNUMBER(SEARCH("",$S$3:$S$6255)),ROW($S$1:$S$6253),""),ROW(S3306))),"")</f>
        <v>Nemotice</v>
      </c>
      <c r="U3308" t="s">
        <v>8529</v>
      </c>
      <c r="V3308">
        <v>565385</v>
      </c>
    </row>
    <row r="3309" spans="19:22">
      <c r="S3309" t="str">
        <f>IF(ISNUMBER(SEARCH(ZAKL_DATA!$B$18,FU!$U3309)),U3309,"")</f>
        <v>Nemyčeves</v>
      </c>
      <c r="T3309" t="str">
        <f t="array" ref="T3309">IFERROR(INDEX($S$3:$S$6255,SMALL(IF(ISNUMBER(SEARCH("",$S$3:$S$6255)),ROW($S$1:$S$6253),""),ROW(S3307))),"")</f>
        <v>Nemyčeves</v>
      </c>
      <c r="U3309" t="s">
        <v>7207</v>
      </c>
      <c r="V3309">
        <v>565393</v>
      </c>
    </row>
    <row r="3310" spans="19:22">
      <c r="S3310" t="str">
        <f>IF(ISNUMBER(SEARCH(ZAKL_DATA!$B$18,FU!$U3310)),U3310,"")</f>
        <v>Nemyslovice</v>
      </c>
      <c r="T3310" t="str">
        <f t="array" ref="T3310">IFERROR(INDEX($S$3:$S$6255,SMALL(IF(ISNUMBER(SEARCH("",$S$3:$S$6255)),ROW($S$1:$S$6253),""),ROW(S3308))),"")</f>
        <v>Nemyslovice</v>
      </c>
      <c r="U3310" t="s">
        <v>7034</v>
      </c>
      <c r="V3310">
        <v>565407</v>
      </c>
    </row>
    <row r="3311" spans="19:22">
      <c r="S3311" t="str">
        <f>IF(ISNUMBER(SEARCH(ZAKL_DATA!$B$18,FU!$U3311)),U3311,"")</f>
        <v>Nemyšl</v>
      </c>
      <c r="T3311" t="str">
        <f t="array" ref="T3311">IFERROR(INDEX($S$3:$S$6255,SMALL(IF(ISNUMBER(SEARCH("",$S$3:$S$6255)),ROW($S$1:$S$6253),""),ROW(S3309))),"")</f>
        <v>Nemyšl</v>
      </c>
      <c r="U3311" t="s">
        <v>5750</v>
      </c>
      <c r="V3311">
        <v>565415</v>
      </c>
    </row>
    <row r="3312" spans="19:22">
      <c r="S3312" t="str">
        <f>IF(ISNUMBER(SEARCH(ZAKL_DATA!$B$18,FU!$U3312)),U3312,"")</f>
        <v>Nenačovice</v>
      </c>
      <c r="T3312" t="str">
        <f t="array" ref="T3312">IFERROR(INDEX($S$3:$S$6255,SMALL(IF(ISNUMBER(SEARCH("",$S$3:$S$6255)),ROW($S$1:$S$6253),""),ROW(S3310))),"")</f>
        <v>Nenačovice</v>
      </c>
      <c r="U3312" t="s">
        <v>4290</v>
      </c>
      <c r="V3312">
        <v>565423</v>
      </c>
    </row>
    <row r="3313" spans="19:22">
      <c r="S3313" t="str">
        <f>IF(ISNUMBER(SEARCH(ZAKL_DATA!$B$18,FU!$U3313)),U3313,"")</f>
        <v>Nenkovice</v>
      </c>
      <c r="T3313" t="str">
        <f t="array" ref="T3313">IFERROR(INDEX($S$3:$S$6255,SMALL(IF(ISNUMBER(SEARCH("",$S$3:$S$6255)),ROW($S$1:$S$6253),""),ROW(S3311))),"")</f>
        <v>Nenkovice</v>
      </c>
      <c r="U3313" t="s">
        <v>8064</v>
      </c>
      <c r="V3313">
        <v>565431</v>
      </c>
    </row>
    <row r="3314" spans="19:22">
      <c r="S3314" t="str">
        <f>IF(ISNUMBER(SEARCH(ZAKL_DATA!$B$18,FU!$U3314)),U3314,"")</f>
        <v>Neplachov</v>
      </c>
      <c r="T3314" t="str">
        <f t="array" ref="T3314">IFERROR(INDEX($S$3:$S$6255,SMALL(IF(ISNUMBER(SEARCH("",$S$3:$S$6255)),ROW($S$1:$S$6253),""),ROW(S3312))),"")</f>
        <v>Neplachov</v>
      </c>
      <c r="U3314" t="s">
        <v>4465</v>
      </c>
      <c r="V3314">
        <v>565440</v>
      </c>
    </row>
    <row r="3315" spans="19:22">
      <c r="S3315" t="str">
        <f>IF(ISNUMBER(SEARCH(ZAKL_DATA!$B$18,FU!$U3315)),U3315,"")</f>
        <v>Neplachovice</v>
      </c>
      <c r="T3315" t="str">
        <f t="array" ref="T3315">IFERROR(INDEX($S$3:$S$6255,SMALL(IF(ISNUMBER(SEARCH("",$S$3:$S$6255)),ROW($S$1:$S$6253),""),ROW(S3313))),"")</f>
        <v>Neplachovice</v>
      </c>
      <c r="U3315" t="s">
        <v>5788</v>
      </c>
      <c r="V3315">
        <v>565458</v>
      </c>
    </row>
    <row r="3316" spans="19:22">
      <c r="S3316" t="str">
        <f>IF(ISNUMBER(SEARCH(ZAKL_DATA!$B$18,FU!$U3316)),U3316,"")</f>
        <v>Nepolisy</v>
      </c>
      <c r="T3316" t="str">
        <f t="array" ref="T3316">IFERROR(INDEX($S$3:$S$6255,SMALL(IF(ISNUMBER(SEARCH("",$S$3:$S$6255)),ROW($S$1:$S$6253),""),ROW(S3314))),"")</f>
        <v>Nepolisy</v>
      </c>
      <c r="U3316" t="s">
        <v>6988</v>
      </c>
      <c r="V3316">
        <v>565466</v>
      </c>
    </row>
    <row r="3317" spans="19:22">
      <c r="S3317" t="str">
        <f>IF(ISNUMBER(SEARCH(ZAKL_DATA!$B$18,FU!$U3317)),U3317,"")</f>
        <v>Nepoměřice</v>
      </c>
      <c r="T3317" t="str">
        <f t="array" ref="T3317">IFERROR(INDEX($S$3:$S$6255,SMALL(IF(ISNUMBER(SEARCH("",$S$3:$S$6255)),ROW($S$1:$S$6253),""),ROW(S3315))),"")</f>
        <v>Nepoměřice</v>
      </c>
      <c r="U3317" t="s">
        <v>4352</v>
      </c>
      <c r="V3317">
        <v>565474</v>
      </c>
    </row>
    <row r="3318" spans="19:22">
      <c r="S3318" t="str">
        <f>IF(ISNUMBER(SEARCH(ZAKL_DATA!$B$18,FU!$U3318)),U3318,"")</f>
        <v>Nepomuk</v>
      </c>
      <c r="T3318" t="str">
        <f t="array" ref="T3318">IFERROR(INDEX($S$3:$S$6255,SMALL(IF(ISNUMBER(SEARCH("",$S$3:$S$6255)),ROW($S$1:$S$6253),""),ROW(S3316))),"")</f>
        <v>Nepomuk</v>
      </c>
      <c r="U3318" t="s">
        <v>6059</v>
      </c>
      <c r="V3318">
        <v>565482</v>
      </c>
    </row>
    <row r="3319" spans="19:22">
      <c r="S3319" t="str">
        <f>IF(ISNUMBER(SEARCH(ZAKL_DATA!$B$18,FU!$U3319)),U3319,"")</f>
        <v>Nepomuk</v>
      </c>
      <c r="T3319" t="str">
        <f t="array" ref="T3319">IFERROR(INDEX($S$3:$S$6255,SMALL(IF(ISNUMBER(SEARCH("",$S$3:$S$6255)),ROW($S$1:$S$6253),""),ROW(S3317))),"")</f>
        <v>Nepomuk</v>
      </c>
      <c r="U3319" t="s">
        <v>6059</v>
      </c>
      <c r="V3319">
        <v>565491</v>
      </c>
    </row>
    <row r="3320" spans="19:22">
      <c r="S3320" t="str">
        <f>IF(ISNUMBER(SEARCH(ZAKL_DATA!$B$18,FU!$U3320)),U3320,"")</f>
        <v>Nepomyšl</v>
      </c>
      <c r="T3320" t="str">
        <f t="array" ref="T3320">IFERROR(INDEX($S$3:$S$6255,SMALL(IF(ISNUMBER(SEARCH("",$S$3:$S$6255)),ROW($S$1:$S$6253),""),ROW(S3318))),"")</f>
        <v>Nepomyšl</v>
      </c>
      <c r="U3320" t="s">
        <v>6692</v>
      </c>
      <c r="V3320">
        <v>565504</v>
      </c>
    </row>
    <row r="3321" spans="19:22">
      <c r="S3321" t="str">
        <f>IF(ISNUMBER(SEARCH(ZAKL_DATA!$B$18,FU!$U3321)),U3321,"")</f>
        <v>Neprobylice</v>
      </c>
      <c r="T3321" t="str">
        <f t="array" ref="T3321">IFERROR(INDEX($S$3:$S$6255,SMALL(IF(ISNUMBER(SEARCH("",$S$3:$S$6255)),ROW($S$1:$S$6253),""),ROW(S3319))),"")</f>
        <v>Neprobylice</v>
      </c>
      <c r="U3321" t="s">
        <v>7066</v>
      </c>
      <c r="V3321">
        <v>565512</v>
      </c>
    </row>
    <row r="3322" spans="19:22">
      <c r="S3322" t="str">
        <f>IF(ISNUMBER(SEARCH(ZAKL_DATA!$B$18,FU!$U3322)),U3322,"")</f>
        <v>Nepřevázka</v>
      </c>
      <c r="T3322" t="str">
        <f t="array" ref="T3322">IFERROR(INDEX($S$3:$S$6255,SMALL(IF(ISNUMBER(SEARCH("",$S$3:$S$6255)),ROW($S$1:$S$6253),""),ROW(S3320))),"")</f>
        <v>Nepřevázka</v>
      </c>
      <c r="U3322" t="s">
        <v>4545</v>
      </c>
      <c r="V3322">
        <v>565521</v>
      </c>
    </row>
    <row r="3323" spans="19:22">
      <c r="S3323" t="str">
        <f>IF(ISNUMBER(SEARCH(ZAKL_DATA!$B$18,FU!$U3323)),U3323,"")</f>
        <v>Neratov</v>
      </c>
      <c r="T3323" t="str">
        <f t="array" ref="T3323">IFERROR(INDEX($S$3:$S$6255,SMALL(IF(ISNUMBER(SEARCH("",$S$3:$S$6255)),ROW($S$1:$S$6253),""),ROW(S3321))),"")</f>
        <v>Neratov</v>
      </c>
      <c r="U3323" t="s">
        <v>7193</v>
      </c>
      <c r="V3323">
        <v>565539</v>
      </c>
    </row>
    <row r="3324" spans="19:22">
      <c r="S3324" t="str">
        <f>IF(ISNUMBER(SEARCH(ZAKL_DATA!$B$18,FU!$U3324)),U3324,"")</f>
        <v>Neratovice</v>
      </c>
      <c r="T3324" t="str">
        <f t="array" ref="T3324">IFERROR(INDEX($S$3:$S$6255,SMALL(IF(ISNUMBER(SEARCH("",$S$3:$S$6255)),ROW($S$1:$S$6253),""),ROW(S3322))),"")</f>
        <v>Neratovice</v>
      </c>
      <c r="U3324" t="s">
        <v>4434</v>
      </c>
      <c r="V3324">
        <v>565547</v>
      </c>
    </row>
    <row r="3325" spans="19:22">
      <c r="S3325" t="str">
        <f>IF(ISNUMBER(SEARCH(ZAKL_DATA!$B$18,FU!$U3325)),U3325,"")</f>
        <v>Nerestce</v>
      </c>
      <c r="T3325" t="str">
        <f t="array" ref="T3325">IFERROR(INDEX($S$3:$S$6255,SMALL(IF(ISNUMBER(SEARCH("",$S$3:$S$6255)),ROW($S$1:$S$6253),""),ROW(S3323))),"")</f>
        <v>Nerestce</v>
      </c>
      <c r="U3325" t="s">
        <v>6324</v>
      </c>
      <c r="V3325">
        <v>565555</v>
      </c>
    </row>
    <row r="3326" spans="19:22">
      <c r="S3326" t="str">
        <f>IF(ISNUMBER(SEARCH(ZAKL_DATA!$B$18,FU!$U3326)),U3326,"")</f>
        <v>Neslovice</v>
      </c>
      <c r="T3326" t="str">
        <f t="array" ref="T3326">IFERROR(INDEX($S$3:$S$6255,SMALL(IF(ISNUMBER(SEARCH("",$S$3:$S$6255)),ROW($S$1:$S$6253),""),ROW(S3324))),"")</f>
        <v>Neslovice</v>
      </c>
      <c r="U3326" t="s">
        <v>7872</v>
      </c>
      <c r="V3326">
        <v>565563</v>
      </c>
    </row>
    <row r="3327" spans="19:22">
      <c r="S3327" t="str">
        <f>IF(ISNUMBER(SEARCH(ZAKL_DATA!$B$18,FU!$U3327)),U3327,"")</f>
        <v>Nesovice</v>
      </c>
      <c r="T3327" t="str">
        <f t="array" ref="T3327">IFERROR(INDEX($S$3:$S$6255,SMALL(IF(ISNUMBER(SEARCH("",$S$3:$S$6255)),ROW($S$1:$S$6253),""),ROW(S3325))),"")</f>
        <v>Nesovice</v>
      </c>
      <c r="U3327" t="s">
        <v>8530</v>
      </c>
      <c r="V3327">
        <v>565571</v>
      </c>
    </row>
    <row r="3328" spans="19:22">
      <c r="S3328" t="str">
        <f>IF(ISNUMBER(SEARCH(ZAKL_DATA!$B$18,FU!$U3328)),U3328,"")</f>
        <v>Nespeky</v>
      </c>
      <c r="T3328" t="str">
        <f t="array" ref="T3328">IFERROR(INDEX($S$3:$S$6255,SMALL(IF(ISNUMBER(SEARCH("",$S$3:$S$6255)),ROW($S$1:$S$6253),""),ROW(S3326))),"")</f>
        <v>Nespeky</v>
      </c>
      <c r="U3328" t="s">
        <v>3972</v>
      </c>
      <c r="V3328">
        <v>565580</v>
      </c>
    </row>
    <row r="3329" spans="19:22">
      <c r="S3329" t="str">
        <f>IF(ISNUMBER(SEARCH(ZAKL_DATA!$B$18,FU!$U3329)),U3329,"")</f>
        <v>Nestrašovice</v>
      </c>
      <c r="T3329" t="str">
        <f t="array" ref="T3329">IFERROR(INDEX($S$3:$S$6255,SMALL(IF(ISNUMBER(SEARCH("",$S$3:$S$6255)),ROW($S$1:$S$6253),""),ROW(S3327))),"")</f>
        <v>Nestrašovice</v>
      </c>
      <c r="U3329" t="s">
        <v>6506</v>
      </c>
      <c r="V3329">
        <v>565598</v>
      </c>
    </row>
    <row r="3330" spans="19:22">
      <c r="S3330" t="str">
        <f>IF(ISNUMBER(SEARCH(ZAKL_DATA!$B$18,FU!$U3330)),U3330,"")</f>
        <v>Nesuchyně</v>
      </c>
      <c r="T3330" t="str">
        <f t="array" ref="T3330">IFERROR(INDEX($S$3:$S$6255,SMALL(IF(ISNUMBER(SEARCH("",$S$3:$S$6255)),ROW($S$1:$S$6253),""),ROW(S3328))),"")</f>
        <v>Nesuchyně</v>
      </c>
      <c r="U3330" t="s">
        <v>5037</v>
      </c>
      <c r="V3330">
        <v>565601</v>
      </c>
    </row>
    <row r="3331" spans="19:22">
      <c r="S3331" t="str">
        <f>IF(ISNUMBER(SEARCH(ZAKL_DATA!$B$18,FU!$U3331)),U3331,"")</f>
        <v>Nesvačilka</v>
      </c>
      <c r="T3331" t="str">
        <f t="array" ref="T3331">IFERROR(INDEX($S$3:$S$6255,SMALL(IF(ISNUMBER(SEARCH("",$S$3:$S$6255)),ROW($S$1:$S$6253),""),ROW(S3329))),"")</f>
        <v>Nesvačilka</v>
      </c>
      <c r="U3331" t="s">
        <v>7873</v>
      </c>
      <c r="V3331">
        <v>565610</v>
      </c>
    </row>
    <row r="3332" spans="19:22">
      <c r="S3332" t="str">
        <f>IF(ISNUMBER(SEARCH(ZAKL_DATA!$B$18,FU!$U3332)),U3332,"")</f>
        <v>Nesvačily</v>
      </c>
      <c r="T3332" t="str">
        <f t="array" ref="T3332">IFERROR(INDEX($S$3:$S$6255,SMALL(IF(ISNUMBER(SEARCH("",$S$3:$S$6255)),ROW($S$1:$S$6253),""),ROW(S3330))),"")</f>
        <v>Nesvačily</v>
      </c>
      <c r="U3332" t="s">
        <v>4355</v>
      </c>
      <c r="V3332">
        <v>565628</v>
      </c>
    </row>
    <row r="3333" spans="19:22">
      <c r="S3333" t="str">
        <f>IF(ISNUMBER(SEARCH(ZAKL_DATA!$B$18,FU!$U3333)),U3333,"")</f>
        <v>Netín</v>
      </c>
      <c r="T3333" t="str">
        <f t="array" ref="T3333">IFERROR(INDEX($S$3:$S$6255,SMALL(IF(ISNUMBER(SEARCH("",$S$3:$S$6255)),ROW($S$1:$S$6253),""),ROW(S3331))),"")</f>
        <v>Netín</v>
      </c>
      <c r="U3333" t="s">
        <v>8718</v>
      </c>
      <c r="V3333">
        <v>565636</v>
      </c>
    </row>
    <row r="3334" spans="19:22">
      <c r="S3334" t="str">
        <f>IF(ISNUMBER(SEARCH(ZAKL_DATA!$B$18,FU!$U3334)),U3334,"")</f>
        <v>Netolice</v>
      </c>
      <c r="T3334" t="str">
        <f t="array" ref="T3334">IFERROR(INDEX($S$3:$S$6255,SMALL(IF(ISNUMBER(SEARCH("",$S$3:$S$6255)),ROW($S$1:$S$6253),""),ROW(S3332))),"")</f>
        <v>Netolice</v>
      </c>
      <c r="U3334" t="s">
        <v>5585</v>
      </c>
      <c r="V3334">
        <v>565644</v>
      </c>
    </row>
    <row r="3335" spans="19:22">
      <c r="S3335" t="str">
        <f>IF(ISNUMBER(SEARCH(ZAKL_DATA!$B$18,FU!$U3335)),U3335,"")</f>
        <v>Netřebice</v>
      </c>
      <c r="T3335" t="str">
        <f t="array" ref="T3335">IFERROR(INDEX($S$3:$S$6255,SMALL(IF(ISNUMBER(SEARCH("",$S$3:$S$6255)),ROW($S$1:$S$6253),""),ROW(S3333))),"")</f>
        <v>Netřebice</v>
      </c>
      <c r="U3335" t="s">
        <v>4418</v>
      </c>
      <c r="V3335">
        <v>565652</v>
      </c>
    </row>
    <row r="3336" spans="19:22">
      <c r="S3336" t="str">
        <f>IF(ISNUMBER(SEARCH(ZAKL_DATA!$B$18,FU!$U3336)),U3336,"")</f>
        <v>Netřebice</v>
      </c>
      <c r="T3336" t="str">
        <f t="array" ref="T3336">IFERROR(INDEX($S$3:$S$6255,SMALL(IF(ISNUMBER(SEARCH("",$S$3:$S$6255)),ROW($S$1:$S$6253),""),ROW(S3334))),"")</f>
        <v>Netřebice</v>
      </c>
      <c r="U3336" t="s">
        <v>4418</v>
      </c>
      <c r="V3336">
        <v>565661</v>
      </c>
    </row>
    <row r="3337" spans="19:22">
      <c r="S3337" t="str">
        <f>IF(ISNUMBER(SEARCH(ZAKL_DATA!$B$18,FU!$U3337)),U3337,"")</f>
        <v>Netunice</v>
      </c>
      <c r="T3337" t="str">
        <f t="array" ref="T3337">IFERROR(INDEX($S$3:$S$6255,SMALL(IF(ISNUMBER(SEARCH("",$S$3:$S$6255)),ROW($S$1:$S$6253),""),ROW(S3335))),"")</f>
        <v>Netunice</v>
      </c>
      <c r="U3337" t="s">
        <v>6060</v>
      </c>
      <c r="V3337">
        <v>565679</v>
      </c>
    </row>
    <row r="3338" spans="19:22">
      <c r="S3338" t="str">
        <f>IF(ISNUMBER(SEARCH(ZAKL_DATA!$B$18,FU!$U3338)),U3338,"")</f>
        <v>Netvořice</v>
      </c>
      <c r="T3338" t="str">
        <f t="array" ref="T3338">IFERROR(INDEX($S$3:$S$6255,SMALL(IF(ISNUMBER(SEARCH("",$S$3:$S$6255)),ROW($S$1:$S$6253),""),ROW(S3336))),"")</f>
        <v>Netvořice</v>
      </c>
      <c r="U3338" t="s">
        <v>3974</v>
      </c>
      <c r="V3338">
        <v>565695</v>
      </c>
    </row>
    <row r="3339" spans="19:22">
      <c r="S3339" t="str">
        <f>IF(ISNUMBER(SEARCH(ZAKL_DATA!$B$18,FU!$U3339)),U3339,"")</f>
        <v>Neubuz</v>
      </c>
      <c r="T3339" t="str">
        <f t="array" ref="T3339">IFERROR(INDEX($S$3:$S$6255,SMALL(IF(ISNUMBER(SEARCH("",$S$3:$S$6255)),ROW($S$1:$S$6253),""),ROW(S3337))),"")</f>
        <v>Neubuz</v>
      </c>
      <c r="U3339" t="s">
        <v>8011</v>
      </c>
      <c r="V3339">
        <v>565709</v>
      </c>
    </row>
    <row r="3340" spans="19:22">
      <c r="S3340" t="str">
        <f>IF(ISNUMBER(SEARCH(ZAKL_DATA!$B$18,FU!$U3340)),U3340,"")</f>
        <v>Neuměř</v>
      </c>
      <c r="T3340" t="str">
        <f t="array" ref="T3340">IFERROR(INDEX($S$3:$S$6255,SMALL(IF(ISNUMBER(SEARCH("",$S$3:$S$6255)),ROW($S$1:$S$6253),""),ROW(S3338))),"")</f>
        <v>Neuměř</v>
      </c>
      <c r="U3340" t="s">
        <v>5870</v>
      </c>
      <c r="V3340">
        <v>565717</v>
      </c>
    </row>
    <row r="3341" spans="19:22">
      <c r="S3341" t="str">
        <f>IF(ISNUMBER(SEARCH(ZAKL_DATA!$B$18,FU!$U3341)),U3341,"")</f>
        <v>Neuměřice</v>
      </c>
      <c r="T3341" t="str">
        <f t="array" ref="T3341">IFERROR(INDEX($S$3:$S$6255,SMALL(IF(ISNUMBER(SEARCH("",$S$3:$S$6255)),ROW($S$1:$S$6253),""),ROW(S3339))),"")</f>
        <v>Neuměřice</v>
      </c>
      <c r="U3341" t="s">
        <v>4201</v>
      </c>
      <c r="V3341">
        <v>565725</v>
      </c>
    </row>
    <row r="3342" spans="19:22">
      <c r="S3342" t="str">
        <f>IF(ISNUMBER(SEARCH(ZAKL_DATA!$B$18,FU!$U3342)),U3342,"")</f>
        <v>Neumětely</v>
      </c>
      <c r="T3342" t="str">
        <f t="array" ref="T3342">IFERROR(INDEX($S$3:$S$6255,SMALL(IF(ISNUMBER(SEARCH("",$S$3:$S$6255)),ROW($S$1:$S$6253),""),ROW(S3340))),"")</f>
        <v>Neumětely</v>
      </c>
      <c r="U3342" t="s">
        <v>4100</v>
      </c>
      <c r="V3342">
        <v>565733</v>
      </c>
    </row>
    <row r="3343" spans="19:22">
      <c r="S3343" t="str">
        <f>IF(ISNUMBER(SEARCH(ZAKL_DATA!$B$18,FU!$U3343)),U3343,"")</f>
        <v>Neurazy</v>
      </c>
      <c r="T3343" t="str">
        <f t="array" ref="T3343">IFERROR(INDEX($S$3:$S$6255,SMALL(IF(ISNUMBER(SEARCH("",$S$3:$S$6255)),ROW($S$1:$S$6253),""),ROW(S3341))),"")</f>
        <v>Neurazy</v>
      </c>
      <c r="U3343" t="s">
        <v>6061</v>
      </c>
      <c r="V3343">
        <v>565741</v>
      </c>
    </row>
    <row r="3344" spans="19:22">
      <c r="S3344" t="str">
        <f>IF(ISNUMBER(SEARCH(ZAKL_DATA!$B$18,FU!$U3344)),U3344,"")</f>
        <v>Neustupov</v>
      </c>
      <c r="T3344" t="str">
        <f t="array" ref="T3344">IFERROR(INDEX($S$3:$S$6255,SMALL(IF(ISNUMBER(SEARCH("",$S$3:$S$6255)),ROW($S$1:$S$6253),""),ROW(S3342))),"")</f>
        <v>Neustupov</v>
      </c>
      <c r="U3344" t="s">
        <v>3975</v>
      </c>
      <c r="V3344">
        <v>565750</v>
      </c>
    </row>
    <row r="3345" spans="19:22">
      <c r="S3345" t="str">
        <f>IF(ISNUMBER(SEARCH(ZAKL_DATA!$B$18,FU!$U3345)),U3345,"")</f>
        <v>Nevcehle</v>
      </c>
      <c r="T3345" t="str">
        <f t="array" ref="T3345">IFERROR(INDEX($S$3:$S$6255,SMALL(IF(ISNUMBER(SEARCH("",$S$3:$S$6255)),ROW($S$1:$S$6253),""),ROW(S3343))),"")</f>
        <v>Nevcehle</v>
      </c>
      <c r="U3345" t="s">
        <v>8156</v>
      </c>
      <c r="V3345">
        <v>565768</v>
      </c>
    </row>
    <row r="3346" spans="19:22">
      <c r="S3346" t="str">
        <f>IF(ISNUMBER(SEARCH(ZAKL_DATA!$B$18,FU!$U3346)),U3346,"")</f>
        <v>Neveklov</v>
      </c>
      <c r="T3346" t="str">
        <f t="array" ref="T3346">IFERROR(INDEX($S$3:$S$6255,SMALL(IF(ISNUMBER(SEARCH("",$S$3:$S$6255)),ROW($S$1:$S$6253),""),ROW(S3344))),"")</f>
        <v>Neveklov</v>
      </c>
      <c r="U3346" t="s">
        <v>3976</v>
      </c>
      <c r="V3346">
        <v>565776</v>
      </c>
    </row>
    <row r="3347" spans="19:22">
      <c r="S3347" t="str">
        <f>IF(ISNUMBER(SEARCH(ZAKL_DATA!$B$18,FU!$U3347)),U3347,"")</f>
        <v>Neveklovice</v>
      </c>
      <c r="T3347" t="str">
        <f t="array" ref="T3347">IFERROR(INDEX($S$3:$S$6255,SMALL(IF(ISNUMBER(SEARCH("",$S$3:$S$6255)),ROW($S$1:$S$6253),""),ROW(S3345))),"")</f>
        <v>Neveklovice</v>
      </c>
      <c r="U3347" t="s">
        <v>7103</v>
      </c>
      <c r="V3347">
        <v>565784</v>
      </c>
    </row>
    <row r="3348" spans="19:22">
      <c r="S3348" t="str">
        <f>IF(ISNUMBER(SEARCH(ZAKL_DATA!$B$18,FU!$U3348)),U3348,"")</f>
        <v>Nevězice</v>
      </c>
      <c r="T3348" t="str">
        <f t="array" ref="T3348">IFERROR(INDEX($S$3:$S$6255,SMALL(IF(ISNUMBER(SEARCH("",$S$3:$S$6255)),ROW($S$1:$S$6253),""),ROW(S3346))),"")</f>
        <v>Nevězice</v>
      </c>
      <c r="U3348" t="s">
        <v>5520</v>
      </c>
      <c r="V3348">
        <v>565792</v>
      </c>
    </row>
    <row r="3349" spans="19:22">
      <c r="S3349" t="str">
        <f>IF(ISNUMBER(SEARCH(ZAKL_DATA!$B$18,FU!$U3349)),U3349,"")</f>
        <v>Nevid</v>
      </c>
      <c r="T3349" t="str">
        <f t="array" ref="T3349">IFERROR(INDEX($S$3:$S$6255,SMALL(IF(ISNUMBER(SEARCH("",$S$3:$S$6255)),ROW($S$1:$S$6253),""),ROW(S3347))),"")</f>
        <v>Nevid</v>
      </c>
      <c r="U3349" t="s">
        <v>4953</v>
      </c>
      <c r="V3349">
        <v>565806</v>
      </c>
    </row>
    <row r="3350" spans="19:22">
      <c r="S3350" t="str">
        <f>IF(ISNUMBER(SEARCH(ZAKL_DATA!$B$18,FU!$U3350)),U3350,"")</f>
        <v>Nevojice</v>
      </c>
      <c r="T3350" t="str">
        <f t="array" ref="T3350">IFERROR(INDEX($S$3:$S$6255,SMALL(IF(ISNUMBER(SEARCH("",$S$3:$S$6255)),ROW($S$1:$S$6253),""),ROW(S3348))),"")</f>
        <v>Nevojice</v>
      </c>
      <c r="U3350" t="s">
        <v>8531</v>
      </c>
      <c r="V3350">
        <v>565814</v>
      </c>
    </row>
    <row r="3351" spans="19:22">
      <c r="S3351" t="str">
        <f>IF(ISNUMBER(SEARCH(ZAKL_DATA!$B$18,FU!$U3351)),U3351,"")</f>
        <v>Nevolice</v>
      </c>
      <c r="T3351" t="str">
        <f t="array" ref="T3351">IFERROR(INDEX($S$3:$S$6255,SMALL(IF(ISNUMBER(SEARCH("",$S$3:$S$6255)),ROW($S$1:$S$6253),""),ROW(S3349))),"")</f>
        <v>Nevolice</v>
      </c>
      <c r="U3351" t="s">
        <v>5871</v>
      </c>
      <c r="V3351">
        <v>565822</v>
      </c>
    </row>
    <row r="3352" spans="19:22">
      <c r="S3352" t="str">
        <f>IF(ISNUMBER(SEARCH(ZAKL_DATA!$B$18,FU!$U3352)),U3352,"")</f>
        <v>Nevratice</v>
      </c>
      <c r="T3352" t="str">
        <f t="array" ref="T3352">IFERROR(INDEX($S$3:$S$6255,SMALL(IF(ISNUMBER(SEARCH("",$S$3:$S$6255)),ROW($S$1:$S$6253),""),ROW(S3350))),"")</f>
        <v>Nevratice</v>
      </c>
      <c r="U3352" t="s">
        <v>5480</v>
      </c>
      <c r="V3352">
        <v>565831</v>
      </c>
    </row>
    <row r="3353" spans="19:22">
      <c r="S3353" t="str">
        <f>IF(ISNUMBER(SEARCH(ZAKL_DATA!$B$18,FU!$U3353)),U3353,"")</f>
        <v>Nevřeň</v>
      </c>
      <c r="T3353" t="str">
        <f t="array" ref="T3353">IFERROR(INDEX($S$3:$S$6255,SMALL(IF(ISNUMBER(SEARCH("",$S$3:$S$6255)),ROW($S$1:$S$6253),""),ROW(S3351))),"")</f>
        <v>Nevřeň</v>
      </c>
      <c r="U3353" t="s">
        <v>6124</v>
      </c>
      <c r="V3353">
        <v>565849</v>
      </c>
    </row>
    <row r="3354" spans="19:22">
      <c r="S3354" t="str">
        <f>IF(ISNUMBER(SEARCH(ZAKL_DATA!$B$18,FU!$U3354)),U3354,"")</f>
        <v>Nezabudice</v>
      </c>
      <c r="T3354" t="str">
        <f t="array" ref="T3354">IFERROR(INDEX($S$3:$S$6255,SMALL(IF(ISNUMBER(SEARCH("",$S$3:$S$6255)),ROW($S$1:$S$6253),""),ROW(S3352))),"")</f>
        <v>Nezabudice</v>
      </c>
      <c r="U3354" t="s">
        <v>8862</v>
      </c>
      <c r="V3354">
        <v>565857</v>
      </c>
    </row>
    <row r="3355" spans="19:22">
      <c r="S3355" t="str">
        <f>IF(ISNUMBER(SEARCH(ZAKL_DATA!$B$18,FU!$U3355)),U3355,"")</f>
        <v>Nezabylice</v>
      </c>
      <c r="T3355" t="str">
        <f t="array" ref="T3355">IFERROR(INDEX($S$3:$S$6255,SMALL(IF(ISNUMBER(SEARCH("",$S$3:$S$6255)),ROW($S$1:$S$6253),""),ROW(S3353))),"")</f>
        <v>Nezabylice</v>
      </c>
      <c r="U3355" t="s">
        <v>5257</v>
      </c>
      <c r="V3355">
        <v>565865</v>
      </c>
    </row>
    <row r="3356" spans="19:22">
      <c r="S3356" t="str">
        <f>IF(ISNUMBER(SEARCH(ZAKL_DATA!$B$18,FU!$U3356)),U3356,"")</f>
        <v>Nezamyslice</v>
      </c>
      <c r="T3356" t="str">
        <f t="array" ref="T3356">IFERROR(INDEX($S$3:$S$6255,SMALL(IF(ISNUMBER(SEARCH("",$S$3:$S$6255)),ROW($S$1:$S$6253),""),ROW(S3354))),"")</f>
        <v>Nezamyslice</v>
      </c>
      <c r="U3356" t="s">
        <v>7557</v>
      </c>
      <c r="V3356">
        <v>565873</v>
      </c>
    </row>
    <row r="3357" spans="19:22">
      <c r="S3357" t="str">
        <f>IF(ISNUMBER(SEARCH(ZAKL_DATA!$B$18,FU!$U3357)),U3357,"")</f>
        <v>Nezamyslice</v>
      </c>
      <c r="T3357" t="str">
        <f t="array" ref="T3357">IFERROR(INDEX($S$3:$S$6255,SMALL(IF(ISNUMBER(SEARCH("",$S$3:$S$6255)),ROW($S$1:$S$6253),""),ROW(S3355))),"")</f>
        <v>Nezamyslice</v>
      </c>
      <c r="U3357" t="s">
        <v>7557</v>
      </c>
      <c r="V3357">
        <v>565881</v>
      </c>
    </row>
    <row r="3358" spans="19:22">
      <c r="S3358" t="str">
        <f>IF(ISNUMBER(SEARCH(ZAKL_DATA!$B$18,FU!$U3358)),U3358,"")</f>
        <v>Nezbavětice</v>
      </c>
      <c r="T3358" t="str">
        <f t="array" ref="T3358">IFERROR(INDEX($S$3:$S$6255,SMALL(IF(ISNUMBER(SEARCH("",$S$3:$S$6255)),ROW($S$1:$S$6253),""),ROW(S3356))),"")</f>
        <v>Nezbavětice</v>
      </c>
      <c r="U3358" t="s">
        <v>5830</v>
      </c>
      <c r="V3358">
        <v>565890</v>
      </c>
    </row>
    <row r="3359" spans="19:22">
      <c r="S3359" t="str">
        <f>IF(ISNUMBER(SEARCH(ZAKL_DATA!$B$18,FU!$U3359)),U3359,"")</f>
        <v>Nezdenice</v>
      </c>
      <c r="T3359" t="str">
        <f t="array" ref="T3359">IFERROR(INDEX($S$3:$S$6255,SMALL(IF(ISNUMBER(SEARCH("",$S$3:$S$6255)),ROW($S$1:$S$6253),""),ROW(S3357))),"")</f>
        <v>Nezdenice</v>
      </c>
      <c r="U3359" t="s">
        <v>8465</v>
      </c>
      <c r="V3359">
        <v>565903</v>
      </c>
    </row>
    <row r="3360" spans="19:22">
      <c r="S3360" t="str">
        <f>IF(ISNUMBER(SEARCH(ZAKL_DATA!$B$18,FU!$U3360)),U3360,"")</f>
        <v>Nezdice</v>
      </c>
      <c r="T3360" t="str">
        <f t="array" ref="T3360">IFERROR(INDEX($S$3:$S$6255,SMALL(IF(ISNUMBER(SEARCH("",$S$3:$S$6255)),ROW($S$1:$S$6253),""),ROW(S3358))),"")</f>
        <v>Nezdice</v>
      </c>
      <c r="U3360" t="s">
        <v>5049</v>
      </c>
      <c r="V3360">
        <v>565911</v>
      </c>
    </row>
    <row r="3361" spans="19:22">
      <c r="S3361" t="str">
        <f>IF(ISNUMBER(SEARCH(ZAKL_DATA!$B$18,FU!$U3361)),U3361,"")</f>
        <v>Nezdice na Šumavě</v>
      </c>
      <c r="T3361" t="str">
        <f t="array" ref="T3361">IFERROR(INDEX($S$3:$S$6255,SMALL(IF(ISNUMBER(SEARCH("",$S$3:$S$6255)),ROW($S$1:$S$6253),""),ROW(S3359))),"")</f>
        <v>Nezdice na Šumavě</v>
      </c>
      <c r="U3361" t="s">
        <v>5999</v>
      </c>
      <c r="V3361">
        <v>565920</v>
      </c>
    </row>
    <row r="3362" spans="19:22">
      <c r="S3362" t="str">
        <f>IF(ISNUMBER(SEARCH(ZAKL_DATA!$B$18,FU!$U3362)),U3362,"")</f>
        <v>Nezdřev</v>
      </c>
      <c r="T3362" t="str">
        <f t="array" ref="T3362">IFERROR(INDEX($S$3:$S$6255,SMALL(IF(ISNUMBER(SEARCH("",$S$3:$S$6255)),ROW($S$1:$S$6253),""),ROW(S3360))),"")</f>
        <v>Nezdřev</v>
      </c>
      <c r="U3362" t="s">
        <v>4858</v>
      </c>
      <c r="V3362">
        <v>565938</v>
      </c>
    </row>
    <row r="3363" spans="19:22">
      <c r="S3363" t="str">
        <f>IF(ISNUMBER(SEARCH(ZAKL_DATA!$B$18,FU!$U3363)),U3363,"")</f>
        <v>Nezvěstice</v>
      </c>
      <c r="T3363" t="str">
        <f t="array" ref="T3363">IFERROR(INDEX($S$3:$S$6255,SMALL(IF(ISNUMBER(SEARCH("",$S$3:$S$6255)),ROW($S$1:$S$6253),""),ROW(S3361))),"")</f>
        <v>Nezvěstice</v>
      </c>
      <c r="U3363" t="s">
        <v>6062</v>
      </c>
      <c r="V3363">
        <v>565946</v>
      </c>
    </row>
    <row r="3364" spans="19:22">
      <c r="S3364" t="str">
        <f>IF(ISNUMBER(SEARCH(ZAKL_DATA!$B$18,FU!$U3364)),U3364,"")</f>
        <v>Nicov</v>
      </c>
      <c r="T3364" t="str">
        <f t="array" ref="T3364">IFERROR(INDEX($S$3:$S$6255,SMALL(IF(ISNUMBER(SEARCH("",$S$3:$S$6255)),ROW($S$1:$S$6253),""),ROW(S3362))),"")</f>
        <v>Nicov</v>
      </c>
      <c r="U3364" t="s">
        <v>3939</v>
      </c>
      <c r="V3364">
        <v>565954</v>
      </c>
    </row>
    <row r="3365" spans="19:22">
      <c r="S3365" t="str">
        <f>IF(ISNUMBER(SEARCH(ZAKL_DATA!$B$18,FU!$U3365)),U3365,"")</f>
        <v>Nihošovice</v>
      </c>
      <c r="T3365" t="str">
        <f t="array" ref="T3365">IFERROR(INDEX($S$3:$S$6255,SMALL(IF(ISNUMBER(SEARCH("",$S$3:$S$6255)),ROW($S$1:$S$6253),""),ROW(S3363))),"")</f>
        <v>Nihošovice</v>
      </c>
      <c r="U3365" t="s">
        <v>5650</v>
      </c>
      <c r="V3365">
        <v>565962</v>
      </c>
    </row>
    <row r="3366" spans="19:22">
      <c r="S3366" t="str">
        <f>IF(ISNUMBER(SEARCH(ZAKL_DATA!$B$18,FU!$U3366)),U3366,"")</f>
        <v>Níhov</v>
      </c>
      <c r="T3366" t="str">
        <f t="array" ref="T3366">IFERROR(INDEX($S$3:$S$6255,SMALL(IF(ISNUMBER(SEARCH("",$S$3:$S$6255)),ROW($S$1:$S$6253),""),ROW(S3364))),"")</f>
        <v>Níhov</v>
      </c>
      <c r="U3366" t="s">
        <v>8719</v>
      </c>
      <c r="V3366">
        <v>565971</v>
      </c>
    </row>
    <row r="3367" spans="19:22">
      <c r="S3367" t="str">
        <f>IF(ISNUMBER(SEARCH(ZAKL_DATA!$B$18,FU!$U3367)),U3367,"")</f>
        <v>Nikolčice</v>
      </c>
      <c r="T3367" t="str">
        <f t="array" ref="T3367">IFERROR(INDEX($S$3:$S$6255,SMALL(IF(ISNUMBER(SEARCH("",$S$3:$S$6255)),ROW($S$1:$S$6253),""),ROW(S3365))),"")</f>
        <v>Nikolčice</v>
      </c>
      <c r="U3367" t="s">
        <v>7960</v>
      </c>
      <c r="V3367">
        <v>565989</v>
      </c>
    </row>
    <row r="3368" spans="19:22">
      <c r="S3368" t="str">
        <f>IF(ISNUMBER(SEARCH(ZAKL_DATA!$B$18,FU!$U3368)),U3368,"")</f>
        <v>Niměřice</v>
      </c>
      <c r="T3368" t="str">
        <f t="array" ref="T3368">IFERROR(INDEX($S$3:$S$6255,SMALL(IF(ISNUMBER(SEARCH("",$S$3:$S$6255)),ROW($S$1:$S$6253),""),ROW(S3366))),"")</f>
        <v>Niměřice</v>
      </c>
      <c r="U3368" t="s">
        <v>7031</v>
      </c>
      <c r="V3368">
        <v>565997</v>
      </c>
    </row>
    <row r="3369" spans="19:22">
      <c r="S3369" t="str">
        <f>IF(ISNUMBER(SEARCH(ZAKL_DATA!$B$18,FU!$U3369)),U3369,"")</f>
        <v>Nimpšov</v>
      </c>
      <c r="T3369" t="str">
        <f t="array" ref="T3369">IFERROR(INDEX($S$3:$S$6255,SMALL(IF(ISNUMBER(SEARCH("",$S$3:$S$6255)),ROW($S$1:$S$6253),""),ROW(S3367))),"")</f>
        <v>Nimpšov</v>
      </c>
      <c r="U3369" t="s">
        <v>8397</v>
      </c>
      <c r="V3369">
        <v>566004</v>
      </c>
    </row>
    <row r="3370" spans="19:22">
      <c r="S3370" t="str">
        <f>IF(ISNUMBER(SEARCH(ZAKL_DATA!$B$18,FU!$U3370)),U3370,"")</f>
        <v>Nišovice</v>
      </c>
      <c r="T3370" t="str">
        <f t="array" ref="T3370">IFERROR(INDEX($S$3:$S$6255,SMALL(IF(ISNUMBER(SEARCH("",$S$3:$S$6255)),ROW($S$1:$S$6253),""),ROW(S3368))),"")</f>
        <v>Nišovice</v>
      </c>
      <c r="U3370" t="s">
        <v>4603</v>
      </c>
      <c r="V3370">
        <v>566012</v>
      </c>
    </row>
    <row r="3371" spans="19:22">
      <c r="S3371" t="str">
        <f>IF(ISNUMBER(SEARCH(ZAKL_DATA!$B$18,FU!$U3371)),U3371,"")</f>
        <v>Nítkovice</v>
      </c>
      <c r="T3371" t="str">
        <f t="array" ref="T3371">IFERROR(INDEX($S$3:$S$6255,SMALL(IF(ISNUMBER(SEARCH("",$S$3:$S$6255)),ROW($S$1:$S$6253),""),ROW(S3369))),"")</f>
        <v>Nítkovice</v>
      </c>
      <c r="U3371" t="s">
        <v>8241</v>
      </c>
      <c r="V3371">
        <v>566021</v>
      </c>
    </row>
    <row r="3372" spans="19:22">
      <c r="S3372" t="str">
        <f>IF(ISNUMBER(SEARCH(ZAKL_DATA!$B$18,FU!$U3372)),U3372,"")</f>
        <v>Niva</v>
      </c>
      <c r="T3372" t="str">
        <f t="array" ref="T3372">IFERROR(INDEX($S$3:$S$6255,SMALL(IF(ISNUMBER(SEARCH("",$S$3:$S$6255)),ROW($S$1:$S$6253),""),ROW(S3370))),"")</f>
        <v>Niva</v>
      </c>
      <c r="U3372" t="s">
        <v>8308</v>
      </c>
      <c r="V3372">
        <v>566039</v>
      </c>
    </row>
    <row r="3373" spans="19:22">
      <c r="S3373" t="str">
        <f>IF(ISNUMBER(SEARCH(ZAKL_DATA!$B$18,FU!$U3373)),U3373,"")</f>
        <v>Nivnice</v>
      </c>
      <c r="T3373" t="str">
        <f t="array" ref="T3373">IFERROR(INDEX($S$3:$S$6255,SMALL(IF(ISNUMBER(SEARCH("",$S$3:$S$6255)),ROW($S$1:$S$6253),""),ROW(S3371))),"")</f>
        <v>Nivnice</v>
      </c>
      <c r="U3373" t="s">
        <v>8466</v>
      </c>
      <c r="V3373">
        <v>566047</v>
      </c>
    </row>
    <row r="3374" spans="19:22">
      <c r="S3374" t="str">
        <f>IF(ISNUMBER(SEARCH(ZAKL_DATA!$B$18,FU!$U3374)),U3374,"")</f>
        <v>Nižbor</v>
      </c>
      <c r="T3374" t="str">
        <f t="array" ref="T3374">IFERROR(INDEX($S$3:$S$6255,SMALL(IF(ISNUMBER(SEARCH("",$S$3:$S$6255)),ROW($S$1:$S$6253),""),ROW(S3372))),"")</f>
        <v>Nižbor</v>
      </c>
      <c r="U3374" t="s">
        <v>4101</v>
      </c>
      <c r="V3374">
        <v>566055</v>
      </c>
    </row>
    <row r="3375" spans="19:22">
      <c r="S3375" t="str">
        <f>IF(ISNUMBER(SEARCH(ZAKL_DATA!$B$18,FU!$U3375)),U3375,"")</f>
        <v>Nížkov</v>
      </c>
      <c r="T3375" t="str">
        <f t="array" ref="T3375">IFERROR(INDEX($S$3:$S$6255,SMALL(IF(ISNUMBER(SEARCH("",$S$3:$S$6255)),ROW($S$1:$S$6253),""),ROW(S3373))),"")</f>
        <v>Nížkov</v>
      </c>
      <c r="U3375" t="s">
        <v>8720</v>
      </c>
      <c r="V3375">
        <v>566063</v>
      </c>
    </row>
    <row r="3376" spans="19:22">
      <c r="S3376" t="str">
        <f>IF(ISNUMBER(SEARCH(ZAKL_DATA!$B$18,FU!$U3376)),U3376,"")</f>
        <v>Nížkovice</v>
      </c>
      <c r="T3376" t="str">
        <f t="array" ref="T3376">IFERROR(INDEX($S$3:$S$6255,SMALL(IF(ISNUMBER(SEARCH("",$S$3:$S$6255)),ROW($S$1:$S$6253),""),ROW(S3374))),"")</f>
        <v>Nížkovice</v>
      </c>
      <c r="U3376" t="s">
        <v>8532</v>
      </c>
      <c r="V3376">
        <v>566071</v>
      </c>
    </row>
    <row r="3377" spans="19:22">
      <c r="S3377" t="str">
        <f>IF(ISNUMBER(SEARCH(ZAKL_DATA!$B$18,FU!$U3377)),U3377,"")</f>
        <v>Nižní Lhoty</v>
      </c>
      <c r="T3377" t="str">
        <f t="array" ref="T3377">IFERROR(INDEX($S$3:$S$6255,SMALL(IF(ISNUMBER(SEARCH("",$S$3:$S$6255)),ROW($S$1:$S$6253),""),ROW(S3375))),"")</f>
        <v>Nižní Lhoty</v>
      </c>
      <c r="U3377" t="s">
        <v>5732</v>
      </c>
      <c r="V3377">
        <v>566080</v>
      </c>
    </row>
    <row r="3378" spans="19:22">
      <c r="S3378" t="str">
        <f>IF(ISNUMBER(SEARCH(ZAKL_DATA!$B$18,FU!$U3378)),U3378,"")</f>
        <v>Norberčany</v>
      </c>
      <c r="T3378" t="str">
        <f t="array" ref="T3378">IFERROR(INDEX($S$3:$S$6255,SMALL(IF(ISNUMBER(SEARCH("",$S$3:$S$6255)),ROW($S$1:$S$6253),""),ROW(S3376))),"")</f>
        <v>Norberčany</v>
      </c>
      <c r="U3378" t="s">
        <v>8809</v>
      </c>
      <c r="V3378">
        <v>566098</v>
      </c>
    </row>
    <row r="3379" spans="19:22">
      <c r="S3379" t="str">
        <f>IF(ISNUMBER(SEARCH(ZAKL_DATA!$B$18,FU!$U3379)),U3379,"")</f>
        <v>Nosálov</v>
      </c>
      <c r="T3379" t="str">
        <f t="array" ref="T3379">IFERROR(INDEX($S$3:$S$6255,SMALL(IF(ISNUMBER(SEARCH("",$S$3:$S$6255)),ROW($S$1:$S$6253),""),ROW(S3377))),"")</f>
        <v>Nosálov</v>
      </c>
      <c r="U3379" t="s">
        <v>4112</v>
      </c>
      <c r="V3379">
        <v>566101</v>
      </c>
    </row>
    <row r="3380" spans="19:22">
      <c r="S3380" t="str">
        <f>IF(ISNUMBER(SEARCH(ZAKL_DATA!$B$18,FU!$U3380)),U3380,"")</f>
        <v>Nosislav</v>
      </c>
      <c r="T3380" t="str">
        <f t="array" ref="T3380">IFERROR(INDEX($S$3:$S$6255,SMALL(IF(ISNUMBER(SEARCH("",$S$3:$S$6255)),ROW($S$1:$S$6253),""),ROW(S3378))),"")</f>
        <v>Nosislav</v>
      </c>
      <c r="U3380" t="s">
        <v>7961</v>
      </c>
      <c r="V3380">
        <v>566128</v>
      </c>
    </row>
    <row r="3381" spans="19:22">
      <c r="S3381" t="str">
        <f>IF(ISNUMBER(SEARCH(ZAKL_DATA!$B$18,FU!$U3381)),U3381,"")</f>
        <v>Nošovice</v>
      </c>
      <c r="T3381" t="str">
        <f t="array" ref="T3381">IFERROR(INDEX($S$3:$S$6255,SMALL(IF(ISNUMBER(SEARCH("",$S$3:$S$6255)),ROW($S$1:$S$6253),""),ROW(S3379))),"")</f>
        <v>Nošovice</v>
      </c>
      <c r="U3381" t="s">
        <v>5731</v>
      </c>
      <c r="V3381">
        <v>566136</v>
      </c>
    </row>
    <row r="3382" spans="19:22">
      <c r="S3382" t="str">
        <f>IF(ISNUMBER(SEARCH(ZAKL_DATA!$B$18,FU!$U3382)),U3382,"")</f>
        <v>Nová Buková</v>
      </c>
      <c r="T3382" t="str">
        <f t="array" ref="T3382">IFERROR(INDEX($S$3:$S$6255,SMALL(IF(ISNUMBER(SEARCH("",$S$3:$S$6255)),ROW($S$1:$S$6253),""),ROW(S3380))),"")</f>
        <v>Nová Buková</v>
      </c>
      <c r="U3382" t="s">
        <v>6239</v>
      </c>
      <c r="V3382">
        <v>566144</v>
      </c>
    </row>
    <row r="3383" spans="19:22">
      <c r="S3383" t="str">
        <f>IF(ISNUMBER(SEARCH(ZAKL_DATA!$B$18,FU!$U3383)),U3383,"")</f>
        <v>Nová Bystřice</v>
      </c>
      <c r="T3383" t="str">
        <f t="array" ref="T3383">IFERROR(INDEX($S$3:$S$6255,SMALL(IF(ISNUMBER(SEARCH("",$S$3:$S$6255)),ROW($S$1:$S$6253),""),ROW(S3381))),"")</f>
        <v>Nová Bystřice</v>
      </c>
      <c r="U3383" t="s">
        <v>5302</v>
      </c>
      <c r="V3383">
        <v>566152</v>
      </c>
    </row>
    <row r="3384" spans="19:22">
      <c r="S3384" t="str">
        <f>IF(ISNUMBER(SEARCH(ZAKL_DATA!$B$18,FU!$U3384)),U3384,"")</f>
        <v>Nová Cerekev</v>
      </c>
      <c r="T3384" t="str">
        <f t="array" ref="T3384">IFERROR(INDEX($S$3:$S$6255,SMALL(IF(ISNUMBER(SEARCH("",$S$3:$S$6255)),ROW($S$1:$S$6253),""),ROW(S3382))),"")</f>
        <v>Nová Cerekev</v>
      </c>
      <c r="U3384" t="s">
        <v>5419</v>
      </c>
      <c r="V3384">
        <v>566161</v>
      </c>
    </row>
    <row r="3385" spans="19:22">
      <c r="S3385" t="str">
        <f>IF(ISNUMBER(SEARCH(ZAKL_DATA!$B$18,FU!$U3385)),U3385,"")</f>
        <v>Nová Dědina</v>
      </c>
      <c r="T3385" t="str">
        <f t="array" ref="T3385">IFERROR(INDEX($S$3:$S$6255,SMALL(IF(ISNUMBER(SEARCH("",$S$3:$S$6255)),ROW($S$1:$S$6253),""),ROW(S3383))),"")</f>
        <v>Nová Dědina</v>
      </c>
      <c r="U3385" t="s">
        <v>8242</v>
      </c>
      <c r="V3385">
        <v>566179</v>
      </c>
    </row>
    <row r="3386" spans="19:22">
      <c r="S3386" t="str">
        <f>IF(ISNUMBER(SEARCH(ZAKL_DATA!$B$18,FU!$U3386)),U3386,"")</f>
        <v>Nová Hradečná</v>
      </c>
      <c r="T3386" t="str">
        <f t="array" ref="T3386">IFERROR(INDEX($S$3:$S$6255,SMALL(IF(ISNUMBER(SEARCH("",$S$3:$S$6255)),ROW($S$1:$S$6253),""),ROW(S3384))),"")</f>
        <v>Nová Hradečná</v>
      </c>
      <c r="U3386" t="s">
        <v>5720</v>
      </c>
      <c r="V3386">
        <v>566187</v>
      </c>
    </row>
    <row r="3387" spans="19:22">
      <c r="S3387" t="str">
        <f>IF(ISNUMBER(SEARCH(ZAKL_DATA!$B$18,FU!$U3387)),U3387,"")</f>
        <v>Nová Lhota</v>
      </c>
      <c r="T3387" t="str">
        <f t="array" ref="T3387">IFERROR(INDEX($S$3:$S$6255,SMALL(IF(ISNUMBER(SEARCH("",$S$3:$S$6255)),ROW($S$1:$S$6253),""),ROW(S3385))),"")</f>
        <v>Nová Lhota</v>
      </c>
      <c r="U3387" t="s">
        <v>8065</v>
      </c>
      <c r="V3387">
        <v>566195</v>
      </c>
    </row>
    <row r="3388" spans="19:22">
      <c r="S3388" t="str">
        <f>IF(ISNUMBER(SEARCH(ZAKL_DATA!$B$18,FU!$U3388)),U3388,"")</f>
        <v>Nová Olešná</v>
      </c>
      <c r="T3388" t="str">
        <f t="array" ref="T3388">IFERROR(INDEX($S$3:$S$6255,SMALL(IF(ISNUMBER(SEARCH("",$S$3:$S$6255)),ROW($S$1:$S$6253),""),ROW(S3386))),"")</f>
        <v>Nová Olešná</v>
      </c>
      <c r="U3388" t="s">
        <v>6377</v>
      </c>
      <c r="V3388">
        <v>566209</v>
      </c>
    </row>
    <row r="3389" spans="19:22">
      <c r="S3389" t="str">
        <f>IF(ISNUMBER(SEARCH(ZAKL_DATA!$B$18,FU!$U3389)),U3389,"")</f>
        <v>Nová Paka</v>
      </c>
      <c r="T3389" t="str">
        <f t="array" ref="T3389">IFERROR(INDEX($S$3:$S$6255,SMALL(IF(ISNUMBER(SEARCH("",$S$3:$S$6255)),ROW($S$1:$S$6253),""),ROW(S3387))),"")</f>
        <v>Nová Paka</v>
      </c>
      <c r="U3389" t="s">
        <v>7208</v>
      </c>
      <c r="V3389">
        <v>566217</v>
      </c>
    </row>
    <row r="3390" spans="19:22">
      <c r="S3390" t="str">
        <f>IF(ISNUMBER(SEARCH(ZAKL_DATA!$B$18,FU!$U3390)),U3390,"")</f>
        <v>Nová Pec</v>
      </c>
      <c r="T3390" t="str">
        <f t="array" ref="T3390">IFERROR(INDEX($S$3:$S$6255,SMALL(IF(ISNUMBER(SEARCH("",$S$3:$S$6255)),ROW($S$1:$S$6253),""),ROW(S3388))),"")</f>
        <v>Nová Pec</v>
      </c>
      <c r="U3390" t="s">
        <v>5586</v>
      </c>
      <c r="V3390">
        <v>566233</v>
      </c>
    </row>
    <row r="3391" spans="19:22">
      <c r="S3391" t="str">
        <f>IF(ISNUMBER(SEARCH(ZAKL_DATA!$B$18,FU!$U3391)),U3391,"")</f>
        <v>Nová Pláň</v>
      </c>
      <c r="T3391" t="str">
        <f t="array" ref="T3391">IFERROR(INDEX($S$3:$S$6255,SMALL(IF(ISNUMBER(SEARCH("",$S$3:$S$6255)),ROW($S$1:$S$6253),""),ROW(S3389))),"")</f>
        <v>Nová Pláň</v>
      </c>
      <c r="U3391" t="s">
        <v>5314</v>
      </c>
      <c r="V3391">
        <v>566241</v>
      </c>
    </row>
    <row r="3392" spans="19:22">
      <c r="S3392" t="str">
        <f>IF(ISNUMBER(SEARCH(ZAKL_DATA!$B$18,FU!$U3392)),U3392,"")</f>
        <v>Nová Role</v>
      </c>
      <c r="T3392" t="str">
        <f t="array" ref="T3392">IFERROR(INDEX($S$3:$S$6255,SMALL(IF(ISNUMBER(SEARCH("",$S$3:$S$6255)),ROW($S$1:$S$6253),""),ROW(S3390))),"")</f>
        <v>Nová Role</v>
      </c>
      <c r="U3392" t="s">
        <v>5956</v>
      </c>
      <c r="V3392">
        <v>566250</v>
      </c>
    </row>
    <row r="3393" spans="19:22">
      <c r="S3393" t="str">
        <f>IF(ISNUMBER(SEARCH(ZAKL_DATA!$B$18,FU!$U3393)),U3393,"")</f>
        <v>Nová Říše</v>
      </c>
      <c r="T3393" t="str">
        <f t="array" ref="T3393">IFERROR(INDEX($S$3:$S$6255,SMALL(IF(ISNUMBER(SEARCH("",$S$3:$S$6255)),ROW($S$1:$S$6253),""),ROW(S3391))),"")</f>
        <v>Nová Říše</v>
      </c>
      <c r="U3393" t="s">
        <v>8157</v>
      </c>
      <c r="V3393">
        <v>566276</v>
      </c>
    </row>
    <row r="3394" spans="19:22">
      <c r="S3394" t="str">
        <f>IF(ISNUMBER(SEARCH(ZAKL_DATA!$B$18,FU!$U3394)),U3394,"")</f>
        <v>Nová Sídla</v>
      </c>
      <c r="T3394" t="str">
        <f t="array" ref="T3394">IFERROR(INDEX($S$3:$S$6255,SMALL(IF(ISNUMBER(SEARCH("",$S$3:$S$6255)),ROW($S$1:$S$6253),""),ROW(S3392))),"")</f>
        <v>Nová Sídla</v>
      </c>
      <c r="U3394" t="s">
        <v>7153</v>
      </c>
      <c r="V3394">
        <v>566284</v>
      </c>
    </row>
    <row r="3395" spans="19:22">
      <c r="S3395" t="str">
        <f>IF(ISNUMBER(SEARCH(ZAKL_DATA!$B$18,FU!$U3395)),U3395,"")</f>
        <v>Nová Telib</v>
      </c>
      <c r="T3395" t="str">
        <f t="array" ref="T3395">IFERROR(INDEX($S$3:$S$6255,SMALL(IF(ISNUMBER(SEARCH("",$S$3:$S$6255)),ROW($S$1:$S$6253),""),ROW(S3393))),"")</f>
        <v>Nová Telib</v>
      </c>
      <c r="U3395" t="s">
        <v>4547</v>
      </c>
      <c r="V3395">
        <v>566292</v>
      </c>
    </row>
    <row r="3396" spans="19:22">
      <c r="S3396" t="str">
        <f>IF(ISNUMBER(SEARCH(ZAKL_DATA!$B$18,FU!$U3396)),U3396,"")</f>
        <v>Nová Včelnice</v>
      </c>
      <c r="T3396" t="str">
        <f t="array" ref="T3396">IFERROR(INDEX($S$3:$S$6255,SMALL(IF(ISNUMBER(SEARCH("",$S$3:$S$6255)),ROW($S$1:$S$6253),""),ROW(S3394))),"")</f>
        <v>Nová Včelnice</v>
      </c>
      <c r="U3396" t="s">
        <v>5303</v>
      </c>
      <c r="V3396">
        <v>566306</v>
      </c>
    </row>
    <row r="3397" spans="19:22">
      <c r="S3397" t="str">
        <f>IF(ISNUMBER(SEARCH(ZAKL_DATA!$B$18,FU!$U3397)),U3397,"")</f>
        <v>Nová Ves</v>
      </c>
      <c r="T3397" t="str">
        <f t="array" ref="T3397">IFERROR(INDEX($S$3:$S$6255,SMALL(IF(ISNUMBER(SEARCH("",$S$3:$S$6255)),ROW($S$1:$S$6253),""),ROW(S3395))),"")</f>
        <v>Nová Ves</v>
      </c>
      <c r="U3397" t="s">
        <v>3823</v>
      </c>
      <c r="V3397">
        <v>566314</v>
      </c>
    </row>
    <row r="3398" spans="19:22">
      <c r="S3398" t="str">
        <f>IF(ISNUMBER(SEARCH(ZAKL_DATA!$B$18,FU!$U3398)),U3398,"")</f>
        <v>Nová Ves</v>
      </c>
      <c r="T3398" t="str">
        <f t="array" ref="T3398">IFERROR(INDEX($S$3:$S$6255,SMALL(IF(ISNUMBER(SEARCH("",$S$3:$S$6255)),ROW($S$1:$S$6253),""),ROW(S3396))),"")</f>
        <v>Nová Ves</v>
      </c>
      <c r="U3398" t="s">
        <v>3823</v>
      </c>
      <c r="V3398">
        <v>566322</v>
      </c>
    </row>
    <row r="3399" spans="19:22">
      <c r="S3399" t="str">
        <f>IF(ISNUMBER(SEARCH(ZAKL_DATA!$B$18,FU!$U3399)),U3399,"")</f>
        <v>Nová Ves</v>
      </c>
      <c r="T3399" t="str">
        <f t="array" ref="T3399">IFERROR(INDEX($S$3:$S$6255,SMALL(IF(ISNUMBER(SEARCH("",$S$3:$S$6255)),ROW($S$1:$S$6253),""),ROW(S3397))),"")</f>
        <v>Nová Ves</v>
      </c>
      <c r="U3399" t="s">
        <v>3823</v>
      </c>
      <c r="V3399">
        <v>566331</v>
      </c>
    </row>
    <row r="3400" spans="19:22">
      <c r="S3400" t="str">
        <f>IF(ISNUMBER(SEARCH(ZAKL_DATA!$B$18,FU!$U3400)),U3400,"")</f>
        <v>Nová Ves</v>
      </c>
      <c r="T3400" t="str">
        <f t="array" ref="T3400">IFERROR(INDEX($S$3:$S$6255,SMALL(IF(ISNUMBER(SEARCH("",$S$3:$S$6255)),ROW($S$1:$S$6253),""),ROW(S3398))),"")</f>
        <v>Nová Ves</v>
      </c>
      <c r="U3400" t="s">
        <v>3823</v>
      </c>
      <c r="V3400">
        <v>566349</v>
      </c>
    </row>
    <row r="3401" spans="19:22">
      <c r="S3401" t="str">
        <f>IF(ISNUMBER(SEARCH(ZAKL_DATA!$B$18,FU!$U3401)),U3401,"")</f>
        <v>Nová Ves</v>
      </c>
      <c r="T3401" t="str">
        <f t="array" ref="T3401">IFERROR(INDEX($S$3:$S$6255,SMALL(IF(ISNUMBER(SEARCH("",$S$3:$S$6255)),ROW($S$1:$S$6253),""),ROW(S3399))),"")</f>
        <v>Nová Ves</v>
      </c>
      <c r="U3401" t="s">
        <v>3823</v>
      </c>
      <c r="V3401">
        <v>566357</v>
      </c>
    </row>
    <row r="3402" spans="19:22">
      <c r="S3402" t="str">
        <f>IF(ISNUMBER(SEARCH(ZAKL_DATA!$B$18,FU!$U3402)),U3402,"")</f>
        <v>Nová Ves</v>
      </c>
      <c r="T3402" t="str">
        <f t="array" ref="T3402">IFERROR(INDEX($S$3:$S$6255,SMALL(IF(ISNUMBER(SEARCH("",$S$3:$S$6255)),ROW($S$1:$S$6253),""),ROW(S3400))),"")</f>
        <v>Nová Ves</v>
      </c>
      <c r="U3402" t="s">
        <v>3823</v>
      </c>
      <c r="V3402">
        <v>566365</v>
      </c>
    </row>
    <row r="3403" spans="19:22">
      <c r="S3403" t="str">
        <f>IF(ISNUMBER(SEARCH(ZAKL_DATA!$B$18,FU!$U3403)),U3403,"")</f>
        <v>Nová Ves</v>
      </c>
      <c r="T3403" t="str">
        <f t="array" ref="T3403">IFERROR(INDEX($S$3:$S$6255,SMALL(IF(ISNUMBER(SEARCH("",$S$3:$S$6255)),ROW($S$1:$S$6253),""),ROW(S3401))),"")</f>
        <v>Nová Ves</v>
      </c>
      <c r="U3403" t="s">
        <v>3823</v>
      </c>
      <c r="V3403">
        <v>566373</v>
      </c>
    </row>
    <row r="3404" spans="19:22">
      <c r="S3404" t="str">
        <f>IF(ISNUMBER(SEARCH(ZAKL_DATA!$B$18,FU!$U3404)),U3404,"")</f>
        <v>Nová Ves</v>
      </c>
      <c r="T3404" t="str">
        <f t="array" ref="T3404">IFERROR(INDEX($S$3:$S$6255,SMALL(IF(ISNUMBER(SEARCH("",$S$3:$S$6255)),ROW($S$1:$S$6253),""),ROW(S3402))),"")</f>
        <v>Nová Ves</v>
      </c>
      <c r="U3404" t="s">
        <v>3823</v>
      </c>
      <c r="V3404">
        <v>566381</v>
      </c>
    </row>
    <row r="3405" spans="19:22">
      <c r="S3405" t="str">
        <f>IF(ISNUMBER(SEARCH(ZAKL_DATA!$B$18,FU!$U3405)),U3405,"")</f>
        <v>Nová Ves</v>
      </c>
      <c r="T3405" t="str">
        <f t="array" ref="T3405">IFERROR(INDEX($S$3:$S$6255,SMALL(IF(ISNUMBER(SEARCH("",$S$3:$S$6255)),ROW($S$1:$S$6253),""),ROW(S3403))),"")</f>
        <v>Nová Ves</v>
      </c>
      <c r="U3405" t="s">
        <v>3823</v>
      </c>
      <c r="V3405">
        <v>566390</v>
      </c>
    </row>
    <row r="3406" spans="19:22">
      <c r="S3406" t="str">
        <f>IF(ISNUMBER(SEARCH(ZAKL_DATA!$B$18,FU!$U3406)),U3406,"")</f>
        <v>Nová Ves</v>
      </c>
      <c r="T3406" t="str">
        <f t="array" ref="T3406">IFERROR(INDEX($S$3:$S$6255,SMALL(IF(ISNUMBER(SEARCH("",$S$3:$S$6255)),ROW($S$1:$S$6253),""),ROW(S3404))),"")</f>
        <v>Nová Ves</v>
      </c>
      <c r="U3406" t="s">
        <v>3823</v>
      </c>
      <c r="V3406">
        <v>566403</v>
      </c>
    </row>
    <row r="3407" spans="19:22">
      <c r="S3407" t="str">
        <f>IF(ISNUMBER(SEARCH(ZAKL_DATA!$B$18,FU!$U3407)),U3407,"")</f>
        <v>Nová Ves</v>
      </c>
      <c r="T3407" t="str">
        <f t="array" ref="T3407">IFERROR(INDEX($S$3:$S$6255,SMALL(IF(ISNUMBER(SEARCH("",$S$3:$S$6255)),ROW($S$1:$S$6253),""),ROW(S3405))),"")</f>
        <v>Nová Ves</v>
      </c>
      <c r="U3407" t="s">
        <v>3823</v>
      </c>
      <c r="V3407">
        <v>566411</v>
      </c>
    </row>
    <row r="3408" spans="19:22">
      <c r="S3408" t="str">
        <f>IF(ISNUMBER(SEARCH(ZAKL_DATA!$B$18,FU!$U3408)),U3408,"")</f>
        <v>Nová Ves</v>
      </c>
      <c r="T3408" t="str">
        <f t="array" ref="T3408">IFERROR(INDEX($S$3:$S$6255,SMALL(IF(ISNUMBER(SEARCH("",$S$3:$S$6255)),ROW($S$1:$S$6253),""),ROW(S3406))),"")</f>
        <v>Nová Ves</v>
      </c>
      <c r="U3408" t="s">
        <v>3823</v>
      </c>
      <c r="V3408">
        <v>566420</v>
      </c>
    </row>
    <row r="3409" spans="19:22">
      <c r="S3409" t="str">
        <f>IF(ISNUMBER(SEARCH(ZAKL_DATA!$B$18,FU!$U3409)),U3409,"")</f>
        <v>Nová Ves</v>
      </c>
      <c r="T3409" t="str">
        <f t="array" ref="T3409">IFERROR(INDEX($S$3:$S$6255,SMALL(IF(ISNUMBER(SEARCH("",$S$3:$S$6255)),ROW($S$1:$S$6253),""),ROW(S3407))),"")</f>
        <v>Nová Ves</v>
      </c>
      <c r="U3409" t="s">
        <v>3823</v>
      </c>
      <c r="V3409">
        <v>566438</v>
      </c>
    </row>
    <row r="3410" spans="19:22">
      <c r="S3410" t="str">
        <f>IF(ISNUMBER(SEARCH(ZAKL_DATA!$B$18,FU!$U3410)),U3410,"")</f>
        <v>Nová Ves</v>
      </c>
      <c r="T3410" t="str">
        <f t="array" ref="T3410">IFERROR(INDEX($S$3:$S$6255,SMALL(IF(ISNUMBER(SEARCH("",$S$3:$S$6255)),ROW($S$1:$S$6253),""),ROW(S3408))),"")</f>
        <v>Nová Ves</v>
      </c>
      <c r="U3410" t="s">
        <v>3823</v>
      </c>
      <c r="V3410">
        <v>566446</v>
      </c>
    </row>
    <row r="3411" spans="19:22">
      <c r="S3411" t="str">
        <f>IF(ISNUMBER(SEARCH(ZAKL_DATA!$B$18,FU!$U3411)),U3411,"")</f>
        <v>Nová Ves I</v>
      </c>
      <c r="T3411" t="str">
        <f t="array" ref="T3411">IFERROR(INDEX($S$3:$S$6255,SMALL(IF(ISNUMBER(SEARCH("",$S$3:$S$6255)),ROW($S$1:$S$6253),""),ROW(S3409))),"")</f>
        <v>Nová Ves I</v>
      </c>
      <c r="U3411" t="s">
        <v>4284</v>
      </c>
      <c r="V3411">
        <v>566454</v>
      </c>
    </row>
    <row r="3412" spans="19:22">
      <c r="S3412" t="str">
        <f>IF(ISNUMBER(SEARCH(ZAKL_DATA!$B$18,FU!$U3412)),U3412,"")</f>
        <v>Nová Ves nad Lužnicí</v>
      </c>
      <c r="T3412" t="str">
        <f t="array" ref="T3412">IFERROR(INDEX($S$3:$S$6255,SMALL(IF(ISNUMBER(SEARCH("",$S$3:$S$6255)),ROW($S$1:$S$6253),""),ROW(S3410))),"")</f>
        <v>Nová Ves nad Lužnicí</v>
      </c>
      <c r="U3412" t="s">
        <v>6342</v>
      </c>
      <c r="V3412">
        <v>566462</v>
      </c>
    </row>
    <row r="3413" spans="19:22">
      <c r="S3413" t="str">
        <f>IF(ISNUMBER(SEARCH(ZAKL_DATA!$B$18,FU!$U3413)),U3413,"")</f>
        <v>Nová Ves nad Nisou</v>
      </c>
      <c r="T3413" t="str">
        <f t="array" ref="T3413">IFERROR(INDEX($S$3:$S$6255,SMALL(IF(ISNUMBER(SEARCH("",$S$3:$S$6255)),ROW($S$1:$S$6253),""),ROW(S3411))),"")</f>
        <v>Nová Ves nad Nisou</v>
      </c>
      <c r="U3413" t="s">
        <v>6461</v>
      </c>
      <c r="V3413">
        <v>566471</v>
      </c>
    </row>
    <row r="3414" spans="19:22">
      <c r="S3414" t="str">
        <f>IF(ISNUMBER(SEARCH(ZAKL_DATA!$B$18,FU!$U3414)),U3414,"")</f>
        <v>Nová Ves nad Popelkou</v>
      </c>
      <c r="T3414" t="str">
        <f t="array" ref="T3414">IFERROR(INDEX($S$3:$S$6255,SMALL(IF(ISNUMBER(SEARCH("",$S$3:$S$6255)),ROW($S$1:$S$6253),""),ROW(S3412))),"")</f>
        <v>Nová Ves nad Popelkou</v>
      </c>
      <c r="U3414" t="s">
        <v>7485</v>
      </c>
      <c r="V3414">
        <v>566489</v>
      </c>
    </row>
    <row r="3415" spans="19:22">
      <c r="S3415" t="str">
        <f>IF(ISNUMBER(SEARCH(ZAKL_DATA!$B$18,FU!$U3415)),U3415,"")</f>
        <v>Nová Ves pod Pleší</v>
      </c>
      <c r="T3415" t="str">
        <f t="array" ref="T3415">IFERROR(INDEX($S$3:$S$6255,SMALL(IF(ISNUMBER(SEARCH("",$S$3:$S$6255)),ROW($S$1:$S$6253),""),ROW(S3413))),"")</f>
        <v>Nová Ves pod Pleší</v>
      </c>
      <c r="U3415" t="s">
        <v>4926</v>
      </c>
      <c r="V3415">
        <v>566497</v>
      </c>
    </row>
    <row r="3416" spans="19:22">
      <c r="S3416" t="str">
        <f>IF(ISNUMBER(SEARCH(ZAKL_DATA!$B$18,FU!$U3416)),U3416,"")</f>
        <v>Nová Ves u Bakova</v>
      </c>
      <c r="T3416" t="str">
        <f t="array" ref="T3416">IFERROR(INDEX($S$3:$S$6255,SMALL(IF(ISNUMBER(SEARCH("",$S$3:$S$6255)),ROW($S$1:$S$6253),""),ROW(S3414))),"")</f>
        <v>Nová Ves u Bakova</v>
      </c>
      <c r="U3416" t="s">
        <v>7088</v>
      </c>
      <c r="V3416">
        <v>566501</v>
      </c>
    </row>
    <row r="3417" spans="19:22">
      <c r="S3417" t="str">
        <f>IF(ISNUMBER(SEARCH(ZAKL_DATA!$B$18,FU!$U3417)),U3417,"")</f>
        <v>Nová Ves u Chotěboře</v>
      </c>
      <c r="T3417" t="str">
        <f t="array" ref="T3417">IFERROR(INDEX($S$3:$S$6255,SMALL(IF(ISNUMBER(SEARCH("",$S$3:$S$6255)),ROW($S$1:$S$6253),""),ROW(S3415))),"")</f>
        <v>Nová Ves u Chotěboře</v>
      </c>
      <c r="U3417" t="s">
        <v>6876</v>
      </c>
      <c r="V3417">
        <v>566519</v>
      </c>
    </row>
    <row r="3418" spans="19:22">
      <c r="S3418" t="str">
        <f>IF(ISNUMBER(SEARCH(ZAKL_DATA!$B$18,FU!$U3418)),U3418,"")</f>
        <v>Nová Ves u Chýnova</v>
      </c>
      <c r="T3418" t="str">
        <f t="array" ref="T3418">IFERROR(INDEX($S$3:$S$6255,SMALL(IF(ISNUMBER(SEARCH("",$S$3:$S$6255)),ROW($S$1:$S$6253),""),ROW(S3416))),"")</f>
        <v>Nová Ves u Chýnova</v>
      </c>
      <c r="U3418" t="s">
        <v>5752</v>
      </c>
      <c r="V3418">
        <v>566527</v>
      </c>
    </row>
    <row r="3419" spans="19:22">
      <c r="S3419" t="str">
        <f>IF(ISNUMBER(SEARCH(ZAKL_DATA!$B$18,FU!$U3419)),U3419,"")</f>
        <v>Nová Ves u Jarošova</v>
      </c>
      <c r="T3419" t="str">
        <f t="array" ref="T3419">IFERROR(INDEX($S$3:$S$6255,SMALL(IF(ISNUMBER(SEARCH("",$S$3:$S$6255)),ROW($S$1:$S$6253),""),ROW(S3417))),"")</f>
        <v>Nová Ves u Jarošova</v>
      </c>
      <c r="U3419" t="s">
        <v>7137</v>
      </c>
      <c r="V3419">
        <v>566535</v>
      </c>
    </row>
    <row r="3420" spans="19:22">
      <c r="S3420" t="str">
        <f>IF(ISNUMBER(SEARCH(ZAKL_DATA!$B$18,FU!$U3420)),U3420,"")</f>
        <v>Nová Ves u Leštiny</v>
      </c>
      <c r="T3420" t="str">
        <f t="array" ref="T3420">IFERROR(INDEX($S$3:$S$6255,SMALL(IF(ISNUMBER(SEARCH("",$S$3:$S$6255)),ROW($S$1:$S$6253),""),ROW(S3418))),"")</f>
        <v>Nová Ves u Leštiny</v>
      </c>
      <c r="U3420" t="s">
        <v>6875</v>
      </c>
      <c r="V3420">
        <v>566543</v>
      </c>
    </row>
    <row r="3421" spans="19:22">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c r="S3423" t="str">
        <f>IF(ISNUMBER(SEARCH(ZAKL_DATA!$B$18,FU!$U3423)),U3423,"")</f>
        <v>Nová Ves u Světlé</v>
      </c>
      <c r="T3423" t="str">
        <f t="array" ref="T3423">IFERROR(INDEX($S$3:$S$6255,SMALL(IF(ISNUMBER(SEARCH("",$S$3:$S$6255)),ROW($S$1:$S$6253),""),ROW(S3421))),"")</f>
        <v>Nová Ves u Světlé</v>
      </c>
      <c r="U3423" t="s">
        <v>5947</v>
      </c>
      <c r="V3423">
        <v>566578</v>
      </c>
    </row>
    <row r="3424" spans="19:22">
      <c r="S3424" t="str">
        <f>IF(ISNUMBER(SEARCH(ZAKL_DATA!$B$18,FU!$U3424)),U3424,"")</f>
        <v>Nová Ves v Horách</v>
      </c>
      <c r="T3424" t="str">
        <f t="array" ref="T3424">IFERROR(INDEX($S$3:$S$6255,SMALL(IF(ISNUMBER(SEARCH("",$S$3:$S$6255)),ROW($S$1:$S$6253),""),ROW(S3422))),"")</f>
        <v>Nová Ves v Horách</v>
      </c>
      <c r="U3424" t="s">
        <v>6753</v>
      </c>
      <c r="V3424">
        <v>566586</v>
      </c>
    </row>
    <row r="3425" spans="19:22">
      <c r="S3425" t="str">
        <f>IF(ISNUMBER(SEARCH(ZAKL_DATA!$B$18,FU!$U3425)),U3425,"")</f>
        <v>Nové Bránice</v>
      </c>
      <c r="T3425" t="str">
        <f t="array" ref="T3425">IFERROR(INDEX($S$3:$S$6255,SMALL(IF(ISNUMBER(SEARCH("",$S$3:$S$6255)),ROW($S$1:$S$6253),""),ROW(S3423))),"")</f>
        <v>Nové Bránice</v>
      </c>
      <c r="U3425" t="s">
        <v>7874</v>
      </c>
      <c r="V3425">
        <v>566594</v>
      </c>
    </row>
    <row r="3426" spans="19:22">
      <c r="S3426" t="str">
        <f>IF(ISNUMBER(SEARCH(ZAKL_DATA!$B$18,FU!$U3426)),U3426,"")</f>
        <v>Nové Dvory</v>
      </c>
      <c r="T3426" t="str">
        <f t="array" ref="T3426">IFERROR(INDEX($S$3:$S$6255,SMALL(IF(ISNUMBER(SEARCH("",$S$3:$S$6255)),ROW($S$1:$S$6253),""),ROW(S3424))),"")</f>
        <v>Nové Dvory</v>
      </c>
      <c r="U3426" t="s">
        <v>4353</v>
      </c>
      <c r="V3426">
        <v>566608</v>
      </c>
    </row>
    <row r="3427" spans="19:22">
      <c r="S3427" t="str">
        <f>IF(ISNUMBER(SEARCH(ZAKL_DATA!$B$18,FU!$U3427)),U3427,"")</f>
        <v>Nové Dvory</v>
      </c>
      <c r="T3427" t="str">
        <f t="array" ref="T3427">IFERROR(INDEX($S$3:$S$6255,SMALL(IF(ISNUMBER(SEARCH("",$S$3:$S$6255)),ROW($S$1:$S$6253),""),ROW(S3425))),"")</f>
        <v>Nové Dvory</v>
      </c>
      <c r="U3427" t="s">
        <v>4353</v>
      </c>
      <c r="V3427">
        <v>566616</v>
      </c>
    </row>
    <row r="3428" spans="19:22">
      <c r="S3428" t="str">
        <f>IF(ISNUMBER(SEARCH(ZAKL_DATA!$B$18,FU!$U3428)),U3428,"")</f>
        <v>Nové Dvory</v>
      </c>
      <c r="T3428" t="str">
        <f t="array" ref="T3428">IFERROR(INDEX($S$3:$S$6255,SMALL(IF(ISNUMBER(SEARCH("",$S$3:$S$6255)),ROW($S$1:$S$6253),""),ROW(S3426))),"")</f>
        <v>Nové Dvory</v>
      </c>
      <c r="U3428" t="s">
        <v>4353</v>
      </c>
      <c r="V3428">
        <v>566624</v>
      </c>
    </row>
    <row r="3429" spans="19:22">
      <c r="S3429" t="str">
        <f>IF(ISNUMBER(SEARCH(ZAKL_DATA!$B$18,FU!$U3429)),U3429,"")</f>
        <v>Nové Dvory</v>
      </c>
      <c r="T3429" t="str">
        <f t="array" ref="T3429">IFERROR(INDEX($S$3:$S$6255,SMALL(IF(ISNUMBER(SEARCH("",$S$3:$S$6255)),ROW($S$1:$S$6253),""),ROW(S3427))),"")</f>
        <v>Nové Dvory</v>
      </c>
      <c r="U3429" t="s">
        <v>4353</v>
      </c>
      <c r="V3429">
        <v>566632</v>
      </c>
    </row>
    <row r="3430" spans="19:22">
      <c r="S3430" t="str">
        <f>IF(ISNUMBER(SEARCH(ZAKL_DATA!$B$18,FU!$U3430)),U3430,"")</f>
        <v>Nové Hamry</v>
      </c>
      <c r="T3430" t="str">
        <f t="array" ref="T3430">IFERROR(INDEX($S$3:$S$6255,SMALL(IF(ISNUMBER(SEARCH("",$S$3:$S$6255)),ROW($S$1:$S$6253),""),ROW(S3428))),"")</f>
        <v>Nové Hamry</v>
      </c>
      <c r="U3430" t="s">
        <v>3682</v>
      </c>
      <c r="V3430">
        <v>566641</v>
      </c>
    </row>
    <row r="3431" spans="19:22">
      <c r="S3431" t="str">
        <f>IF(ISNUMBER(SEARCH(ZAKL_DATA!$B$18,FU!$U3431)),U3431,"")</f>
        <v>Nové Heřminovy</v>
      </c>
      <c r="T3431" t="str">
        <f t="array" ref="T3431">IFERROR(INDEX($S$3:$S$6255,SMALL(IF(ISNUMBER(SEARCH("",$S$3:$S$6255)),ROW($S$1:$S$6253),""),ROW(S3429))),"")</f>
        <v>Nové Heřminovy</v>
      </c>
      <c r="U3431" t="s">
        <v>6908</v>
      </c>
      <c r="V3431">
        <v>566659</v>
      </c>
    </row>
    <row r="3432" spans="19:22">
      <c r="S3432" t="str">
        <f>IF(ISNUMBER(SEARCH(ZAKL_DATA!$B$18,FU!$U3432)),U3432,"")</f>
        <v>Nové Hrady</v>
      </c>
      <c r="T3432" t="str">
        <f t="array" ref="T3432">IFERROR(INDEX($S$3:$S$6255,SMALL(IF(ISNUMBER(SEARCH("",$S$3:$S$6255)),ROW($S$1:$S$6253),""),ROW(S3430))),"")</f>
        <v>Nové Hrady</v>
      </c>
      <c r="U3432" t="s">
        <v>5148</v>
      </c>
      <c r="V3432">
        <v>566667</v>
      </c>
    </row>
    <row r="3433" spans="19:22">
      <c r="S3433" t="str">
        <f>IF(ISNUMBER(SEARCH(ZAKL_DATA!$B$18,FU!$U3433)),U3433,"")</f>
        <v>Nové Hrady</v>
      </c>
      <c r="T3433" t="str">
        <f t="array" ref="T3433">IFERROR(INDEX($S$3:$S$6255,SMALL(IF(ISNUMBER(SEARCH("",$S$3:$S$6255)),ROW($S$1:$S$6253),""),ROW(S3431))),"")</f>
        <v>Nové Hrady</v>
      </c>
      <c r="U3433" t="s">
        <v>5148</v>
      </c>
      <c r="V3433">
        <v>566675</v>
      </c>
    </row>
    <row r="3434" spans="19:22">
      <c r="S3434" t="str">
        <f>IF(ISNUMBER(SEARCH(ZAKL_DATA!$B$18,FU!$U3434)),U3434,"")</f>
        <v>Nové Hutě</v>
      </c>
      <c r="T3434" t="str">
        <f t="array" ref="T3434">IFERROR(INDEX($S$3:$S$6255,SMALL(IF(ISNUMBER(SEARCH("",$S$3:$S$6255)),ROW($S$1:$S$6253),""),ROW(S3432))),"")</f>
        <v>Nové Hutě</v>
      </c>
      <c r="U3434" t="s">
        <v>6273</v>
      </c>
      <c r="V3434">
        <v>566683</v>
      </c>
    </row>
    <row r="3435" spans="19:22">
      <c r="S3435" t="str">
        <f>IF(ISNUMBER(SEARCH(ZAKL_DATA!$B$18,FU!$U3435)),U3435,"")</f>
        <v>Nové Lublice</v>
      </c>
      <c r="T3435" t="str">
        <f t="array" ref="T3435">IFERROR(INDEX($S$3:$S$6255,SMALL(IF(ISNUMBER(SEARCH("",$S$3:$S$6255)),ROW($S$1:$S$6253),""),ROW(S3433))),"")</f>
        <v>Nové Lublice</v>
      </c>
      <c r="U3435" t="s">
        <v>3780</v>
      </c>
      <c r="V3435">
        <v>566691</v>
      </c>
    </row>
    <row r="3436" spans="19:22">
      <c r="S3436" t="str">
        <f>IF(ISNUMBER(SEARCH(ZAKL_DATA!$B$18,FU!$U3436)),U3436,"")</f>
        <v>Nové Město</v>
      </c>
      <c r="T3436" t="str">
        <f t="array" ref="T3436">IFERROR(INDEX($S$3:$S$6255,SMALL(IF(ISNUMBER(SEARCH("",$S$3:$S$6255)),ROW($S$1:$S$6253),""),ROW(S3434))),"")</f>
        <v>Nové Město</v>
      </c>
      <c r="U3436" t="s">
        <v>6989</v>
      </c>
      <c r="V3436">
        <v>566705</v>
      </c>
    </row>
    <row r="3437" spans="19:22">
      <c r="S3437" t="str">
        <f>IF(ISNUMBER(SEARCH(ZAKL_DATA!$B$18,FU!$U3437)),U3437,"")</f>
        <v>Nové Město na Moravě</v>
      </c>
      <c r="T3437" t="str">
        <f t="array" ref="T3437">IFERROR(INDEX($S$3:$S$6255,SMALL(IF(ISNUMBER(SEARCH("",$S$3:$S$6255)),ROW($S$1:$S$6253),""),ROW(S3435))),"")</f>
        <v>Nové Město na Moravě</v>
      </c>
      <c r="U3437" t="s">
        <v>8722</v>
      </c>
      <c r="V3437">
        <v>566713</v>
      </c>
    </row>
    <row r="3438" spans="19:22">
      <c r="S3438" t="str">
        <f>IF(ISNUMBER(SEARCH(ZAKL_DATA!$B$18,FU!$U3438)),U3438,"")</f>
        <v>Nové Město nad Metují</v>
      </c>
      <c r="T3438" t="str">
        <f t="array" ref="T3438">IFERROR(INDEX($S$3:$S$6255,SMALL(IF(ISNUMBER(SEARCH("",$S$3:$S$6255)),ROW($S$1:$S$6253),""),ROW(S3436))),"")</f>
        <v>Nové Město nad Metují</v>
      </c>
      <c r="U3438" t="s">
        <v>7292</v>
      </c>
      <c r="V3438">
        <v>566721</v>
      </c>
    </row>
    <row r="3439" spans="19:22">
      <c r="S3439" t="str">
        <f>IF(ISNUMBER(SEARCH(ZAKL_DATA!$B$18,FU!$U3439)),U3439,"")</f>
        <v>Nové Město pod Smrkem</v>
      </c>
      <c r="T3439" t="str">
        <f t="array" ref="T3439">IFERROR(INDEX($S$3:$S$6255,SMALL(IF(ISNUMBER(SEARCH("",$S$3:$S$6255)),ROW($S$1:$S$6253),""),ROW(S3437))),"")</f>
        <v>Nové Město pod Smrkem</v>
      </c>
      <c r="U3439" t="s">
        <v>6509</v>
      </c>
      <c r="V3439">
        <v>566730</v>
      </c>
    </row>
    <row r="3440" spans="19:22">
      <c r="S3440" t="str">
        <f>IF(ISNUMBER(SEARCH(ZAKL_DATA!$B$18,FU!$U3440)),U3440,"")</f>
        <v>Nové Mitrovice</v>
      </c>
      <c r="T3440" t="str">
        <f t="array" ref="T3440">IFERROR(INDEX($S$3:$S$6255,SMALL(IF(ISNUMBER(SEARCH("",$S$3:$S$6255)),ROW($S$1:$S$6253),""),ROW(S3438))),"")</f>
        <v>Nové Mitrovice</v>
      </c>
      <c r="U3440" t="s">
        <v>6063</v>
      </c>
      <c r="V3440">
        <v>566748</v>
      </c>
    </row>
    <row r="3441" spans="19:22">
      <c r="S3441" t="str">
        <f>IF(ISNUMBER(SEARCH(ZAKL_DATA!$B$18,FU!$U3441)),U3441,"")</f>
        <v>Nové Sady</v>
      </c>
      <c r="T3441" t="str">
        <f t="array" ref="T3441">IFERROR(INDEX($S$3:$S$6255,SMALL(IF(ISNUMBER(SEARCH("",$S$3:$S$6255)),ROW($S$1:$S$6253),""),ROW(S3439))),"")</f>
        <v>Nové Sady</v>
      </c>
      <c r="U3441" t="s">
        <v>8533</v>
      </c>
      <c r="V3441">
        <v>566756</v>
      </c>
    </row>
    <row r="3442" spans="19:22">
      <c r="S3442" t="str">
        <f>IF(ISNUMBER(SEARCH(ZAKL_DATA!$B$18,FU!$U3442)),U3442,"")</f>
        <v>Nové Sady</v>
      </c>
      <c r="T3442" t="str">
        <f t="array" ref="T3442">IFERROR(INDEX($S$3:$S$6255,SMALL(IF(ISNUMBER(SEARCH("",$S$3:$S$6255)),ROW($S$1:$S$6253),""),ROW(S3440))),"")</f>
        <v>Nové Sady</v>
      </c>
      <c r="U3442" t="s">
        <v>8533</v>
      </c>
      <c r="V3442">
        <v>566764</v>
      </c>
    </row>
    <row r="3443" spans="19:22">
      <c r="S3443" t="str">
        <f>IF(ISNUMBER(SEARCH(ZAKL_DATA!$B$18,FU!$U3443)),U3443,"")</f>
        <v>Nové Sedlice</v>
      </c>
      <c r="T3443" t="str">
        <f t="array" ref="T3443">IFERROR(INDEX($S$3:$S$6255,SMALL(IF(ISNUMBER(SEARCH("",$S$3:$S$6255)),ROW($S$1:$S$6253),""),ROW(S3441))),"")</f>
        <v>Nové Sedlice</v>
      </c>
      <c r="U3443" t="s">
        <v>5948</v>
      </c>
      <c r="V3443">
        <v>566781</v>
      </c>
    </row>
    <row r="3444" spans="19:22">
      <c r="S3444" t="str">
        <f>IF(ISNUMBER(SEARCH(ZAKL_DATA!$B$18,FU!$U3444)),U3444,"")</f>
        <v>Nové Sedlo</v>
      </c>
      <c r="T3444" t="str">
        <f t="array" ref="T3444">IFERROR(INDEX($S$3:$S$6255,SMALL(IF(ISNUMBER(SEARCH("",$S$3:$S$6255)),ROW($S$1:$S$6253),""),ROW(S3442))),"")</f>
        <v>Nové Sedlo</v>
      </c>
      <c r="U3444" t="s">
        <v>6197</v>
      </c>
      <c r="V3444">
        <v>566799</v>
      </c>
    </row>
    <row r="3445" spans="19:22">
      <c r="S3445" t="str">
        <f>IF(ISNUMBER(SEARCH(ZAKL_DATA!$B$18,FU!$U3445)),U3445,"")</f>
        <v>Nové Sedlo</v>
      </c>
      <c r="T3445" t="str">
        <f t="array" ref="T3445">IFERROR(INDEX($S$3:$S$6255,SMALL(IF(ISNUMBER(SEARCH("",$S$3:$S$6255)),ROW($S$1:$S$6253),""),ROW(S3443))),"")</f>
        <v>Nové Sedlo</v>
      </c>
      <c r="U3445" t="s">
        <v>6197</v>
      </c>
      <c r="V3445">
        <v>566802</v>
      </c>
    </row>
    <row r="3446" spans="19:22">
      <c r="S3446" t="str">
        <f>IF(ISNUMBER(SEARCH(ZAKL_DATA!$B$18,FU!$U3446)),U3446,"")</f>
        <v>Nové Strašecí</v>
      </c>
      <c r="T3446" t="str">
        <f t="array" ref="T3446">IFERROR(INDEX($S$3:$S$6255,SMALL(IF(ISNUMBER(SEARCH("",$S$3:$S$6255)),ROW($S$1:$S$6253),""),ROW(S3444))),"")</f>
        <v>Nové Strašecí</v>
      </c>
      <c r="U3446" t="s">
        <v>5040</v>
      </c>
      <c r="V3446">
        <v>566811</v>
      </c>
    </row>
    <row r="3447" spans="19:22">
      <c r="S3447" t="str">
        <f>IF(ISNUMBER(SEARCH(ZAKL_DATA!$B$18,FU!$U3447)),U3447,"")</f>
        <v>Nové Syrovice</v>
      </c>
      <c r="T3447" t="str">
        <f t="array" ref="T3447">IFERROR(INDEX($S$3:$S$6255,SMALL(IF(ISNUMBER(SEARCH("",$S$3:$S$6255)),ROW($S$1:$S$6253),""),ROW(S3445))),"")</f>
        <v>Nové Syrovice</v>
      </c>
      <c r="U3447" t="s">
        <v>8398</v>
      </c>
      <c r="V3447">
        <v>566829</v>
      </c>
    </row>
    <row r="3448" spans="19:22">
      <c r="S3448" t="str">
        <f>IF(ISNUMBER(SEARCH(ZAKL_DATA!$B$18,FU!$U3448)),U3448,"")</f>
        <v>Nové Veselí</v>
      </c>
      <c r="T3448" t="str">
        <f t="array" ref="T3448">IFERROR(INDEX($S$3:$S$6255,SMALL(IF(ISNUMBER(SEARCH("",$S$3:$S$6255)),ROW($S$1:$S$6253),""),ROW(S3446))),"")</f>
        <v>Nové Veselí</v>
      </c>
      <c r="U3448" t="s">
        <v>8723</v>
      </c>
      <c r="V3448">
        <v>566837</v>
      </c>
    </row>
    <row r="3449" spans="19:22">
      <c r="S3449" t="str">
        <f>IF(ISNUMBER(SEARCH(ZAKL_DATA!$B$18,FU!$U3449)),U3449,"")</f>
        <v>Noviny pod Ralskem</v>
      </c>
      <c r="T3449" t="str">
        <f t="array" ref="T3449">IFERROR(INDEX($S$3:$S$6255,SMALL(IF(ISNUMBER(SEARCH("",$S$3:$S$6255)),ROW($S$1:$S$6253),""),ROW(S3447))),"")</f>
        <v>Noviny pod Ralskem</v>
      </c>
      <c r="U3449" t="s">
        <v>6298</v>
      </c>
      <c r="V3449">
        <v>566845</v>
      </c>
    </row>
    <row r="3450" spans="19:22">
      <c r="S3450" t="str">
        <f>IF(ISNUMBER(SEARCH(ZAKL_DATA!$B$18,FU!$U3450)),U3450,"")</f>
        <v>Novosedlice</v>
      </c>
      <c r="T3450" t="str">
        <f t="array" ref="T3450">IFERROR(INDEX($S$3:$S$6255,SMALL(IF(ISNUMBER(SEARCH("",$S$3:$S$6255)),ROW($S$1:$S$6253),""),ROW(S3448))),"")</f>
        <v>Novosedlice</v>
      </c>
      <c r="U3450" t="s">
        <v>6777</v>
      </c>
      <c r="V3450">
        <v>566853</v>
      </c>
    </row>
    <row r="3451" spans="19:22">
      <c r="S3451" t="str">
        <f>IF(ISNUMBER(SEARCH(ZAKL_DATA!$B$18,FU!$U3451)),U3451,"")</f>
        <v>Novosedly</v>
      </c>
      <c r="T3451" t="str">
        <f t="array" ref="T3451">IFERROR(INDEX($S$3:$S$6255,SMALL(IF(ISNUMBER(SEARCH("",$S$3:$S$6255)),ROW($S$1:$S$6253),""),ROW(S3449))),"")</f>
        <v>Novosedly</v>
      </c>
      <c r="U3451" t="s">
        <v>5652</v>
      </c>
      <c r="V3451">
        <v>566861</v>
      </c>
    </row>
    <row r="3452" spans="19:22">
      <c r="S3452" t="str">
        <f>IF(ISNUMBER(SEARCH(ZAKL_DATA!$B$18,FU!$U3452)),U3452,"")</f>
        <v>Novosedly</v>
      </c>
      <c r="T3452" t="str">
        <f t="array" ref="T3452">IFERROR(INDEX($S$3:$S$6255,SMALL(IF(ISNUMBER(SEARCH("",$S$3:$S$6255)),ROW($S$1:$S$6253),""),ROW(S3450))),"")</f>
        <v>Novosedly</v>
      </c>
      <c r="U3452" t="s">
        <v>5652</v>
      </c>
      <c r="V3452">
        <v>566870</v>
      </c>
    </row>
    <row r="3453" spans="19:22">
      <c r="S3453" t="str">
        <f>IF(ISNUMBER(SEARCH(ZAKL_DATA!$B$18,FU!$U3453)),U3453,"")</f>
        <v>Novosedly nad Nežárkou</v>
      </c>
      <c r="T3453" t="str">
        <f t="array" ref="T3453">IFERROR(INDEX($S$3:$S$6255,SMALL(IF(ISNUMBER(SEARCH("",$S$3:$S$6255)),ROW($S$1:$S$6253),""),ROW(S3451))),"")</f>
        <v>Novosedly nad Nežárkou</v>
      </c>
      <c r="U3453" t="s">
        <v>5305</v>
      </c>
      <c r="V3453">
        <v>566888</v>
      </c>
    </row>
    <row r="3454" spans="19:22">
      <c r="S3454" t="str">
        <f>IF(ISNUMBER(SEARCH(ZAKL_DATA!$B$18,FU!$U3454)),U3454,"")</f>
        <v>Nový Bor</v>
      </c>
      <c r="T3454" t="str">
        <f t="array" ref="T3454">IFERROR(INDEX($S$3:$S$6255,SMALL(IF(ISNUMBER(SEARCH("",$S$3:$S$6255)),ROW($S$1:$S$6253),""),ROW(S3452))),"")</f>
        <v>Nový Bor</v>
      </c>
      <c r="U3454" t="s">
        <v>6299</v>
      </c>
      <c r="V3454">
        <v>566896</v>
      </c>
    </row>
    <row r="3455" spans="19:22">
      <c r="S3455" t="str">
        <f>IF(ISNUMBER(SEARCH(ZAKL_DATA!$B$18,FU!$U3455)),U3455,"")</f>
        <v>Nový Bydžov</v>
      </c>
      <c r="T3455" t="str">
        <f t="array" ref="T3455">IFERROR(INDEX($S$3:$S$6255,SMALL(IF(ISNUMBER(SEARCH("",$S$3:$S$6255)),ROW($S$1:$S$6253),""),ROW(S3453))),"")</f>
        <v>Nový Bydžov</v>
      </c>
      <c r="U3455" t="s">
        <v>6990</v>
      </c>
      <c r="V3455">
        <v>566900</v>
      </c>
    </row>
    <row r="3456" spans="19:22">
      <c r="S3456" t="str">
        <f>IF(ISNUMBER(SEARCH(ZAKL_DATA!$B$18,FU!$U3456)),U3456,"")</f>
        <v>Nový Dům</v>
      </c>
      <c r="T3456" t="str">
        <f t="array" ref="T3456">IFERROR(INDEX($S$3:$S$6255,SMALL(IF(ISNUMBER(SEARCH("",$S$3:$S$6255)),ROW($S$1:$S$6253),""),ROW(S3454))),"")</f>
        <v>Nový Dům</v>
      </c>
      <c r="U3456" t="s">
        <v>5042</v>
      </c>
      <c r="V3456">
        <v>566918</v>
      </c>
    </row>
    <row r="3457" spans="19:22">
      <c r="S3457" t="str">
        <f>IF(ISNUMBER(SEARCH(ZAKL_DATA!$B$18,FU!$U3457)),U3457,"")</f>
        <v>Nový Dvůr</v>
      </c>
      <c r="T3457" t="str">
        <f t="array" ref="T3457">IFERROR(INDEX($S$3:$S$6255,SMALL(IF(ISNUMBER(SEARCH("",$S$3:$S$6255)),ROW($S$1:$S$6253),""),ROW(S3455))),"")</f>
        <v>Nový Dvůr</v>
      </c>
      <c r="U3457" t="s">
        <v>8935</v>
      </c>
      <c r="V3457">
        <v>566926</v>
      </c>
    </row>
    <row r="3458" spans="19:22">
      <c r="S3458" t="str">
        <f>IF(ISNUMBER(SEARCH(ZAKL_DATA!$B$18,FU!$U3458)),U3458,"")</f>
        <v>Nový Hrádek</v>
      </c>
      <c r="T3458" t="str">
        <f t="array" ref="T3458">IFERROR(INDEX($S$3:$S$6255,SMALL(IF(ISNUMBER(SEARCH("",$S$3:$S$6255)),ROW($S$1:$S$6253),""),ROW(S3456))),"")</f>
        <v>Nový Hrádek</v>
      </c>
      <c r="U3458" t="s">
        <v>7293</v>
      </c>
      <c r="V3458">
        <v>566934</v>
      </c>
    </row>
    <row r="3459" spans="19:22">
      <c r="S3459" t="str">
        <f>IF(ISNUMBER(SEARCH(ZAKL_DATA!$B$18,FU!$U3459)),U3459,"")</f>
        <v>Nový Hrozenkov</v>
      </c>
      <c r="T3459" t="str">
        <f t="array" ref="T3459">IFERROR(INDEX($S$3:$S$6255,SMALL(IF(ISNUMBER(SEARCH("",$S$3:$S$6255)),ROW($S$1:$S$6253),""),ROW(S3457))),"")</f>
        <v>Nový Hrozenkov</v>
      </c>
      <c r="U3459" t="s">
        <v>5124</v>
      </c>
      <c r="V3459">
        <v>566942</v>
      </c>
    </row>
    <row r="3460" spans="19:22">
      <c r="S3460" t="str">
        <f>IF(ISNUMBER(SEARCH(ZAKL_DATA!$B$18,FU!$U3460)),U3460,"")</f>
        <v>Nový Jáchymov</v>
      </c>
      <c r="T3460" t="str">
        <f t="array" ref="T3460">IFERROR(INDEX($S$3:$S$6255,SMALL(IF(ISNUMBER(SEARCH("",$S$3:$S$6255)),ROW($S$1:$S$6253),""),ROW(S3458))),"")</f>
        <v>Nový Jáchymov</v>
      </c>
      <c r="U3460" t="s">
        <v>4102</v>
      </c>
      <c r="V3460">
        <v>566951</v>
      </c>
    </row>
    <row r="3461" spans="19:22">
      <c r="S3461" t="str">
        <f>IF(ISNUMBER(SEARCH(ZAKL_DATA!$B$18,FU!$U3461)),U3461,"")</f>
        <v>Nový Jičín</v>
      </c>
      <c r="T3461" t="str">
        <f t="array" ref="T3461">IFERROR(INDEX($S$3:$S$6255,SMALL(IF(ISNUMBER(SEARCH("",$S$3:$S$6255)),ROW($S$1:$S$6253),""),ROW(S3459))),"")</f>
        <v>Nový Jičín</v>
      </c>
      <c r="U3461" t="s">
        <v>8906</v>
      </c>
      <c r="V3461">
        <v>566969</v>
      </c>
    </row>
    <row r="3462" spans="19:22">
      <c r="S3462" t="str">
        <f>IF(ISNUMBER(SEARCH(ZAKL_DATA!$B$18,FU!$U3462)),U3462,"")</f>
        <v>Nový Jimramov</v>
      </c>
      <c r="T3462" t="str">
        <f t="array" ref="T3462">IFERROR(INDEX($S$3:$S$6255,SMALL(IF(ISNUMBER(SEARCH("",$S$3:$S$6255)),ROW($S$1:$S$6253),""),ROW(S3460))),"")</f>
        <v>Nový Jimramov</v>
      </c>
      <c r="U3462" t="s">
        <v>8724</v>
      </c>
      <c r="V3462">
        <v>566977</v>
      </c>
    </row>
    <row r="3463" spans="19:22">
      <c r="S3463" t="str">
        <f>IF(ISNUMBER(SEARCH(ZAKL_DATA!$B$18,FU!$U3463)),U3463,"")</f>
        <v>Nový Knín</v>
      </c>
      <c r="T3463" t="str">
        <f t="array" ref="T3463">IFERROR(INDEX($S$3:$S$6255,SMALL(IF(ISNUMBER(SEARCH("",$S$3:$S$6255)),ROW($S$1:$S$6253),""),ROW(S3461))),"")</f>
        <v>Nový Knín</v>
      </c>
      <c r="U3463" t="s">
        <v>4927</v>
      </c>
      <c r="V3463">
        <v>566985</v>
      </c>
    </row>
    <row r="3464" spans="19:22">
      <c r="S3464" t="str">
        <f>IF(ISNUMBER(SEARCH(ZAKL_DATA!$B$18,FU!$U3464)),U3464,"")</f>
        <v>Nový Kostel</v>
      </c>
      <c r="T3464" t="str">
        <f t="array" ref="T3464">IFERROR(INDEX($S$3:$S$6255,SMALL(IF(ISNUMBER(SEARCH("",$S$3:$S$6255)),ROW($S$1:$S$6253),""),ROW(S3462))),"")</f>
        <v>Nový Kostel</v>
      </c>
      <c r="U3464" t="s">
        <v>5913</v>
      </c>
      <c r="V3464">
        <v>566993</v>
      </c>
    </row>
    <row r="3465" spans="19:22">
      <c r="S3465" t="str">
        <f>IF(ISNUMBER(SEARCH(ZAKL_DATA!$B$18,FU!$U3465)),U3465,"")</f>
        <v>Nový Kramolín</v>
      </c>
      <c r="T3465" t="str">
        <f t="array" ref="T3465">IFERROR(INDEX($S$3:$S$6255,SMALL(IF(ISNUMBER(SEARCH("",$S$3:$S$6255)),ROW($S$1:$S$6253),""),ROW(S3463))),"")</f>
        <v>Nový Kramolín</v>
      </c>
      <c r="U3465" t="s">
        <v>5872</v>
      </c>
      <c r="V3465">
        <v>567001</v>
      </c>
    </row>
    <row r="3466" spans="19:22">
      <c r="S3466" t="str">
        <f>IF(ISNUMBER(SEARCH(ZAKL_DATA!$B$18,FU!$U3466)),U3466,"")</f>
        <v>Nový Malín</v>
      </c>
      <c r="T3466" t="str">
        <f t="array" ref="T3466">IFERROR(INDEX($S$3:$S$6255,SMALL(IF(ISNUMBER(SEARCH("",$S$3:$S$6255)),ROW($S$1:$S$6253),""),ROW(S3464))),"")</f>
        <v>Nový Malín</v>
      </c>
      <c r="U3466" t="s">
        <v>4893</v>
      </c>
      <c r="V3466">
        <v>567019</v>
      </c>
    </row>
    <row r="3467" spans="19:22">
      <c r="S3467" t="str">
        <f>IF(ISNUMBER(SEARCH(ZAKL_DATA!$B$18,FU!$U3467)),U3467,"")</f>
        <v>Nový Oldřichov</v>
      </c>
      <c r="T3467" t="str">
        <f t="array" ref="T3467">IFERROR(INDEX($S$3:$S$6255,SMALL(IF(ISNUMBER(SEARCH("",$S$3:$S$6255)),ROW($S$1:$S$6253),""),ROW(S3465))),"")</f>
        <v>Nový Oldřichov</v>
      </c>
      <c r="U3467" t="s">
        <v>6300</v>
      </c>
      <c r="V3467">
        <v>567027</v>
      </c>
    </row>
    <row r="3468" spans="19:22">
      <c r="S3468" t="str">
        <f>IF(ISNUMBER(SEARCH(ZAKL_DATA!$B$18,FU!$U3468)),U3468,"")</f>
        <v>Nový Ples</v>
      </c>
      <c r="T3468" t="str">
        <f t="array" ref="T3468">IFERROR(INDEX($S$3:$S$6255,SMALL(IF(ISNUMBER(SEARCH("",$S$3:$S$6255)),ROW($S$1:$S$6253),""),ROW(S3466))),"")</f>
        <v>Nový Ples</v>
      </c>
      <c r="U3468" t="s">
        <v>7294</v>
      </c>
      <c r="V3468">
        <v>567043</v>
      </c>
    </row>
    <row r="3469" spans="19:22">
      <c r="S3469" t="str">
        <f>IF(ISNUMBER(SEARCH(ZAKL_DATA!$B$18,FU!$U3469)),U3469,"")</f>
        <v>Nový Poddvorov</v>
      </c>
      <c r="T3469" t="str">
        <f t="array" ref="T3469">IFERROR(INDEX($S$3:$S$6255,SMALL(IF(ISNUMBER(SEARCH("",$S$3:$S$6255)),ROW($S$1:$S$6253),""),ROW(S3467))),"")</f>
        <v>Nový Poddvorov</v>
      </c>
      <c r="U3469" t="s">
        <v>8066</v>
      </c>
      <c r="V3469">
        <v>567051</v>
      </c>
    </row>
    <row r="3470" spans="19:22">
      <c r="S3470" t="str">
        <f>IF(ISNUMBER(SEARCH(ZAKL_DATA!$B$18,FU!$U3470)),U3470,"")</f>
        <v>Nový Přerov</v>
      </c>
      <c r="T3470" t="str">
        <f t="array" ref="T3470">IFERROR(INDEX($S$3:$S$6255,SMALL(IF(ISNUMBER(SEARCH("",$S$3:$S$6255)),ROW($S$1:$S$6253),""),ROW(S3468))),"")</f>
        <v>Nový Přerov</v>
      </c>
      <c r="U3470" t="s">
        <v>7962</v>
      </c>
      <c r="V3470">
        <v>567060</v>
      </c>
    </row>
    <row r="3471" spans="19:22">
      <c r="S3471" t="str">
        <f>IF(ISNUMBER(SEARCH(ZAKL_DATA!$B$18,FU!$U3471)),U3471,"")</f>
        <v>Nový Rychnov</v>
      </c>
      <c r="T3471" t="str">
        <f t="array" ref="T3471">IFERROR(INDEX($S$3:$S$6255,SMALL(IF(ISNUMBER(SEARCH("",$S$3:$S$6255)),ROW($S$1:$S$6253),""),ROW(S3469))),"")</f>
        <v>Nový Rychnov</v>
      </c>
      <c r="U3471" t="s">
        <v>5420</v>
      </c>
      <c r="V3471">
        <v>567078</v>
      </c>
    </row>
    <row r="3472" spans="19:22">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c r="S3473" t="str">
        <f>IF(ISNUMBER(SEARCH(ZAKL_DATA!$B$18,FU!$U3473)),U3473,"")</f>
        <v>Nový Telečkov</v>
      </c>
      <c r="T3473" t="str">
        <f t="array" ref="T3473">IFERROR(INDEX($S$3:$S$6255,SMALL(IF(ISNUMBER(SEARCH("",$S$3:$S$6255)),ROW($S$1:$S$6253),""),ROW(S3471))),"")</f>
        <v>Nový Telečkov</v>
      </c>
      <c r="U3473" t="s">
        <v>8399</v>
      </c>
      <c r="V3473">
        <v>567108</v>
      </c>
    </row>
    <row r="3474" spans="19:22">
      <c r="S3474" t="str">
        <f>IF(ISNUMBER(SEARCH(ZAKL_DATA!$B$18,FU!$U3474)),U3474,"")</f>
        <v>Nový Vestec</v>
      </c>
      <c r="T3474" t="str">
        <f t="array" ref="T3474">IFERROR(INDEX($S$3:$S$6255,SMALL(IF(ISNUMBER(SEARCH("",$S$3:$S$6255)),ROW($S$1:$S$6253),""),ROW(S3472))),"")</f>
        <v>Nový Vestec</v>
      </c>
      <c r="U3474" t="s">
        <v>4734</v>
      </c>
      <c r="V3474">
        <v>567141</v>
      </c>
    </row>
    <row r="3475" spans="19:22">
      <c r="S3475" t="str">
        <f>IF(ISNUMBER(SEARCH(ZAKL_DATA!$B$18,FU!$U3475)),U3475,"")</f>
        <v>Nučice</v>
      </c>
      <c r="T3475" t="str">
        <f t="array" ref="T3475">IFERROR(INDEX($S$3:$S$6255,SMALL(IF(ISNUMBER(SEARCH("",$S$3:$S$6255)),ROW($S$1:$S$6253),""),ROW(S3473))),"")</f>
        <v>Nučice</v>
      </c>
      <c r="U3475" t="s">
        <v>4103</v>
      </c>
      <c r="V3475">
        <v>567167</v>
      </c>
    </row>
    <row r="3476" spans="19:22">
      <c r="S3476" t="str">
        <f>IF(ISNUMBER(SEARCH(ZAKL_DATA!$B$18,FU!$U3476)),U3476,"")</f>
        <v>Nučice</v>
      </c>
      <c r="T3476" t="str">
        <f t="array" ref="T3476">IFERROR(INDEX($S$3:$S$6255,SMALL(IF(ISNUMBER(SEARCH("",$S$3:$S$6255)),ROW($S$1:$S$6253),""),ROW(S3474))),"")</f>
        <v>Nučice</v>
      </c>
      <c r="U3476" t="s">
        <v>4103</v>
      </c>
      <c r="V3476">
        <v>567175</v>
      </c>
    </row>
    <row r="3477" spans="19:22">
      <c r="S3477" t="str">
        <f>IF(ISNUMBER(SEARCH(ZAKL_DATA!$B$18,FU!$U3477)),U3477,"")</f>
        <v>Nupaky</v>
      </c>
      <c r="T3477" t="str">
        <f t="array" ref="T3477">IFERROR(INDEX($S$3:$S$6255,SMALL(IF(ISNUMBER(SEARCH("",$S$3:$S$6255)),ROW($S$1:$S$6253),""),ROW(S3475))),"")</f>
        <v>Nupaky</v>
      </c>
      <c r="U3477" t="s">
        <v>6563</v>
      </c>
      <c r="V3477">
        <v>567191</v>
      </c>
    </row>
    <row r="3478" spans="19:22">
      <c r="S3478" t="str">
        <f>IF(ISNUMBER(SEARCH(ZAKL_DATA!$B$18,FU!$U3478)),U3478,"")</f>
        <v>Nýdek</v>
      </c>
      <c r="T3478" t="str">
        <f t="array" ref="T3478">IFERROR(INDEX($S$3:$S$6255,SMALL(IF(ISNUMBER(SEARCH("",$S$3:$S$6255)),ROW($S$1:$S$6253),""),ROW(S3476))),"")</f>
        <v>Nýdek</v>
      </c>
      <c r="U3478" t="s">
        <v>3694</v>
      </c>
      <c r="V3478">
        <v>567221</v>
      </c>
    </row>
    <row r="3479" spans="19:22">
      <c r="S3479" t="str">
        <f>IF(ISNUMBER(SEARCH(ZAKL_DATA!$B$18,FU!$U3479)),U3479,"")</f>
        <v>Nyklovice</v>
      </c>
      <c r="T3479" t="str">
        <f t="array" ref="T3479">IFERROR(INDEX($S$3:$S$6255,SMALL(IF(ISNUMBER(SEARCH("",$S$3:$S$6255)),ROW($S$1:$S$6253),""),ROW(S3477))),"")</f>
        <v>Nyklovice</v>
      </c>
      <c r="U3479" t="s">
        <v>8725</v>
      </c>
      <c r="V3479">
        <v>567248</v>
      </c>
    </row>
    <row r="3480" spans="19:22">
      <c r="S3480" t="str">
        <f>IF(ISNUMBER(SEARCH(ZAKL_DATA!$B$18,FU!$U3480)),U3480,"")</f>
        <v>Nymburk</v>
      </c>
      <c r="T3480" t="str">
        <f t="array" ref="T3480">IFERROR(INDEX($S$3:$S$6255,SMALL(IF(ISNUMBER(SEARCH("",$S$3:$S$6255)),ROW($S$1:$S$6253),""),ROW(S3478))),"")</f>
        <v>Nymburk</v>
      </c>
      <c r="U3480" t="s">
        <v>4606</v>
      </c>
      <c r="V3480">
        <v>567256</v>
      </c>
    </row>
    <row r="3481" spans="19:22">
      <c r="S3481" t="str">
        <f>IF(ISNUMBER(SEARCH(ZAKL_DATA!$B$18,FU!$U3481)),U3481,"")</f>
        <v>Nýrov</v>
      </c>
      <c r="T3481" t="str">
        <f t="array" ref="T3481">IFERROR(INDEX($S$3:$S$6255,SMALL(IF(ISNUMBER(SEARCH("",$S$3:$S$6255)),ROW($S$1:$S$6253),""),ROW(S3479))),"")</f>
        <v>Nýrov</v>
      </c>
      <c r="U3481" t="s">
        <v>7782</v>
      </c>
      <c r="V3481">
        <v>567264</v>
      </c>
    </row>
    <row r="3482" spans="19:22">
      <c r="S3482" t="str">
        <f>IF(ISNUMBER(SEARCH(ZAKL_DATA!$B$18,FU!$U3482)),U3482,"")</f>
        <v>Nýrsko</v>
      </c>
      <c r="T3482" t="str">
        <f t="array" ref="T3482">IFERROR(INDEX($S$3:$S$6255,SMALL(IF(ISNUMBER(SEARCH("",$S$3:$S$6255)),ROW($S$1:$S$6253),""),ROW(S3480))),"")</f>
        <v>Nýrsko</v>
      </c>
      <c r="U3482" t="s">
        <v>6000</v>
      </c>
      <c r="V3482">
        <v>567272</v>
      </c>
    </row>
    <row r="3483" spans="19:22">
      <c r="S3483" t="str">
        <f>IF(ISNUMBER(SEARCH(ZAKL_DATA!$B$18,FU!$U3483)),U3483,"")</f>
        <v>Nýřany</v>
      </c>
      <c r="T3483" t="str">
        <f t="array" ref="T3483">IFERROR(INDEX($S$3:$S$6255,SMALL(IF(ISNUMBER(SEARCH("",$S$3:$S$6255)),ROW($S$1:$S$6253),""),ROW(S3481))),"")</f>
        <v>Nýřany</v>
      </c>
      <c r="U3483" t="s">
        <v>6125</v>
      </c>
      <c r="V3483">
        <v>567281</v>
      </c>
    </row>
    <row r="3484" spans="19:22">
      <c r="S3484" t="str">
        <f>IF(ISNUMBER(SEARCH(ZAKL_DATA!$B$18,FU!$U3484)),U3484,"")</f>
        <v>Občov</v>
      </c>
      <c r="T3484" t="str">
        <f t="array" ref="T3484">IFERROR(INDEX($S$3:$S$6255,SMALL(IF(ISNUMBER(SEARCH("",$S$3:$S$6255)),ROW($S$1:$S$6253),""),ROW(S3482))),"")</f>
        <v>Občov</v>
      </c>
      <c r="U3484" t="s">
        <v>3818</v>
      </c>
      <c r="V3484">
        <v>567299</v>
      </c>
    </row>
    <row r="3485" spans="19:22">
      <c r="S3485" t="str">
        <f>IF(ISNUMBER(SEARCH(ZAKL_DATA!$B$18,FU!$U3485)),U3485,"")</f>
        <v>Obecnice</v>
      </c>
      <c r="T3485" t="str">
        <f t="array" ref="T3485">IFERROR(INDEX($S$3:$S$6255,SMALL(IF(ISNUMBER(SEARCH("",$S$3:$S$6255)),ROW($S$1:$S$6253),""),ROW(S3483))),"")</f>
        <v>Obecnice</v>
      </c>
      <c r="U3485" t="s">
        <v>4930</v>
      </c>
      <c r="V3485">
        <v>567302</v>
      </c>
    </row>
    <row r="3486" spans="19:22">
      <c r="S3486" t="str">
        <f>IF(ISNUMBER(SEARCH(ZAKL_DATA!$B$18,FU!$U3486)),U3486,"")</f>
        <v>Obědkovice</v>
      </c>
      <c r="T3486" t="str">
        <f t="array" ref="T3486">IFERROR(INDEX($S$3:$S$6255,SMALL(IF(ISNUMBER(SEARCH("",$S$3:$S$6255)),ROW($S$1:$S$6253),""),ROW(S3484))),"")</f>
        <v>Obědkovice</v>
      </c>
      <c r="U3486" t="s">
        <v>8309</v>
      </c>
      <c r="V3486">
        <v>567311</v>
      </c>
    </row>
    <row r="3487" spans="19:22">
      <c r="S3487" t="str">
        <f>IF(ISNUMBER(SEARCH(ZAKL_DATA!$B$18,FU!$U3487)),U3487,"")</f>
        <v>Obědovice</v>
      </c>
      <c r="T3487" t="str">
        <f t="array" ref="T3487">IFERROR(INDEX($S$3:$S$6255,SMALL(IF(ISNUMBER(SEARCH("",$S$3:$S$6255)),ROW($S$1:$S$6253),""),ROW(S3485))),"")</f>
        <v>Obědovice</v>
      </c>
      <c r="U3487" t="s">
        <v>5388</v>
      </c>
      <c r="V3487">
        <v>567329</v>
      </c>
    </row>
    <row r="3488" spans="19:22">
      <c r="S3488" t="str">
        <f>IF(ISNUMBER(SEARCH(ZAKL_DATA!$B$18,FU!$U3488)),U3488,"")</f>
        <v>Obora</v>
      </c>
      <c r="T3488" t="str">
        <f t="array" ref="T3488">IFERROR(INDEX($S$3:$S$6255,SMALL(IF(ISNUMBER(SEARCH("",$S$3:$S$6255)),ROW($S$1:$S$6253),""),ROW(S3486))),"")</f>
        <v>Obora</v>
      </c>
      <c r="U3488" t="s">
        <v>4978</v>
      </c>
      <c r="V3488">
        <v>567337</v>
      </c>
    </row>
    <row r="3489" spans="19:22">
      <c r="S3489" t="str">
        <f>IF(ISNUMBER(SEARCH(ZAKL_DATA!$B$18,FU!$U3489)),U3489,"")</f>
        <v>Obora</v>
      </c>
      <c r="T3489" t="str">
        <f t="array" ref="T3489">IFERROR(INDEX($S$3:$S$6255,SMALL(IF(ISNUMBER(SEARCH("",$S$3:$S$6255)),ROW($S$1:$S$6253),""),ROW(S3487))),"")</f>
        <v>Obora</v>
      </c>
      <c r="U3489" t="s">
        <v>4978</v>
      </c>
      <c r="V3489">
        <v>567345</v>
      </c>
    </row>
    <row r="3490" spans="19:22">
      <c r="S3490" t="str">
        <f>IF(ISNUMBER(SEARCH(ZAKL_DATA!$B$18,FU!$U3490)),U3490,"")</f>
        <v>Obora</v>
      </c>
      <c r="T3490" t="str">
        <f t="array" ref="T3490">IFERROR(INDEX($S$3:$S$6255,SMALL(IF(ISNUMBER(SEARCH("",$S$3:$S$6255)),ROW($S$1:$S$6253),""),ROW(S3488))),"")</f>
        <v>Obora</v>
      </c>
      <c r="U3490" t="s">
        <v>4978</v>
      </c>
      <c r="V3490">
        <v>567353</v>
      </c>
    </row>
    <row r="3491" spans="19:22">
      <c r="S3491" t="str">
        <f>IF(ISNUMBER(SEARCH(ZAKL_DATA!$B$18,FU!$U3491)),U3491,"")</f>
        <v>Obora</v>
      </c>
      <c r="T3491" t="str">
        <f t="array" ref="T3491">IFERROR(INDEX($S$3:$S$6255,SMALL(IF(ISNUMBER(SEARCH("",$S$3:$S$6255)),ROW($S$1:$S$6253),""),ROW(S3489))),"")</f>
        <v>Obora</v>
      </c>
      <c r="U3491" t="s">
        <v>4978</v>
      </c>
      <c r="V3491">
        <v>567361</v>
      </c>
    </row>
    <row r="3492" spans="19:22">
      <c r="S3492" t="str">
        <f>IF(ISNUMBER(SEARCH(ZAKL_DATA!$B$18,FU!$U3492)),U3492,"")</f>
        <v>Oborná</v>
      </c>
      <c r="T3492" t="str">
        <f t="array" ref="T3492">IFERROR(INDEX($S$3:$S$6255,SMALL(IF(ISNUMBER(SEARCH("",$S$3:$S$6255)),ROW($S$1:$S$6253),""),ROW(S3490))),"")</f>
        <v>Oborná</v>
      </c>
      <c r="U3492" t="s">
        <v>6910</v>
      </c>
      <c r="V3492">
        <v>567426</v>
      </c>
    </row>
    <row r="3493" spans="19:22">
      <c r="S3493" t="str">
        <f>IF(ISNUMBER(SEARCH(ZAKL_DATA!$B$18,FU!$U3493)),U3493,"")</f>
        <v>Obory</v>
      </c>
      <c r="T3493" t="str">
        <f t="array" ref="T3493">IFERROR(INDEX($S$3:$S$6255,SMALL(IF(ISNUMBER(SEARCH("",$S$3:$S$6255)),ROW($S$1:$S$6253),""),ROW(S3491))),"")</f>
        <v>Obory</v>
      </c>
      <c r="U3493" t="s">
        <v>4931</v>
      </c>
      <c r="V3493">
        <v>567442</v>
      </c>
    </row>
    <row r="3494" spans="19:22">
      <c r="S3494" t="str">
        <f>IF(ISNUMBER(SEARCH(ZAKL_DATA!$B$18,FU!$U3494)),U3494,"")</f>
        <v>Obořiště</v>
      </c>
      <c r="T3494" t="str">
        <f t="array" ref="T3494">IFERROR(INDEX($S$3:$S$6255,SMALL(IF(ISNUMBER(SEARCH("",$S$3:$S$6255)),ROW($S$1:$S$6253),""),ROW(S3492))),"")</f>
        <v>Obořiště</v>
      </c>
      <c r="U3494" t="s">
        <v>4932</v>
      </c>
      <c r="V3494">
        <v>567451</v>
      </c>
    </row>
    <row r="3495" spans="19:22">
      <c r="S3495" t="str">
        <f>IF(ISNUMBER(SEARCH(ZAKL_DATA!$B$18,FU!$U3495)),U3495,"")</f>
        <v>Obrataň</v>
      </c>
      <c r="T3495" t="str">
        <f t="array" ref="T3495">IFERROR(INDEX($S$3:$S$6255,SMALL(IF(ISNUMBER(SEARCH("",$S$3:$S$6255)),ROW($S$1:$S$6253),""),ROW(S3493))),"")</f>
        <v>Obrataň</v>
      </c>
      <c r="U3495" t="s">
        <v>5421</v>
      </c>
      <c r="V3495">
        <v>567469</v>
      </c>
    </row>
    <row r="3496" spans="19:22">
      <c r="S3496" t="str">
        <f>IF(ISNUMBER(SEARCH(ZAKL_DATA!$B$18,FU!$U3496)),U3496,"")</f>
        <v>Obrnice</v>
      </c>
      <c r="T3496" t="str">
        <f t="array" ref="T3496">IFERROR(INDEX($S$3:$S$6255,SMALL(IF(ISNUMBER(SEARCH("",$S$3:$S$6255)),ROW($S$1:$S$6253),""),ROW(S3494))),"")</f>
        <v>Obrnice</v>
      </c>
      <c r="U3496" t="s">
        <v>6754</v>
      </c>
      <c r="V3496">
        <v>567477</v>
      </c>
    </row>
    <row r="3497" spans="19:22">
      <c r="S3497" t="str">
        <f>IF(ISNUMBER(SEARCH(ZAKL_DATA!$B$18,FU!$U3497)),U3497,"")</f>
        <v>Obrubce</v>
      </c>
      <c r="T3497" t="str">
        <f t="array" ref="T3497">IFERROR(INDEX($S$3:$S$6255,SMALL(IF(ISNUMBER(SEARCH("",$S$3:$S$6255)),ROW($S$1:$S$6253),""),ROW(S3495))),"")</f>
        <v>Obrubce</v>
      </c>
      <c r="U3497" t="s">
        <v>7012</v>
      </c>
      <c r="V3497">
        <v>567485</v>
      </c>
    </row>
    <row r="3498" spans="19:22">
      <c r="S3498" t="str">
        <f>IF(ISNUMBER(SEARCH(ZAKL_DATA!$B$18,FU!$U3498)),U3498,"")</f>
        <v>Obruby</v>
      </c>
      <c r="T3498" t="str">
        <f t="array" ref="T3498">IFERROR(INDEX($S$3:$S$6255,SMALL(IF(ISNUMBER(SEARCH("",$S$3:$S$6255)),ROW($S$1:$S$6253),""),ROW(S3496))),"")</f>
        <v>Obruby</v>
      </c>
      <c r="U3498" t="s">
        <v>4550</v>
      </c>
      <c r="V3498">
        <v>567507</v>
      </c>
    </row>
    <row r="3499" spans="19:22">
      <c r="S3499" t="str">
        <f>IF(ISNUMBER(SEARCH(ZAKL_DATA!$B$18,FU!$U3499)),U3499,"")</f>
        <v>Obříství</v>
      </c>
      <c r="T3499" t="str">
        <f t="array" ref="T3499">IFERROR(INDEX($S$3:$S$6255,SMALL(IF(ISNUMBER(SEARCH("",$S$3:$S$6255)),ROW($S$1:$S$6253),""),ROW(S3497))),"")</f>
        <v>Obříství</v>
      </c>
      <c r="U3499" t="s">
        <v>4438</v>
      </c>
      <c r="V3499">
        <v>567515</v>
      </c>
    </row>
    <row r="3500" spans="19:22">
      <c r="S3500" t="str">
        <f>IF(ISNUMBER(SEARCH(ZAKL_DATA!$B$18,FU!$U3500)),U3500,"")</f>
        <v>Obyčtov</v>
      </c>
      <c r="T3500" t="str">
        <f t="array" ref="T3500">IFERROR(INDEX($S$3:$S$6255,SMALL(IF(ISNUMBER(SEARCH("",$S$3:$S$6255)),ROW($S$1:$S$6253),""),ROW(S3498))),"")</f>
        <v>Obyčtov</v>
      </c>
      <c r="U3500" t="s">
        <v>8726</v>
      </c>
      <c r="V3500">
        <v>567523</v>
      </c>
    </row>
    <row r="3501" spans="19:22">
      <c r="S3501" t="str">
        <f>IF(ISNUMBER(SEARCH(ZAKL_DATA!$B$18,FU!$U3501)),U3501,"")</f>
        <v>Obytce</v>
      </c>
      <c r="T3501" t="str">
        <f t="array" ref="T3501">IFERROR(INDEX($S$3:$S$6255,SMALL(IF(ISNUMBER(SEARCH("",$S$3:$S$6255)),ROW($S$1:$S$6253),""),ROW(S3499))),"")</f>
        <v>Obytce</v>
      </c>
      <c r="U3501" t="s">
        <v>5018</v>
      </c>
      <c r="V3501">
        <v>567531</v>
      </c>
    </row>
    <row r="3502" spans="19:22">
      <c r="S3502" t="str">
        <f>IF(ISNUMBER(SEARCH(ZAKL_DATA!$B$18,FU!$U3502)),U3502,"")</f>
        <v>Ocmanice</v>
      </c>
      <c r="T3502" t="str">
        <f t="array" ref="T3502">IFERROR(INDEX($S$3:$S$6255,SMALL(IF(ISNUMBER(SEARCH("",$S$3:$S$6255)),ROW($S$1:$S$6253),""),ROW(S3500))),"")</f>
        <v>Ocmanice</v>
      </c>
      <c r="U3502" t="s">
        <v>3754</v>
      </c>
      <c r="V3502">
        <v>567558</v>
      </c>
    </row>
    <row r="3503" spans="19:22">
      <c r="S3503" t="str">
        <f>IF(ISNUMBER(SEARCH(ZAKL_DATA!$B$18,FU!$U3503)),U3503,"")</f>
        <v>Očelice</v>
      </c>
      <c r="T3503" t="str">
        <f t="array" ref="T3503">IFERROR(INDEX($S$3:$S$6255,SMALL(IF(ISNUMBER(SEARCH("",$S$3:$S$6255)),ROW($S$1:$S$6253),""),ROW(S3501))),"")</f>
        <v>Očelice</v>
      </c>
      <c r="U3503" t="s">
        <v>7430</v>
      </c>
      <c r="V3503">
        <v>567566</v>
      </c>
    </row>
    <row r="3504" spans="19:22">
      <c r="S3504" t="str">
        <f>IF(ISNUMBER(SEARCH(ZAKL_DATA!$B$18,FU!$U3504)),U3504,"")</f>
        <v>Očihov</v>
      </c>
      <c r="T3504" t="str">
        <f t="array" ref="T3504">IFERROR(INDEX($S$3:$S$6255,SMALL(IF(ISNUMBER(SEARCH("",$S$3:$S$6255)),ROW($S$1:$S$6253),""),ROW(S3502))),"")</f>
        <v>Očihov</v>
      </c>
      <c r="U3504" t="s">
        <v>6693</v>
      </c>
      <c r="V3504">
        <v>567582</v>
      </c>
    </row>
    <row r="3505" spans="19:22">
      <c r="S3505" t="str">
        <f>IF(ISNUMBER(SEARCH(ZAKL_DATA!$B$18,FU!$U3505)),U3505,"")</f>
        <v>Odolena Voda</v>
      </c>
      <c r="T3505" t="str">
        <f t="array" ref="T3505">IFERROR(INDEX($S$3:$S$6255,SMALL(IF(ISNUMBER(SEARCH("",$S$3:$S$6255)),ROW($S$1:$S$6253),""),ROW(S3503))),"")</f>
        <v>Odolena Voda</v>
      </c>
      <c r="U3505" t="s">
        <v>4735</v>
      </c>
      <c r="V3505">
        <v>567604</v>
      </c>
    </row>
    <row r="3506" spans="19:22">
      <c r="S3506" t="str">
        <f>IF(ISNUMBER(SEARCH(ZAKL_DATA!$B$18,FU!$U3506)),U3506,"")</f>
        <v>Odrava</v>
      </c>
      <c r="T3506" t="str">
        <f t="array" ref="T3506">IFERROR(INDEX($S$3:$S$6255,SMALL(IF(ISNUMBER(SEARCH("",$S$3:$S$6255)),ROW($S$1:$S$6253),""),ROW(S3504))),"")</f>
        <v>Odrava</v>
      </c>
      <c r="U3506" t="s">
        <v>4816</v>
      </c>
      <c r="V3506">
        <v>567612</v>
      </c>
    </row>
    <row r="3507" spans="19:22">
      <c r="S3507" t="str">
        <f>IF(ISNUMBER(SEARCH(ZAKL_DATA!$B$18,FU!$U3507)),U3507,"")</f>
        <v>Odrovice</v>
      </c>
      <c r="T3507" t="str">
        <f t="array" ref="T3507">IFERROR(INDEX($S$3:$S$6255,SMALL(IF(ISNUMBER(SEARCH("",$S$3:$S$6255)),ROW($S$1:$S$6253),""),ROW(S3505))),"")</f>
        <v>Odrovice</v>
      </c>
      <c r="U3507" t="s">
        <v>7875</v>
      </c>
      <c r="V3507">
        <v>567621</v>
      </c>
    </row>
    <row r="3508" spans="19:22">
      <c r="S3508" t="str">
        <f>IF(ISNUMBER(SEARCH(ZAKL_DATA!$B$18,FU!$U3508)),U3508,"")</f>
        <v>Odry</v>
      </c>
      <c r="T3508" t="str">
        <f t="array" ref="T3508">IFERROR(INDEX($S$3:$S$6255,SMALL(IF(ISNUMBER(SEARCH("",$S$3:$S$6255)),ROW($S$1:$S$6253),""),ROW(S3506))),"")</f>
        <v>Odry</v>
      </c>
      <c r="U3508" t="s">
        <v>8940</v>
      </c>
      <c r="V3508">
        <v>567639</v>
      </c>
    </row>
    <row r="3509" spans="19:22">
      <c r="S3509" t="str">
        <f>IF(ISNUMBER(SEARCH(ZAKL_DATA!$B$18,FU!$U3509)),U3509,"")</f>
        <v>Odřepsy</v>
      </c>
      <c r="T3509" t="str">
        <f t="array" ref="T3509">IFERROR(INDEX($S$3:$S$6255,SMALL(IF(ISNUMBER(SEARCH("",$S$3:$S$6255)),ROW($S$1:$S$6253),""),ROW(S3507))),"")</f>
        <v>Odřepsy</v>
      </c>
      <c r="U3509" t="s">
        <v>4652</v>
      </c>
      <c r="V3509">
        <v>567647</v>
      </c>
    </row>
    <row r="3510" spans="19:22">
      <c r="S3510" t="str">
        <f>IF(ISNUMBER(SEARCH(ZAKL_DATA!$B$18,FU!$U3510)),U3510,"")</f>
        <v>Odunec</v>
      </c>
      <c r="T3510" t="str">
        <f t="array" ref="T3510">IFERROR(INDEX($S$3:$S$6255,SMALL(IF(ISNUMBER(SEARCH("",$S$3:$S$6255)),ROW($S$1:$S$6253),""),ROW(S3508))),"")</f>
        <v>Odunec</v>
      </c>
      <c r="U3510" t="s">
        <v>8400</v>
      </c>
      <c r="V3510">
        <v>567655</v>
      </c>
    </row>
    <row r="3511" spans="19:22">
      <c r="S3511" t="str">
        <f>IF(ISNUMBER(SEARCH(ZAKL_DATA!$B$18,FU!$U3511)),U3511,"")</f>
        <v>Ohaře</v>
      </c>
      <c r="T3511" t="str">
        <f t="array" ref="T3511">IFERROR(INDEX($S$3:$S$6255,SMALL(IF(ISNUMBER(SEARCH("",$S$3:$S$6255)),ROW($S$1:$S$6253),""),ROW(S3509))),"")</f>
        <v>Ohaře</v>
      </c>
      <c r="U3511" t="s">
        <v>4285</v>
      </c>
      <c r="V3511">
        <v>567698</v>
      </c>
    </row>
    <row r="3512" spans="19:22">
      <c r="S3512" t="str">
        <f>IF(ISNUMBER(SEARCH(ZAKL_DATA!$B$18,FU!$U3512)),U3512,"")</f>
        <v>Ohařice</v>
      </c>
      <c r="T3512" t="str">
        <f t="array" ref="T3512">IFERROR(INDEX($S$3:$S$6255,SMALL(IF(ISNUMBER(SEARCH("",$S$3:$S$6255)),ROW($S$1:$S$6253),""),ROW(S3510))),"")</f>
        <v>Ohařice</v>
      </c>
      <c r="U3512" t="s">
        <v>5478</v>
      </c>
      <c r="V3512">
        <v>567701</v>
      </c>
    </row>
    <row r="3513" spans="19:22">
      <c r="S3513" t="str">
        <f>IF(ISNUMBER(SEARCH(ZAKL_DATA!$B$18,FU!$U3513)),U3513,"")</f>
        <v>Ohaveč</v>
      </c>
      <c r="T3513" t="str">
        <f t="array" ref="T3513">IFERROR(INDEX($S$3:$S$6255,SMALL(IF(ISNUMBER(SEARCH("",$S$3:$S$6255)),ROW($S$1:$S$6253),""),ROW(S3511))),"")</f>
        <v>Ohaveč</v>
      </c>
      <c r="U3513" t="s">
        <v>5456</v>
      </c>
      <c r="V3513">
        <v>567710</v>
      </c>
    </row>
    <row r="3514" spans="19:22">
      <c r="S3514" t="str">
        <f>IF(ISNUMBER(SEARCH(ZAKL_DATA!$B$18,FU!$U3514)),U3514,"")</f>
        <v>Ohníč</v>
      </c>
      <c r="T3514" t="str">
        <f t="array" ref="T3514">IFERROR(INDEX($S$3:$S$6255,SMALL(IF(ISNUMBER(SEARCH("",$S$3:$S$6255)),ROW($S$1:$S$6253),""),ROW(S3512))),"")</f>
        <v>Ohníč</v>
      </c>
      <c r="U3514" t="s">
        <v>6778</v>
      </c>
      <c r="V3514">
        <v>567728</v>
      </c>
    </row>
    <row r="3515" spans="19:22">
      <c r="S3515" t="str">
        <f>IF(ISNUMBER(SEARCH(ZAKL_DATA!$B$18,FU!$U3515)),U3515,"")</f>
        <v>Ohnišov</v>
      </c>
      <c r="T3515" t="str">
        <f t="array" ref="T3515">IFERROR(INDEX($S$3:$S$6255,SMALL(IF(ISNUMBER(SEARCH("",$S$3:$S$6255)),ROW($S$1:$S$6253),""),ROW(S3513))),"")</f>
        <v>Ohnišov</v>
      </c>
      <c r="U3515" t="s">
        <v>7431</v>
      </c>
      <c r="V3515">
        <v>567752</v>
      </c>
    </row>
    <row r="3516" spans="19:22">
      <c r="S3516" t="str">
        <f>IF(ISNUMBER(SEARCH(ZAKL_DATA!$B$18,FU!$U3516)),U3516,"")</f>
        <v>Ohnišťany</v>
      </c>
      <c r="T3516" t="str">
        <f t="array" ref="T3516">IFERROR(INDEX($S$3:$S$6255,SMALL(IF(ISNUMBER(SEARCH("",$S$3:$S$6255)),ROW($S$1:$S$6253),""),ROW(S3514))),"")</f>
        <v>Ohnišťany</v>
      </c>
      <c r="U3516" t="s">
        <v>6991</v>
      </c>
      <c r="V3516">
        <v>567761</v>
      </c>
    </row>
    <row r="3517" spans="19:22">
      <c r="S3517" t="str">
        <f>IF(ISNUMBER(SEARCH(ZAKL_DATA!$B$18,FU!$U3517)),U3517,"")</f>
        <v>Ohrazenice</v>
      </c>
      <c r="T3517" t="str">
        <f t="array" ref="T3517">IFERROR(INDEX($S$3:$S$6255,SMALL(IF(ISNUMBER(SEARCH("",$S$3:$S$6255)),ROW($S$1:$S$6253),""),ROW(S3515))),"")</f>
        <v>Ohrazenice</v>
      </c>
      <c r="U3517" t="s">
        <v>4933</v>
      </c>
      <c r="V3517">
        <v>567779</v>
      </c>
    </row>
    <row r="3518" spans="19:22">
      <c r="S3518" t="str">
        <f>IF(ISNUMBER(SEARCH(ZAKL_DATA!$B$18,FU!$U3518)),U3518,"")</f>
        <v>Ohrazenice</v>
      </c>
      <c r="T3518" t="str">
        <f t="array" ref="T3518">IFERROR(INDEX($S$3:$S$6255,SMALL(IF(ISNUMBER(SEARCH("",$S$3:$S$6255)),ROW($S$1:$S$6253),""),ROW(S3516))),"")</f>
        <v>Ohrazenice</v>
      </c>
      <c r="U3518" t="s">
        <v>4933</v>
      </c>
      <c r="V3518">
        <v>567787</v>
      </c>
    </row>
    <row r="3519" spans="19:22">
      <c r="S3519" t="str">
        <f>IF(ISNUMBER(SEARCH(ZAKL_DATA!$B$18,FU!$U3519)),U3519,"")</f>
        <v>Ohrobec</v>
      </c>
      <c r="T3519" t="str">
        <f t="array" ref="T3519">IFERROR(INDEX($S$3:$S$6255,SMALL(IF(ISNUMBER(SEARCH("",$S$3:$S$6255)),ROW($S$1:$S$6253),""),ROW(S3517))),"")</f>
        <v>Ohrobec</v>
      </c>
      <c r="U3519" t="s">
        <v>4811</v>
      </c>
      <c r="V3519">
        <v>567809</v>
      </c>
    </row>
    <row r="3520" spans="19:22">
      <c r="S3520" t="str">
        <f>IF(ISNUMBER(SEARCH(ZAKL_DATA!$B$18,FU!$U3520)),U3520,"")</f>
        <v>Ohrozim</v>
      </c>
      <c r="T3520" t="str">
        <f t="array" ref="T3520">IFERROR(INDEX($S$3:$S$6255,SMALL(IF(ISNUMBER(SEARCH("",$S$3:$S$6255)),ROW($S$1:$S$6253),""),ROW(S3518))),"")</f>
        <v>Ohrozim</v>
      </c>
      <c r="U3520" t="s">
        <v>8310</v>
      </c>
      <c r="V3520">
        <v>567833</v>
      </c>
    </row>
    <row r="3521" spans="19:22">
      <c r="S3521" t="str">
        <f>IF(ISNUMBER(SEARCH(ZAKL_DATA!$B$18,FU!$U3521)),U3521,"")</f>
        <v>Ochoz</v>
      </c>
      <c r="T3521" t="str">
        <f t="array" ref="T3521">IFERROR(INDEX($S$3:$S$6255,SMALL(IF(ISNUMBER(SEARCH("",$S$3:$S$6255)),ROW($S$1:$S$6253),""),ROW(S3519))),"")</f>
        <v>Ochoz</v>
      </c>
      <c r="U3521" t="s">
        <v>8311</v>
      </c>
      <c r="V3521">
        <v>567841</v>
      </c>
    </row>
    <row r="3522" spans="19:22">
      <c r="S3522" t="str">
        <f>IF(ISNUMBER(SEARCH(ZAKL_DATA!$B$18,FU!$U3522)),U3522,"")</f>
        <v>Ochoz u Brna</v>
      </c>
      <c r="T3522" t="str">
        <f t="array" ref="T3522">IFERROR(INDEX($S$3:$S$6255,SMALL(IF(ISNUMBER(SEARCH("",$S$3:$S$6255)),ROW($S$1:$S$6253),""),ROW(S3520))),"")</f>
        <v>Ochoz u Brna</v>
      </c>
      <c r="U3522" t="s">
        <v>7876</v>
      </c>
      <c r="V3522">
        <v>567850</v>
      </c>
    </row>
    <row r="3523" spans="19:22">
      <c r="S3523" t="str">
        <f>IF(ISNUMBER(SEARCH(ZAKL_DATA!$B$18,FU!$U3523)),U3523,"")</f>
        <v>Ochoz u Tišnova</v>
      </c>
      <c r="T3523" t="str">
        <f t="array" ref="T3523">IFERROR(INDEX($S$3:$S$6255,SMALL(IF(ISNUMBER(SEARCH("",$S$3:$S$6255)),ROW($S$1:$S$6253),""),ROW(S3521))),"")</f>
        <v>Ochoz u Tišnova</v>
      </c>
      <c r="U3523" t="s">
        <v>7783</v>
      </c>
      <c r="V3523">
        <v>567868</v>
      </c>
    </row>
    <row r="3524" spans="19:22">
      <c r="S3524" t="str">
        <f>IF(ISNUMBER(SEARCH(ZAKL_DATA!$B$18,FU!$U3524)),U3524,"")</f>
        <v>Okarec</v>
      </c>
      <c r="T3524" t="str">
        <f t="array" ref="T3524">IFERROR(INDEX($S$3:$S$6255,SMALL(IF(ISNUMBER(SEARCH("",$S$3:$S$6255)),ROW($S$1:$S$6253),""),ROW(S3522))),"")</f>
        <v>Okarec</v>
      </c>
      <c r="U3524" t="s">
        <v>8401</v>
      </c>
      <c r="V3524">
        <v>567876</v>
      </c>
    </row>
    <row r="3525" spans="19:22">
      <c r="S3525" t="str">
        <f>IF(ISNUMBER(SEARCH(ZAKL_DATA!$B$18,FU!$U3525)),U3525,"")</f>
        <v>Okna</v>
      </c>
      <c r="T3525" t="str">
        <f t="array" ref="T3525">IFERROR(INDEX($S$3:$S$6255,SMALL(IF(ISNUMBER(SEARCH("",$S$3:$S$6255)),ROW($S$1:$S$6253),""),ROW(S3523))),"")</f>
        <v>Okna</v>
      </c>
      <c r="U3525" t="s">
        <v>6301</v>
      </c>
      <c r="V3525">
        <v>567884</v>
      </c>
    </row>
    <row r="3526" spans="19:22">
      <c r="S3526" t="str">
        <f>IF(ISNUMBER(SEARCH(ZAKL_DATA!$B$18,FU!$U3526)),U3526,"")</f>
        <v>Okoř</v>
      </c>
      <c r="T3526" t="str">
        <f t="array" ref="T3526">IFERROR(INDEX($S$3:$S$6255,SMALL(IF(ISNUMBER(SEARCH("",$S$3:$S$6255)),ROW($S$1:$S$6253),""),ROW(S3524))),"")</f>
        <v>Okoř</v>
      </c>
      <c r="U3526" t="s">
        <v>7050</v>
      </c>
      <c r="V3526">
        <v>567931</v>
      </c>
    </row>
    <row r="3527" spans="19:22">
      <c r="S3527" t="str">
        <f>IF(ISNUMBER(SEARCH(ZAKL_DATA!$B$18,FU!$U3527)),U3527,"")</f>
        <v>Okounov</v>
      </c>
      <c r="T3527" t="str">
        <f t="array" ref="T3527">IFERROR(INDEX($S$3:$S$6255,SMALL(IF(ISNUMBER(SEARCH("",$S$3:$S$6255)),ROW($S$1:$S$6253),""),ROW(S3525))),"")</f>
        <v>Okounov</v>
      </c>
      <c r="U3527" t="s">
        <v>6425</v>
      </c>
      <c r="V3527">
        <v>567957</v>
      </c>
    </row>
    <row r="3528" spans="19:22">
      <c r="S3528" t="str">
        <f>IF(ISNUMBER(SEARCH(ZAKL_DATA!$B$18,FU!$U3528)),U3528,"")</f>
        <v>Okrouhlá</v>
      </c>
      <c r="T3528" t="str">
        <f t="array" ref="T3528">IFERROR(INDEX($S$3:$S$6255,SMALL(IF(ISNUMBER(SEARCH("",$S$3:$S$6255)),ROW($S$1:$S$6253),""),ROW(S3526))),"")</f>
        <v>Okrouhlá</v>
      </c>
      <c r="U3528" t="s">
        <v>3937</v>
      </c>
      <c r="V3528">
        <v>567973</v>
      </c>
    </row>
    <row r="3529" spans="19:22">
      <c r="S3529" t="str">
        <f>IF(ISNUMBER(SEARCH(ZAKL_DATA!$B$18,FU!$U3529)),U3529,"")</f>
        <v>Okrouhlá</v>
      </c>
      <c r="T3529" t="str">
        <f t="array" ref="T3529">IFERROR(INDEX($S$3:$S$6255,SMALL(IF(ISNUMBER(SEARCH("",$S$3:$S$6255)),ROW($S$1:$S$6253),""),ROW(S3527))),"")</f>
        <v>Okrouhlá</v>
      </c>
      <c r="U3529" t="s">
        <v>3937</v>
      </c>
      <c r="V3529">
        <v>568007</v>
      </c>
    </row>
    <row r="3530" spans="19:22">
      <c r="S3530" t="str">
        <f>IF(ISNUMBER(SEARCH(ZAKL_DATA!$B$18,FU!$U3530)),U3530,"")</f>
        <v>Okrouhlá</v>
      </c>
      <c r="T3530" t="str">
        <f t="array" ref="T3530">IFERROR(INDEX($S$3:$S$6255,SMALL(IF(ISNUMBER(SEARCH("",$S$3:$S$6255)),ROW($S$1:$S$6253),""),ROW(S3528))),"")</f>
        <v>Okrouhlá</v>
      </c>
      <c r="U3530" t="s">
        <v>3937</v>
      </c>
      <c r="V3530">
        <v>568015</v>
      </c>
    </row>
    <row r="3531" spans="19:22">
      <c r="S3531" t="str">
        <f>IF(ISNUMBER(SEARCH(ZAKL_DATA!$B$18,FU!$U3531)),U3531,"")</f>
        <v>Okrouhlá</v>
      </c>
      <c r="T3531" t="str">
        <f t="array" ref="T3531">IFERROR(INDEX($S$3:$S$6255,SMALL(IF(ISNUMBER(SEARCH("",$S$3:$S$6255)),ROW($S$1:$S$6253),""),ROW(S3529))),"")</f>
        <v>Okrouhlá</v>
      </c>
      <c r="U3531" t="s">
        <v>3937</v>
      </c>
      <c r="V3531">
        <v>568023</v>
      </c>
    </row>
    <row r="3532" spans="19:22">
      <c r="S3532" t="str">
        <f>IF(ISNUMBER(SEARCH(ZAKL_DATA!$B$18,FU!$U3532)),U3532,"")</f>
        <v>Okrouhlá Radouň</v>
      </c>
      <c r="T3532" t="str">
        <f t="array" ref="T3532">IFERROR(INDEX($S$3:$S$6255,SMALL(IF(ISNUMBER(SEARCH("",$S$3:$S$6255)),ROW($S$1:$S$6253),""),ROW(S3530))),"")</f>
        <v>Okrouhlá Radouň</v>
      </c>
      <c r="U3532" t="s">
        <v>6352</v>
      </c>
      <c r="V3532">
        <v>568058</v>
      </c>
    </row>
    <row r="3533" spans="19:22">
      <c r="S3533" t="str">
        <f>IF(ISNUMBER(SEARCH(ZAKL_DATA!$B$18,FU!$U3533)),U3533,"")</f>
        <v>Okrouhlice</v>
      </c>
      <c r="T3533" t="str">
        <f t="array" ref="T3533">IFERROR(INDEX($S$3:$S$6255,SMALL(IF(ISNUMBER(SEARCH("",$S$3:$S$6255)),ROW($S$1:$S$6253),""),ROW(S3531))),"")</f>
        <v>Okrouhlice</v>
      </c>
      <c r="U3533" t="s">
        <v>6878</v>
      </c>
      <c r="V3533">
        <v>568091</v>
      </c>
    </row>
    <row r="3534" spans="19:22">
      <c r="S3534" t="str">
        <f>IF(ISNUMBER(SEARCH(ZAKL_DATA!$B$18,FU!$U3534)),U3534,"")</f>
        <v>Okrouhlička</v>
      </c>
      <c r="T3534" t="str">
        <f t="array" ref="T3534">IFERROR(INDEX($S$3:$S$6255,SMALL(IF(ISNUMBER(SEARCH("",$S$3:$S$6255)),ROW($S$1:$S$6253),""),ROW(S3532))),"")</f>
        <v>Okrouhlička</v>
      </c>
      <c r="U3534" t="s">
        <v>5430</v>
      </c>
      <c r="V3534">
        <v>568104</v>
      </c>
    </row>
    <row r="3535" spans="19:22">
      <c r="S3535" t="str">
        <f>IF(ISNUMBER(SEARCH(ZAKL_DATA!$B$18,FU!$U3535)),U3535,"")</f>
        <v>Okrouhlo</v>
      </c>
      <c r="T3535" t="str">
        <f t="array" ref="T3535">IFERROR(INDEX($S$3:$S$6255,SMALL(IF(ISNUMBER(SEARCH("",$S$3:$S$6255)),ROW($S$1:$S$6253),""),ROW(S3533))),"")</f>
        <v>Okrouhlo</v>
      </c>
      <c r="U3535" t="s">
        <v>4812</v>
      </c>
      <c r="V3535">
        <v>568147</v>
      </c>
    </row>
    <row r="3536" spans="19:22">
      <c r="S3536" t="str">
        <f>IF(ISNUMBER(SEARCH(ZAKL_DATA!$B$18,FU!$U3536)),U3536,"")</f>
        <v>Okřesaneč</v>
      </c>
      <c r="T3536" t="str">
        <f t="array" ref="T3536">IFERROR(INDEX($S$3:$S$6255,SMALL(IF(ISNUMBER(SEARCH("",$S$3:$S$6255)),ROW($S$1:$S$6253),""),ROW(S3534))),"")</f>
        <v>Okřesaneč</v>
      </c>
      <c r="U3536" t="s">
        <v>4354</v>
      </c>
      <c r="V3536">
        <v>568155</v>
      </c>
    </row>
    <row r="3537" spans="19:22">
      <c r="S3537" t="str">
        <f>IF(ISNUMBER(SEARCH(ZAKL_DATA!$B$18,FU!$U3537)),U3537,"")</f>
        <v>Okřešice</v>
      </c>
      <c r="T3537" t="str">
        <f t="array" ref="T3537">IFERROR(INDEX($S$3:$S$6255,SMALL(IF(ISNUMBER(SEARCH("",$S$3:$S$6255)),ROW($S$1:$S$6253),""),ROW(S3535))),"")</f>
        <v>Okřešice</v>
      </c>
      <c r="U3537" t="s">
        <v>5313</v>
      </c>
      <c r="V3537">
        <v>568163</v>
      </c>
    </row>
    <row r="3538" spans="19:22">
      <c r="S3538" t="str">
        <f>IF(ISNUMBER(SEARCH(ZAKL_DATA!$B$18,FU!$U3538)),U3538,"")</f>
        <v>Okřínek</v>
      </c>
      <c r="T3538" t="str">
        <f t="array" ref="T3538">IFERROR(INDEX($S$3:$S$6255,SMALL(IF(ISNUMBER(SEARCH("",$S$3:$S$6255)),ROW($S$1:$S$6253),""),ROW(S3536))),"")</f>
        <v>Okřínek</v>
      </c>
      <c r="U3538" t="s">
        <v>4653</v>
      </c>
      <c r="V3538">
        <v>568180</v>
      </c>
    </row>
    <row r="3539" spans="19:22">
      <c r="S3539" t="str">
        <f>IF(ISNUMBER(SEARCH(ZAKL_DATA!$B$18,FU!$U3539)),U3539,"")</f>
        <v>Okříšky</v>
      </c>
      <c r="T3539" t="str">
        <f t="array" ref="T3539">IFERROR(INDEX($S$3:$S$6255,SMALL(IF(ISNUMBER(SEARCH("",$S$3:$S$6255)),ROW($S$1:$S$6253),""),ROW(S3537))),"")</f>
        <v>Okříšky</v>
      </c>
      <c r="U3539" t="s">
        <v>8402</v>
      </c>
      <c r="V3539">
        <v>568198</v>
      </c>
    </row>
    <row r="3540" spans="19:22">
      <c r="S3540" t="str">
        <f>IF(ISNUMBER(SEARCH(ZAKL_DATA!$B$18,FU!$U3540)),U3540,"")</f>
        <v>Olbramice</v>
      </c>
      <c r="T3540" t="str">
        <f t="array" ref="T3540">IFERROR(INDEX($S$3:$S$6255,SMALL(IF(ISNUMBER(SEARCH("",$S$3:$S$6255)),ROW($S$1:$S$6253),""),ROW(S3538))),"")</f>
        <v>Olbramice</v>
      </c>
      <c r="U3540" t="s">
        <v>5709</v>
      </c>
      <c r="V3540">
        <v>568201</v>
      </c>
    </row>
    <row r="3541" spans="19:22">
      <c r="S3541" t="str">
        <f>IF(ISNUMBER(SEARCH(ZAKL_DATA!$B$18,FU!$U3541)),U3541,"")</f>
        <v>Olbramice</v>
      </c>
      <c r="T3541" t="str">
        <f t="array" ref="T3541">IFERROR(INDEX($S$3:$S$6255,SMALL(IF(ISNUMBER(SEARCH("",$S$3:$S$6255)),ROW($S$1:$S$6253),""),ROW(S3539))),"")</f>
        <v>Olbramice</v>
      </c>
      <c r="U3541" t="s">
        <v>5709</v>
      </c>
      <c r="V3541">
        <v>568210</v>
      </c>
    </row>
    <row r="3542" spans="19:22">
      <c r="S3542" t="str">
        <f>IF(ISNUMBER(SEARCH(ZAKL_DATA!$B$18,FU!$U3542)),U3542,"")</f>
        <v>Olbramkostel</v>
      </c>
      <c r="T3542" t="str">
        <f t="array" ref="T3542">IFERROR(INDEX($S$3:$S$6255,SMALL(IF(ISNUMBER(SEARCH("",$S$3:$S$6255)),ROW($S$1:$S$6253),""),ROW(S3540))),"")</f>
        <v>Olbramkostel</v>
      </c>
      <c r="U3542" t="s">
        <v>8609</v>
      </c>
      <c r="V3542">
        <v>568228</v>
      </c>
    </row>
    <row r="3543" spans="19:22">
      <c r="S3543" t="str">
        <f>IF(ISNUMBER(SEARCH(ZAKL_DATA!$B$18,FU!$U3543)),U3543,"")</f>
        <v>Olbramov</v>
      </c>
      <c r="T3543" t="str">
        <f t="array" ref="T3543">IFERROR(INDEX($S$3:$S$6255,SMALL(IF(ISNUMBER(SEARCH("",$S$3:$S$6255)),ROW($S$1:$S$6253),""),ROW(S3541))),"")</f>
        <v>Olbramov</v>
      </c>
      <c r="U3543" t="s">
        <v>6724</v>
      </c>
      <c r="V3543">
        <v>568236</v>
      </c>
    </row>
    <row r="3544" spans="19:22">
      <c r="S3544" t="str">
        <f>IF(ISNUMBER(SEARCH(ZAKL_DATA!$B$18,FU!$U3544)),U3544,"")</f>
        <v>Olbramovice</v>
      </c>
      <c r="T3544" t="str">
        <f t="array" ref="T3544">IFERROR(INDEX($S$3:$S$6255,SMALL(IF(ISNUMBER(SEARCH("",$S$3:$S$6255)),ROW($S$1:$S$6253),""),ROW(S3542))),"")</f>
        <v>Olbramovice</v>
      </c>
      <c r="U3544" t="s">
        <v>3979</v>
      </c>
      <c r="V3544">
        <v>568244</v>
      </c>
    </row>
    <row r="3545" spans="19:22">
      <c r="S3545" t="str">
        <f>IF(ISNUMBER(SEARCH(ZAKL_DATA!$B$18,FU!$U3545)),U3545,"")</f>
        <v>Olbramovice</v>
      </c>
      <c r="T3545" t="str">
        <f t="array" ref="T3545">IFERROR(INDEX($S$3:$S$6255,SMALL(IF(ISNUMBER(SEARCH("",$S$3:$S$6255)),ROW($S$1:$S$6253),""),ROW(S3543))),"")</f>
        <v>Olbramovice</v>
      </c>
      <c r="U3545" t="s">
        <v>3979</v>
      </c>
      <c r="V3545">
        <v>568261</v>
      </c>
    </row>
    <row r="3546" spans="19:22">
      <c r="S3546" t="str">
        <f>IF(ISNUMBER(SEARCH(ZAKL_DATA!$B$18,FU!$U3546)),U3546,"")</f>
        <v>Oldřichov</v>
      </c>
      <c r="T3546" t="str">
        <f t="array" ref="T3546">IFERROR(INDEX($S$3:$S$6255,SMALL(IF(ISNUMBER(SEARCH("",$S$3:$S$6255)),ROW($S$1:$S$6253),""),ROW(S3544))),"")</f>
        <v>Oldřichov</v>
      </c>
      <c r="U3546" t="s">
        <v>3849</v>
      </c>
      <c r="V3546">
        <v>568279</v>
      </c>
    </row>
    <row r="3547" spans="19:22">
      <c r="S3547" t="str">
        <f>IF(ISNUMBER(SEARCH(ZAKL_DATA!$B$18,FU!$U3547)),U3547,"")</f>
        <v>Oldřichov</v>
      </c>
      <c r="T3547" t="str">
        <f t="array" ref="T3547">IFERROR(INDEX($S$3:$S$6255,SMALL(IF(ISNUMBER(SEARCH("",$S$3:$S$6255)),ROW($S$1:$S$6253),""),ROW(S3545))),"")</f>
        <v>Oldřichov</v>
      </c>
      <c r="U3547" t="s">
        <v>3849</v>
      </c>
      <c r="V3547">
        <v>568287</v>
      </c>
    </row>
    <row r="3548" spans="19:22">
      <c r="S3548" t="str">
        <f>IF(ISNUMBER(SEARCH(ZAKL_DATA!$B$18,FU!$U3548)),U3548,"")</f>
        <v>Oldřichov v Hájích</v>
      </c>
      <c r="T3548" t="str">
        <f t="array" ref="T3548">IFERROR(INDEX($S$3:$S$6255,SMALL(IF(ISNUMBER(SEARCH("",$S$3:$S$6255)),ROW($S$1:$S$6253),""),ROW(S3546))),"")</f>
        <v>Oldřichov v Hájích</v>
      </c>
      <c r="U3548" t="s">
        <v>6510</v>
      </c>
      <c r="V3548">
        <v>568295</v>
      </c>
    </row>
    <row r="3549" spans="19:22">
      <c r="S3549" t="str">
        <f>IF(ISNUMBER(SEARCH(ZAKL_DATA!$B$18,FU!$U3549)),U3549,"")</f>
        <v>Oldřichovice</v>
      </c>
      <c r="T3549" t="str">
        <f t="array" ref="T3549">IFERROR(INDEX($S$3:$S$6255,SMALL(IF(ISNUMBER(SEARCH("",$S$3:$S$6255)),ROW($S$1:$S$6253),""),ROW(S3547))),"")</f>
        <v>Oldřichovice</v>
      </c>
      <c r="U3549" t="s">
        <v>5501</v>
      </c>
      <c r="V3549">
        <v>568309</v>
      </c>
    </row>
    <row r="3550" spans="19:22">
      <c r="S3550" t="str">
        <f>IF(ISNUMBER(SEARCH(ZAKL_DATA!$B$18,FU!$U3550)),U3550,"")</f>
        <v>Oldřiš</v>
      </c>
      <c r="T3550" t="str">
        <f t="array" ref="T3550">IFERROR(INDEX($S$3:$S$6255,SMALL(IF(ISNUMBER(SEARCH("",$S$3:$S$6255)),ROW($S$1:$S$6253),""),ROW(S3548))),"")</f>
        <v>Oldřiš</v>
      </c>
      <c r="U3550" t="s">
        <v>7552</v>
      </c>
      <c r="V3550">
        <v>568317</v>
      </c>
    </row>
    <row r="3551" spans="19:22">
      <c r="S3551" t="str">
        <f>IF(ISNUMBER(SEARCH(ZAKL_DATA!$B$18,FU!$U3551)),U3551,"")</f>
        <v>Oldřišov</v>
      </c>
      <c r="T3551" t="str">
        <f t="array" ref="T3551">IFERROR(INDEX($S$3:$S$6255,SMALL(IF(ISNUMBER(SEARCH("",$S$3:$S$6255)),ROW($S$1:$S$6253),""),ROW(S3549))),"")</f>
        <v>Oldřišov</v>
      </c>
      <c r="U3551" t="s">
        <v>3733</v>
      </c>
      <c r="V3551">
        <v>568333</v>
      </c>
    </row>
    <row r="3552" spans="19:22">
      <c r="S3552" t="str">
        <f>IF(ISNUMBER(SEARCH(ZAKL_DATA!$B$18,FU!$U3552)),U3552,"")</f>
        <v>Oleksovice</v>
      </c>
      <c r="T3552" t="str">
        <f t="array" ref="T3552">IFERROR(INDEX($S$3:$S$6255,SMALL(IF(ISNUMBER(SEARCH("",$S$3:$S$6255)),ROW($S$1:$S$6253),""),ROW(S3550))),"")</f>
        <v>Oleksovice</v>
      </c>
      <c r="U3552" t="s">
        <v>8610</v>
      </c>
      <c r="V3552">
        <v>568341</v>
      </c>
    </row>
    <row r="3553" spans="19:22">
      <c r="S3553" t="str">
        <f>IF(ISNUMBER(SEARCH(ZAKL_DATA!$B$18,FU!$U3553)),U3553,"")</f>
        <v>Olešenka</v>
      </c>
      <c r="T3553" t="str">
        <f t="array" ref="T3553">IFERROR(INDEX($S$3:$S$6255,SMALL(IF(ISNUMBER(SEARCH("",$S$3:$S$6255)),ROW($S$1:$S$6253),""),ROW(S3551))),"")</f>
        <v>Olešenka</v>
      </c>
      <c r="U3553" t="s">
        <v>6880</v>
      </c>
      <c r="V3553">
        <v>568350</v>
      </c>
    </row>
    <row r="3554" spans="19:22">
      <c r="S3554" t="str">
        <f>IF(ISNUMBER(SEARCH(ZAKL_DATA!$B$18,FU!$U3554)),U3554,"")</f>
        <v>Oleška</v>
      </c>
      <c r="T3554" t="str">
        <f t="array" ref="T3554">IFERROR(INDEX($S$3:$S$6255,SMALL(IF(ISNUMBER(SEARCH("",$S$3:$S$6255)),ROW($S$1:$S$6253),""),ROW(S3552))),"")</f>
        <v>Oleška</v>
      </c>
      <c r="U3554" t="s">
        <v>4286</v>
      </c>
      <c r="V3554">
        <v>568368</v>
      </c>
    </row>
    <row r="3555" spans="19:22">
      <c r="S3555" t="str">
        <f>IF(ISNUMBER(SEARCH(ZAKL_DATA!$B$18,FU!$U3555)),U3555,"")</f>
        <v>Oleško</v>
      </c>
      <c r="T3555" t="str">
        <f t="array" ref="T3555">IFERROR(INDEX($S$3:$S$6255,SMALL(IF(ISNUMBER(SEARCH("",$S$3:$S$6255)),ROW($S$1:$S$6253),""),ROW(S3553))),"")</f>
        <v>Oleško</v>
      </c>
      <c r="U3555" t="s">
        <v>5063</v>
      </c>
      <c r="V3555">
        <v>568376</v>
      </c>
    </row>
    <row r="3556" spans="19:22">
      <c r="S3556" t="str">
        <f>IF(ISNUMBER(SEARCH(ZAKL_DATA!$B$18,FU!$U3556)),U3556,"")</f>
        <v>Olešná</v>
      </c>
      <c r="T3556" t="str">
        <f t="array" ref="T3556">IFERROR(INDEX($S$3:$S$6255,SMALL(IF(ISNUMBER(SEARCH("",$S$3:$S$6255)),ROW($S$1:$S$6253),""),ROW(S3554))),"")</f>
        <v>Olešná</v>
      </c>
      <c r="U3556" t="s">
        <v>4104</v>
      </c>
      <c r="V3556">
        <v>568384</v>
      </c>
    </row>
    <row r="3557" spans="19:22">
      <c r="S3557" t="str">
        <f>IF(ISNUMBER(SEARCH(ZAKL_DATA!$B$18,FU!$U3557)),U3557,"")</f>
        <v>Olešná</v>
      </c>
      <c r="T3557" t="str">
        <f t="array" ref="T3557">IFERROR(INDEX($S$3:$S$6255,SMALL(IF(ISNUMBER(SEARCH("",$S$3:$S$6255)),ROW($S$1:$S$6253),""),ROW(S3555))),"")</f>
        <v>Olešná</v>
      </c>
      <c r="U3557" t="s">
        <v>4104</v>
      </c>
      <c r="V3557">
        <v>568392</v>
      </c>
    </row>
    <row r="3558" spans="19:22">
      <c r="S3558" t="str">
        <f>IF(ISNUMBER(SEARCH(ZAKL_DATA!$B$18,FU!$U3558)),U3558,"")</f>
        <v>Olešná</v>
      </c>
      <c r="T3558" t="str">
        <f t="array" ref="T3558">IFERROR(INDEX($S$3:$S$6255,SMALL(IF(ISNUMBER(SEARCH("",$S$3:$S$6255)),ROW($S$1:$S$6253),""),ROW(S3556))),"")</f>
        <v>Olešná</v>
      </c>
      <c r="U3558" t="s">
        <v>4104</v>
      </c>
      <c r="V3558">
        <v>568406</v>
      </c>
    </row>
    <row r="3559" spans="19:22">
      <c r="S3559" t="str">
        <f>IF(ISNUMBER(SEARCH(ZAKL_DATA!$B$18,FU!$U3559)),U3559,"")</f>
        <v>Olešná</v>
      </c>
      <c r="T3559" t="str">
        <f t="array" ref="T3559">IFERROR(INDEX($S$3:$S$6255,SMALL(IF(ISNUMBER(SEARCH("",$S$3:$S$6255)),ROW($S$1:$S$6253),""),ROW(S3557))),"")</f>
        <v>Olešná</v>
      </c>
      <c r="U3559" t="s">
        <v>4104</v>
      </c>
      <c r="V3559">
        <v>568414</v>
      </c>
    </row>
    <row r="3560" spans="19:22">
      <c r="S3560" t="str">
        <f>IF(ISNUMBER(SEARCH(ZAKL_DATA!$B$18,FU!$U3560)),U3560,"")</f>
        <v>Olešná</v>
      </c>
      <c r="T3560" t="str">
        <f t="array" ref="T3560">IFERROR(INDEX($S$3:$S$6255,SMALL(IF(ISNUMBER(SEARCH("",$S$3:$S$6255)),ROW($S$1:$S$6253),""),ROW(S3558))),"")</f>
        <v>Olešná</v>
      </c>
      <c r="U3560" t="s">
        <v>4104</v>
      </c>
      <c r="V3560">
        <v>568422</v>
      </c>
    </row>
    <row r="3561" spans="19:22">
      <c r="S3561" t="str">
        <f>IF(ISNUMBER(SEARCH(ZAKL_DATA!$B$18,FU!$U3561)),U3561,"")</f>
        <v>Olešnice</v>
      </c>
      <c r="T3561" t="str">
        <f t="array" ref="T3561">IFERROR(INDEX($S$3:$S$6255,SMALL(IF(ISNUMBER(SEARCH("",$S$3:$S$6255)),ROW($S$1:$S$6253),""),ROW(S3559))),"")</f>
        <v>Olešnice</v>
      </c>
      <c r="U3561" t="s">
        <v>5150</v>
      </c>
      <c r="V3561">
        <v>568431</v>
      </c>
    </row>
    <row r="3562" spans="19:22">
      <c r="S3562" t="str">
        <f>IF(ISNUMBER(SEARCH(ZAKL_DATA!$B$18,FU!$U3562)),U3562,"")</f>
        <v>Olešnice</v>
      </c>
      <c r="T3562" t="str">
        <f t="array" ref="T3562">IFERROR(INDEX($S$3:$S$6255,SMALL(IF(ISNUMBER(SEARCH("",$S$3:$S$6255)),ROW($S$1:$S$6253),""),ROW(S3560))),"")</f>
        <v>Olešnice</v>
      </c>
      <c r="U3562" t="s">
        <v>5150</v>
      </c>
      <c r="V3562">
        <v>568449</v>
      </c>
    </row>
    <row r="3563" spans="19:22">
      <c r="S3563" t="str">
        <f>IF(ISNUMBER(SEARCH(ZAKL_DATA!$B$18,FU!$U3563)),U3563,"")</f>
        <v>Olešnice</v>
      </c>
      <c r="T3563" t="str">
        <f t="array" ref="T3563">IFERROR(INDEX($S$3:$S$6255,SMALL(IF(ISNUMBER(SEARCH("",$S$3:$S$6255)),ROW($S$1:$S$6253),""),ROW(S3561))),"")</f>
        <v>Olešnice</v>
      </c>
      <c r="U3563" t="s">
        <v>5150</v>
      </c>
      <c r="V3563">
        <v>568457</v>
      </c>
    </row>
    <row r="3564" spans="19:22">
      <c r="S3564" t="str">
        <f>IF(ISNUMBER(SEARCH(ZAKL_DATA!$B$18,FU!$U3564)),U3564,"")</f>
        <v>Olešnice</v>
      </c>
      <c r="T3564" t="str">
        <f t="array" ref="T3564">IFERROR(INDEX($S$3:$S$6255,SMALL(IF(ISNUMBER(SEARCH("",$S$3:$S$6255)),ROW($S$1:$S$6253),""),ROW(S3562))),"")</f>
        <v>Olešnice</v>
      </c>
      <c r="U3564" t="s">
        <v>5150</v>
      </c>
      <c r="V3564">
        <v>568465</v>
      </c>
    </row>
    <row r="3565" spans="19:22">
      <c r="S3565" t="str">
        <f>IF(ISNUMBER(SEARCH(ZAKL_DATA!$B$18,FU!$U3565)),U3565,"")</f>
        <v>Olešnice</v>
      </c>
      <c r="T3565" t="str">
        <f t="array" ref="T3565">IFERROR(INDEX($S$3:$S$6255,SMALL(IF(ISNUMBER(SEARCH("",$S$3:$S$6255)),ROW($S$1:$S$6253),""),ROW(S3563))),"")</f>
        <v>Olešnice</v>
      </c>
      <c r="U3565" t="s">
        <v>5150</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c r="S3567" t="str">
        <f>IF(ISNUMBER(SEARCH(ZAKL_DATA!$B$18,FU!$U3567)),U3567,"")</f>
        <v>Olešník</v>
      </c>
      <c r="T3567" t="str">
        <f t="array" ref="T3567">IFERROR(INDEX($S$3:$S$6255,SMALL(IF(ISNUMBER(SEARCH("",$S$3:$S$6255)),ROW($S$1:$S$6253),""),ROW(S3565))),"")</f>
        <v>Olešník</v>
      </c>
      <c r="U3567" t="s">
        <v>5151</v>
      </c>
      <c r="V3567">
        <v>568490</v>
      </c>
    </row>
    <row r="3568" spans="19:22">
      <c r="S3568" t="str">
        <f>IF(ISNUMBER(SEARCH(ZAKL_DATA!$B$18,FU!$U3568)),U3568,"")</f>
        <v>Olomouc</v>
      </c>
      <c r="T3568" t="str">
        <f t="array" ref="T3568">IFERROR(INDEX($S$3:$S$6255,SMALL(IF(ISNUMBER(SEARCH("",$S$3:$S$6255)),ROW($S$1:$S$6253),""),ROW(S3566))),"")</f>
        <v>Olomouc</v>
      </c>
      <c r="U3568" t="s">
        <v>3619</v>
      </c>
      <c r="V3568">
        <v>568503</v>
      </c>
    </row>
    <row r="3569" spans="19:22">
      <c r="S3569" t="str">
        <f>IF(ISNUMBER(SEARCH(ZAKL_DATA!$B$18,FU!$U3569)),U3569,"")</f>
        <v>Olomučany</v>
      </c>
      <c r="T3569" t="str">
        <f t="array" ref="T3569">IFERROR(INDEX($S$3:$S$6255,SMALL(IF(ISNUMBER(SEARCH("",$S$3:$S$6255)),ROW($S$1:$S$6253),""),ROW(S3567))),"")</f>
        <v>Olomučany</v>
      </c>
      <c r="U3569" t="s">
        <v>7784</v>
      </c>
      <c r="V3569">
        <v>568511</v>
      </c>
    </row>
    <row r="3570" spans="19:22">
      <c r="S3570" t="str">
        <f>IF(ISNUMBER(SEARCH(ZAKL_DATA!$B$18,FU!$U3570)),U3570,"")</f>
        <v>Oloví</v>
      </c>
      <c r="T3570" t="str">
        <f t="array" ref="T3570">IFERROR(INDEX($S$3:$S$6255,SMALL(IF(ISNUMBER(SEARCH("",$S$3:$S$6255)),ROW($S$1:$S$6253),""),ROW(S3568))),"")</f>
        <v>Oloví</v>
      </c>
      <c r="U3570" t="s">
        <v>6198</v>
      </c>
      <c r="V3570">
        <v>568520</v>
      </c>
    </row>
    <row r="3571" spans="19:22">
      <c r="S3571" t="str">
        <f>IF(ISNUMBER(SEARCH(ZAKL_DATA!$B$18,FU!$U3571)),U3571,"")</f>
        <v>Olovnice</v>
      </c>
      <c r="T3571" t="str">
        <f t="array" ref="T3571">IFERROR(INDEX($S$3:$S$6255,SMALL(IF(ISNUMBER(SEARCH("",$S$3:$S$6255)),ROW($S$1:$S$6253),""),ROW(S3569))),"")</f>
        <v>Olovnice</v>
      </c>
      <c r="U3571" t="s">
        <v>4202</v>
      </c>
      <c r="V3571">
        <v>568538</v>
      </c>
    </row>
    <row r="3572" spans="19:22">
      <c r="S3572" t="str">
        <f>IF(ISNUMBER(SEARCH(ZAKL_DATA!$B$18,FU!$U3572)),U3572,"")</f>
        <v>Olšany</v>
      </c>
      <c r="T3572" t="str">
        <f t="array" ref="T3572">IFERROR(INDEX($S$3:$S$6255,SMALL(IF(ISNUMBER(SEARCH("",$S$3:$S$6255)),ROW($S$1:$S$6253),""),ROW(S3570))),"")</f>
        <v>Olšany</v>
      </c>
      <c r="U3572" t="s">
        <v>4894</v>
      </c>
      <c r="V3572">
        <v>568546</v>
      </c>
    </row>
    <row r="3573" spans="19:22">
      <c r="S3573" t="str">
        <f>IF(ISNUMBER(SEARCH(ZAKL_DATA!$B$18,FU!$U3573)),U3573,"")</f>
        <v>Olšany</v>
      </c>
      <c r="T3573" t="str">
        <f t="array" ref="T3573">IFERROR(INDEX($S$3:$S$6255,SMALL(IF(ISNUMBER(SEARCH("",$S$3:$S$6255)),ROW($S$1:$S$6253),""),ROW(S3571))),"")</f>
        <v>Olšany</v>
      </c>
      <c r="U3573" t="s">
        <v>4894</v>
      </c>
      <c r="V3573">
        <v>568554</v>
      </c>
    </row>
    <row r="3574" spans="19:22">
      <c r="S3574" t="str">
        <f>IF(ISNUMBER(SEARCH(ZAKL_DATA!$B$18,FU!$U3574)),U3574,"")</f>
        <v>Olšany</v>
      </c>
      <c r="T3574" t="str">
        <f t="array" ref="T3574">IFERROR(INDEX($S$3:$S$6255,SMALL(IF(ISNUMBER(SEARCH("",$S$3:$S$6255)),ROW($S$1:$S$6253),""),ROW(S3572))),"")</f>
        <v>Olšany</v>
      </c>
      <c r="U3574" t="s">
        <v>4894</v>
      </c>
      <c r="V3574">
        <v>568562</v>
      </c>
    </row>
    <row r="3575" spans="19:22">
      <c r="S3575" t="str">
        <f>IF(ISNUMBER(SEARCH(ZAKL_DATA!$B$18,FU!$U3575)),U3575,"")</f>
        <v>Olšany</v>
      </c>
      <c r="T3575" t="str">
        <f t="array" ref="T3575">IFERROR(INDEX($S$3:$S$6255,SMALL(IF(ISNUMBER(SEARCH("",$S$3:$S$6255)),ROW($S$1:$S$6253),""),ROW(S3573))),"")</f>
        <v>Olšany</v>
      </c>
      <c r="U3575" t="s">
        <v>4894</v>
      </c>
      <c r="V3575">
        <v>568571</v>
      </c>
    </row>
    <row r="3576" spans="19:22">
      <c r="S3576" t="str">
        <f>IF(ISNUMBER(SEARCH(ZAKL_DATA!$B$18,FU!$U3576)),U3576,"")</f>
        <v>Olšany u Prostějova</v>
      </c>
      <c r="T3576" t="str">
        <f t="array" ref="T3576">IFERROR(INDEX($S$3:$S$6255,SMALL(IF(ISNUMBER(SEARCH("",$S$3:$S$6255)),ROW($S$1:$S$6253),""),ROW(S3574))),"")</f>
        <v>Olšany u Prostějova</v>
      </c>
      <c r="U3576" t="s">
        <v>8312</v>
      </c>
      <c r="V3576">
        <v>568589</v>
      </c>
    </row>
    <row r="3577" spans="19:22">
      <c r="S3577" t="str">
        <f>IF(ISNUMBER(SEARCH(ZAKL_DATA!$B$18,FU!$U3577)),U3577,"")</f>
        <v>Olší</v>
      </c>
      <c r="T3577" t="str">
        <f t="array" ref="T3577">IFERROR(INDEX($S$3:$S$6255,SMALL(IF(ISNUMBER(SEARCH("",$S$3:$S$6255)),ROW($S$1:$S$6253),""),ROW(S3575))),"")</f>
        <v>Olší</v>
      </c>
      <c r="U3577" t="s">
        <v>8130</v>
      </c>
      <c r="V3577">
        <v>568597</v>
      </c>
    </row>
    <row r="3578" spans="19:22">
      <c r="S3578" t="str">
        <f>IF(ISNUMBER(SEARCH(ZAKL_DATA!$B$18,FU!$U3578)),U3578,"")</f>
        <v>Olší</v>
      </c>
      <c r="T3578" t="str">
        <f t="array" ref="T3578">IFERROR(INDEX($S$3:$S$6255,SMALL(IF(ISNUMBER(SEARCH("",$S$3:$S$6255)),ROW($S$1:$S$6253),""),ROW(S3576))),"")</f>
        <v>Olší</v>
      </c>
      <c r="U3578" t="s">
        <v>8130</v>
      </c>
      <c r="V3578">
        <v>568601</v>
      </c>
    </row>
    <row r="3579" spans="19:22">
      <c r="S3579" t="str">
        <f>IF(ISNUMBER(SEARCH(ZAKL_DATA!$B$18,FU!$U3579)),U3579,"")</f>
        <v>Olšovec</v>
      </c>
      <c r="T3579" t="str">
        <f t="array" ref="T3579">IFERROR(INDEX($S$3:$S$6255,SMALL(IF(ISNUMBER(SEARCH("",$S$3:$S$6255)),ROW($S$1:$S$6253),""),ROW(S3577))),"")</f>
        <v>Olšovec</v>
      </c>
      <c r="U3579" t="s">
        <v>5759</v>
      </c>
      <c r="V3579">
        <v>568619</v>
      </c>
    </row>
    <row r="3580" spans="19:22">
      <c r="S3580" t="str">
        <f>IF(ISNUMBER(SEARCH(ZAKL_DATA!$B$18,FU!$U3580)),U3580,"")</f>
        <v>Olšovice</v>
      </c>
      <c r="T3580" t="str">
        <f t="array" ref="T3580">IFERROR(INDEX($S$3:$S$6255,SMALL(IF(ISNUMBER(SEARCH("",$S$3:$S$6255)),ROW($S$1:$S$6253),""),ROW(S3578))),"")</f>
        <v>Olšovice</v>
      </c>
      <c r="U3580" t="s">
        <v>4637</v>
      </c>
      <c r="V3580">
        <v>568635</v>
      </c>
    </row>
    <row r="3581" spans="19:22">
      <c r="S3581" t="str">
        <f>IF(ISNUMBER(SEARCH(ZAKL_DATA!$B$18,FU!$U3581)),U3581,"")</f>
        <v>Omice</v>
      </c>
      <c r="T3581" t="str">
        <f t="array" ref="T3581">IFERROR(INDEX($S$3:$S$6255,SMALL(IF(ISNUMBER(SEARCH("",$S$3:$S$6255)),ROW($S$1:$S$6253),""),ROW(S3579))),"")</f>
        <v>Omice</v>
      </c>
      <c r="U3581" t="s">
        <v>7877</v>
      </c>
      <c r="V3581">
        <v>568643</v>
      </c>
    </row>
    <row r="3582" spans="19:22">
      <c r="S3582" t="str">
        <f>IF(ISNUMBER(SEARCH(ZAKL_DATA!$B$18,FU!$U3582)),U3582,"")</f>
        <v>Omlenice</v>
      </c>
      <c r="T3582" t="str">
        <f t="array" ref="T3582">IFERROR(INDEX($S$3:$S$6255,SMALL(IF(ISNUMBER(SEARCH("",$S$3:$S$6255)),ROW($S$1:$S$6253),""),ROW(S3580))),"")</f>
        <v>Omlenice</v>
      </c>
      <c r="U3582" t="s">
        <v>5219</v>
      </c>
      <c r="V3582">
        <v>568651</v>
      </c>
    </row>
    <row r="3583" spans="19:22">
      <c r="S3583" t="str">
        <f>IF(ISNUMBER(SEARCH(ZAKL_DATA!$B$18,FU!$U3583)),U3583,"")</f>
        <v>Ondratice</v>
      </c>
      <c r="T3583" t="str">
        <f t="array" ref="T3583">IFERROR(INDEX($S$3:$S$6255,SMALL(IF(ISNUMBER(SEARCH("",$S$3:$S$6255)),ROW($S$1:$S$6253),""),ROW(S3581))),"")</f>
        <v>Ondratice</v>
      </c>
      <c r="U3583" t="s">
        <v>8313</v>
      </c>
      <c r="V3583">
        <v>568660</v>
      </c>
    </row>
    <row r="3584" spans="19:22">
      <c r="S3584" t="str">
        <f>IF(ISNUMBER(SEARCH(ZAKL_DATA!$B$18,FU!$U3584)),U3584,"")</f>
        <v>Ondřejov</v>
      </c>
      <c r="T3584" t="str">
        <f t="array" ref="T3584">IFERROR(INDEX($S$3:$S$6255,SMALL(IF(ISNUMBER(SEARCH("",$S$3:$S$6255)),ROW($S$1:$S$6253),""),ROW(S3582))),"")</f>
        <v>Ondřejov</v>
      </c>
      <c r="U3584" t="s">
        <v>4665</v>
      </c>
      <c r="V3584">
        <v>568678</v>
      </c>
    </row>
    <row r="3585" spans="19:22">
      <c r="S3585" t="str">
        <f>IF(ISNUMBER(SEARCH(ZAKL_DATA!$B$18,FU!$U3585)),U3585,"")</f>
        <v>Ondřejov</v>
      </c>
      <c r="T3585" t="str">
        <f t="array" ref="T3585">IFERROR(INDEX($S$3:$S$6255,SMALL(IF(ISNUMBER(SEARCH("",$S$3:$S$6255)),ROW($S$1:$S$6253),""),ROW(S3583))),"")</f>
        <v>Ondřejov</v>
      </c>
      <c r="U3585" t="s">
        <v>4665</v>
      </c>
      <c r="V3585">
        <v>568686</v>
      </c>
    </row>
    <row r="3586" spans="19:22">
      <c r="S3586" t="str">
        <f>IF(ISNUMBER(SEARCH(ZAKL_DATA!$B$18,FU!$U3586)),U3586,"")</f>
        <v>Onomyšl</v>
      </c>
      <c r="T3586" t="str">
        <f t="array" ref="T3586">IFERROR(INDEX($S$3:$S$6255,SMALL(IF(ISNUMBER(SEARCH("",$S$3:$S$6255)),ROW($S$1:$S$6253),""),ROW(S3584))),"")</f>
        <v>Onomyšl</v>
      </c>
      <c r="U3586" t="s">
        <v>4356</v>
      </c>
      <c r="V3586">
        <v>568694</v>
      </c>
    </row>
    <row r="3587" spans="19:22">
      <c r="S3587" t="str">
        <f>IF(ISNUMBER(SEARCH(ZAKL_DATA!$B$18,FU!$U3587)),U3587,"")</f>
        <v>Onšov</v>
      </c>
      <c r="T3587" t="str">
        <f t="array" ref="T3587">IFERROR(INDEX($S$3:$S$6255,SMALL(IF(ISNUMBER(SEARCH("",$S$3:$S$6255)),ROW($S$1:$S$6253),""),ROW(S3585))),"")</f>
        <v>Onšov</v>
      </c>
      <c r="U3587" t="s">
        <v>5423</v>
      </c>
      <c r="V3587">
        <v>568708</v>
      </c>
    </row>
    <row r="3588" spans="19:22">
      <c r="S3588" t="str">
        <f>IF(ISNUMBER(SEARCH(ZAKL_DATA!$B$18,FU!$U3588)),U3588,"")</f>
        <v>Onšov</v>
      </c>
      <c r="T3588" t="str">
        <f t="array" ref="T3588">IFERROR(INDEX($S$3:$S$6255,SMALL(IF(ISNUMBER(SEARCH("",$S$3:$S$6255)),ROW($S$1:$S$6253),""),ROW(S3586))),"")</f>
        <v>Onšov</v>
      </c>
      <c r="U3588" t="s">
        <v>5423</v>
      </c>
      <c r="V3588">
        <v>568716</v>
      </c>
    </row>
    <row r="3589" spans="19:22">
      <c r="S3589" t="str">
        <f>IF(ISNUMBER(SEARCH(ZAKL_DATA!$B$18,FU!$U3589)),U3589,"")</f>
        <v>Opařany</v>
      </c>
      <c r="T3589" t="str">
        <f t="array" ref="T3589">IFERROR(INDEX($S$3:$S$6255,SMALL(IF(ISNUMBER(SEARCH("",$S$3:$S$6255)),ROW($S$1:$S$6253),""),ROW(S3587))),"")</f>
        <v>Opařany</v>
      </c>
      <c r="U3589" t="s">
        <v>5755</v>
      </c>
      <c r="V3589">
        <v>568724</v>
      </c>
    </row>
    <row r="3590" spans="19:22">
      <c r="S3590" t="str">
        <f>IF(ISNUMBER(SEARCH(ZAKL_DATA!$B$18,FU!$U3590)),U3590,"")</f>
        <v>Opatov</v>
      </c>
      <c r="T3590" t="str">
        <f t="array" ref="T3590">IFERROR(INDEX($S$3:$S$6255,SMALL(IF(ISNUMBER(SEARCH("",$S$3:$S$6255)),ROW($S$1:$S$6253),""),ROW(S3588))),"")</f>
        <v>Opatov</v>
      </c>
      <c r="U3590" t="s">
        <v>7553</v>
      </c>
      <c r="V3590">
        <v>568732</v>
      </c>
    </row>
    <row r="3591" spans="19:22">
      <c r="S3591" t="str">
        <f>IF(ISNUMBER(SEARCH(ZAKL_DATA!$B$18,FU!$U3591)),U3591,"")</f>
        <v>Opatov</v>
      </c>
      <c r="T3591" t="str">
        <f t="array" ref="T3591">IFERROR(INDEX($S$3:$S$6255,SMALL(IF(ISNUMBER(SEARCH("",$S$3:$S$6255)),ROW($S$1:$S$6253),""),ROW(S3589))),"")</f>
        <v>Opatov</v>
      </c>
      <c r="U3591" t="s">
        <v>7553</v>
      </c>
      <c r="V3591">
        <v>568741</v>
      </c>
    </row>
    <row r="3592" spans="19:22">
      <c r="S3592" t="str">
        <f>IF(ISNUMBER(SEARCH(ZAKL_DATA!$B$18,FU!$U3592)),U3592,"")</f>
        <v>Opatov</v>
      </c>
      <c r="T3592" t="str">
        <f t="array" ref="T3592">IFERROR(INDEX($S$3:$S$6255,SMALL(IF(ISNUMBER(SEARCH("",$S$3:$S$6255)),ROW($S$1:$S$6253),""),ROW(S3590))),"")</f>
        <v>Opatov</v>
      </c>
      <c r="U3592" t="s">
        <v>7553</v>
      </c>
      <c r="V3592">
        <v>568759</v>
      </c>
    </row>
    <row r="3593" spans="19:22">
      <c r="S3593" t="str">
        <f>IF(ISNUMBER(SEARCH(ZAKL_DATA!$B$18,FU!$U3593)),U3593,"")</f>
        <v>Opatovec</v>
      </c>
      <c r="T3593" t="str">
        <f t="array" ref="T3593">IFERROR(INDEX($S$3:$S$6255,SMALL(IF(ISNUMBER(SEARCH("",$S$3:$S$6255)),ROW($S$1:$S$6253),""),ROW(S3591))),"")</f>
        <v>Opatovec</v>
      </c>
      <c r="U3593" t="s">
        <v>7164</v>
      </c>
      <c r="V3593">
        <v>568767</v>
      </c>
    </row>
    <row r="3594" spans="19:22">
      <c r="S3594" t="str">
        <f>IF(ISNUMBER(SEARCH(ZAKL_DATA!$B$18,FU!$U3594)),U3594,"")</f>
        <v>Opatovice</v>
      </c>
      <c r="T3594" t="str">
        <f t="array" ref="T3594">IFERROR(INDEX($S$3:$S$6255,SMALL(IF(ISNUMBER(SEARCH("",$S$3:$S$6255)),ROW($S$1:$S$6253),""),ROW(S3592))),"")</f>
        <v>Opatovice</v>
      </c>
      <c r="U3594" t="s">
        <v>3850</v>
      </c>
      <c r="V3594">
        <v>568775</v>
      </c>
    </row>
    <row r="3595" spans="19:22">
      <c r="S3595" t="str">
        <f>IF(ISNUMBER(SEARCH(ZAKL_DATA!$B$18,FU!$U3595)),U3595,"")</f>
        <v>Opatovice</v>
      </c>
      <c r="T3595" t="str">
        <f t="array" ref="T3595">IFERROR(INDEX($S$3:$S$6255,SMALL(IF(ISNUMBER(SEARCH("",$S$3:$S$6255)),ROW($S$1:$S$6253),""),ROW(S3593))),"")</f>
        <v>Opatovice</v>
      </c>
      <c r="U3595" t="s">
        <v>3850</v>
      </c>
      <c r="V3595">
        <v>568783</v>
      </c>
    </row>
    <row r="3596" spans="19:22">
      <c r="S3596" t="str">
        <f>IF(ISNUMBER(SEARCH(ZAKL_DATA!$B$18,FU!$U3596)),U3596,"")</f>
        <v>Opatovice I</v>
      </c>
      <c r="T3596" t="str">
        <f t="array" ref="T3596">IFERROR(INDEX($S$3:$S$6255,SMALL(IF(ISNUMBER(SEARCH("",$S$3:$S$6255)),ROW($S$1:$S$6253),""),ROW(S3594))),"")</f>
        <v>Opatovice I</v>
      </c>
      <c r="U3596" t="s">
        <v>4039</v>
      </c>
      <c r="V3596">
        <v>568791</v>
      </c>
    </row>
    <row r="3597" spans="19:22">
      <c r="S3597" t="str">
        <f>IF(ISNUMBER(SEARCH(ZAKL_DATA!$B$18,FU!$U3597)),U3597,"")</f>
        <v>Opatovice nad Labem</v>
      </c>
      <c r="T3597" t="str">
        <f t="array" ref="T3597">IFERROR(INDEX($S$3:$S$6255,SMALL(IF(ISNUMBER(SEARCH("",$S$3:$S$6255)),ROW($S$1:$S$6253),""),ROW(S3595))),"")</f>
        <v>Opatovice nad Labem</v>
      </c>
      <c r="U3597" t="s">
        <v>7359</v>
      </c>
      <c r="V3597">
        <v>568805</v>
      </c>
    </row>
    <row r="3598" spans="19:22">
      <c r="S3598" t="str">
        <f>IF(ISNUMBER(SEARCH(ZAKL_DATA!$B$18,FU!$U3598)),U3598,"")</f>
        <v>Opava</v>
      </c>
      <c r="T3598" t="str">
        <f t="array" ref="T3598">IFERROR(INDEX($S$3:$S$6255,SMALL(IF(ISNUMBER(SEARCH("",$S$3:$S$6255)),ROW($S$1:$S$6253),""),ROW(S3596))),"")</f>
        <v>Opava</v>
      </c>
      <c r="U3598" t="s">
        <v>3675</v>
      </c>
      <c r="V3598">
        <v>568813</v>
      </c>
    </row>
    <row r="3599" spans="19:22">
      <c r="S3599" t="str">
        <f>IF(ISNUMBER(SEARCH(ZAKL_DATA!$B$18,FU!$U3599)),U3599,"")</f>
        <v>Oplany</v>
      </c>
      <c r="T3599" t="str">
        <f t="array" ref="T3599">IFERROR(INDEX($S$3:$S$6255,SMALL(IF(ISNUMBER(SEARCH("",$S$3:$S$6255)),ROW($S$1:$S$6253),""),ROW(S3597))),"")</f>
        <v>Oplany</v>
      </c>
      <c r="U3599" t="s">
        <v>7078</v>
      </c>
      <c r="V3599">
        <v>568821</v>
      </c>
    </row>
    <row r="3600" spans="19:22">
      <c r="S3600" t="str">
        <f>IF(ISNUMBER(SEARCH(ZAKL_DATA!$B$18,FU!$U3600)),U3600,"")</f>
        <v>Oplocany</v>
      </c>
      <c r="T3600" t="str">
        <f t="array" ref="T3600">IFERROR(INDEX($S$3:$S$6255,SMALL(IF(ISNUMBER(SEARCH("",$S$3:$S$6255)),ROW($S$1:$S$6253),""),ROW(S3598))),"")</f>
        <v>Oplocany</v>
      </c>
      <c r="U3600" t="s">
        <v>5773</v>
      </c>
      <c r="V3600">
        <v>568830</v>
      </c>
    </row>
    <row r="3601" spans="19:22">
      <c r="S3601" t="str">
        <f>IF(ISNUMBER(SEARCH(ZAKL_DATA!$B$18,FU!$U3601)),U3601,"")</f>
        <v>Oplot</v>
      </c>
      <c r="T3601" t="str">
        <f t="array" ref="T3601">IFERROR(INDEX($S$3:$S$6255,SMALL(IF(ISNUMBER(SEARCH("",$S$3:$S$6255)),ROW($S$1:$S$6253),""),ROW(S3599))),"")</f>
        <v>Oplot</v>
      </c>
      <c r="U3601" t="s">
        <v>4831</v>
      </c>
      <c r="V3601">
        <v>568848</v>
      </c>
    </row>
    <row r="3602" spans="19:22">
      <c r="S3602" t="str">
        <f>IF(ISNUMBER(SEARCH(ZAKL_DATA!$B$18,FU!$U3602)),U3602,"")</f>
        <v>Opočnice</v>
      </c>
      <c r="T3602" t="str">
        <f t="array" ref="T3602">IFERROR(INDEX($S$3:$S$6255,SMALL(IF(ISNUMBER(SEARCH("",$S$3:$S$6255)),ROW($S$1:$S$6253),""),ROW(S3600))),"")</f>
        <v>Opočnice</v>
      </c>
      <c r="U3602" t="s">
        <v>4654</v>
      </c>
      <c r="V3602">
        <v>568856</v>
      </c>
    </row>
    <row r="3603" spans="19:22">
      <c r="S3603" t="str">
        <f>IF(ISNUMBER(SEARCH(ZAKL_DATA!$B$18,FU!$U3603)),U3603,"")</f>
        <v>Opočno</v>
      </c>
      <c r="T3603" t="str">
        <f t="array" ref="T3603">IFERROR(INDEX($S$3:$S$6255,SMALL(IF(ISNUMBER(SEARCH("",$S$3:$S$6255)),ROW($S$1:$S$6253),""),ROW(S3601))),"")</f>
        <v>Opočno</v>
      </c>
      <c r="U3603" t="s">
        <v>5073</v>
      </c>
      <c r="V3603">
        <v>568864</v>
      </c>
    </row>
    <row r="3604" spans="19:22">
      <c r="S3604" t="str">
        <f>IF(ISNUMBER(SEARCH(ZAKL_DATA!$B$18,FU!$U3604)),U3604,"")</f>
        <v>Opočno</v>
      </c>
      <c r="T3604" t="str">
        <f t="array" ref="T3604">IFERROR(INDEX($S$3:$S$6255,SMALL(IF(ISNUMBER(SEARCH("",$S$3:$S$6255)),ROW($S$1:$S$6253),""),ROW(S3602))),"")</f>
        <v>Opočno</v>
      </c>
      <c r="U3604" t="s">
        <v>5073</v>
      </c>
      <c r="V3604">
        <v>568872</v>
      </c>
    </row>
    <row r="3605" spans="19:22">
      <c r="S3605" t="str">
        <f>IF(ISNUMBER(SEARCH(ZAKL_DATA!$B$18,FU!$U3605)),U3605,"")</f>
        <v>Opolany</v>
      </c>
      <c r="T3605" t="str">
        <f t="array" ref="T3605">IFERROR(INDEX($S$3:$S$6255,SMALL(IF(ISNUMBER(SEARCH("",$S$3:$S$6255)),ROW($S$1:$S$6253),""),ROW(S3603))),"")</f>
        <v>Opolany</v>
      </c>
      <c r="U3605" t="s">
        <v>4655</v>
      </c>
      <c r="V3605">
        <v>568881</v>
      </c>
    </row>
    <row r="3606" spans="19:22">
      <c r="S3606" t="str">
        <f>IF(ISNUMBER(SEARCH(ZAKL_DATA!$B$18,FU!$U3606)),U3606,"")</f>
        <v>Oponešice</v>
      </c>
      <c r="T3606" t="str">
        <f t="array" ref="T3606">IFERROR(INDEX($S$3:$S$6255,SMALL(IF(ISNUMBER(SEARCH("",$S$3:$S$6255)),ROW($S$1:$S$6253),""),ROW(S3604))),"")</f>
        <v>Oponešice</v>
      </c>
      <c r="U3606" t="s">
        <v>8403</v>
      </c>
      <c r="V3606">
        <v>568899</v>
      </c>
    </row>
    <row r="3607" spans="19:22">
      <c r="S3607" t="str">
        <f>IF(ISNUMBER(SEARCH(ZAKL_DATA!$B$18,FU!$U3607)),U3607,"")</f>
        <v>Oprostovice</v>
      </c>
      <c r="T3607" t="str">
        <f t="array" ref="T3607">IFERROR(INDEX($S$3:$S$6255,SMALL(IF(ISNUMBER(SEARCH("",$S$3:$S$6255)),ROW($S$1:$S$6253),""),ROW(S3605))),"")</f>
        <v>Oprostovice</v>
      </c>
      <c r="U3607" t="s">
        <v>3851</v>
      </c>
      <c r="V3607">
        <v>568902</v>
      </c>
    </row>
    <row r="3608" spans="19:22">
      <c r="S3608" t="str">
        <f>IF(ISNUMBER(SEARCH(ZAKL_DATA!$B$18,FU!$U3608)),U3608,"")</f>
        <v>Oráčov</v>
      </c>
      <c r="T3608" t="str">
        <f t="array" ref="T3608">IFERROR(INDEX($S$3:$S$6255,SMALL(IF(ISNUMBER(SEARCH("",$S$3:$S$6255)),ROW($S$1:$S$6253),""),ROW(S3606))),"")</f>
        <v>Oráčov</v>
      </c>
      <c r="U3608" t="s">
        <v>5043</v>
      </c>
      <c r="V3608">
        <v>568911</v>
      </c>
    </row>
    <row r="3609" spans="19:22">
      <c r="S3609" t="str">
        <f>IF(ISNUMBER(SEARCH(ZAKL_DATA!$B$18,FU!$U3609)),U3609,"")</f>
        <v>Orel</v>
      </c>
      <c r="T3609" t="str">
        <f t="array" ref="T3609">IFERROR(INDEX($S$3:$S$6255,SMALL(IF(ISNUMBER(SEARCH("",$S$3:$S$6255)),ROW($S$1:$S$6253),""),ROW(S3607))),"")</f>
        <v>Orel</v>
      </c>
      <c r="U3609" t="s">
        <v>7100</v>
      </c>
      <c r="V3609">
        <v>568929</v>
      </c>
    </row>
    <row r="3610" spans="19:22">
      <c r="S3610" t="str">
        <f>IF(ISNUMBER(SEARCH(ZAKL_DATA!$B$18,FU!$U3610)),U3610,"")</f>
        <v>Orlické Podhůří</v>
      </c>
      <c r="T3610" t="str">
        <f t="array" ref="T3610">IFERROR(INDEX($S$3:$S$6255,SMALL(IF(ISNUMBER(SEARCH("",$S$3:$S$6255)),ROW($S$1:$S$6253),""),ROW(S3608))),"")</f>
        <v>Orlické Podhůří</v>
      </c>
      <c r="U3610" t="s">
        <v>7705</v>
      </c>
      <c r="V3610">
        <v>568937</v>
      </c>
    </row>
    <row r="3611" spans="19:22">
      <c r="S3611" t="str">
        <f>IF(ISNUMBER(SEARCH(ZAKL_DATA!$B$18,FU!$U3611)),U3611,"")</f>
        <v>Orlické Záhoří</v>
      </c>
      <c r="T3611" t="str">
        <f t="array" ref="T3611">IFERROR(INDEX($S$3:$S$6255,SMALL(IF(ISNUMBER(SEARCH("",$S$3:$S$6255)),ROW($S$1:$S$6253),""),ROW(S3609))),"")</f>
        <v>Orlické Záhoří</v>
      </c>
      <c r="U3611" t="s">
        <v>7433</v>
      </c>
      <c r="V3611">
        <v>568945</v>
      </c>
    </row>
    <row r="3612" spans="19:22">
      <c r="S3612" t="str">
        <f>IF(ISNUMBER(SEARCH(ZAKL_DATA!$B$18,FU!$U3612)),U3612,"")</f>
        <v>Orličky</v>
      </c>
      <c r="T3612" t="str">
        <f t="array" ref="T3612">IFERROR(INDEX($S$3:$S$6255,SMALL(IF(ISNUMBER(SEARCH("",$S$3:$S$6255)),ROW($S$1:$S$6253),""),ROW(S3610))),"")</f>
        <v>Orličky</v>
      </c>
      <c r="U3612" t="s">
        <v>7706</v>
      </c>
      <c r="V3612">
        <v>568953</v>
      </c>
    </row>
    <row r="3613" spans="19:22">
      <c r="S3613" t="str">
        <f>IF(ISNUMBER(SEARCH(ZAKL_DATA!$B$18,FU!$U3613)),U3613,"")</f>
        <v>Orlík nad Vltavou</v>
      </c>
      <c r="T3613" t="str">
        <f t="array" ref="T3613">IFERROR(INDEX($S$3:$S$6255,SMALL(IF(ISNUMBER(SEARCH("",$S$3:$S$6255)),ROW($S$1:$S$6253),""),ROW(S3611))),"")</f>
        <v>Orlík nad Vltavou</v>
      </c>
      <c r="U3613" t="s">
        <v>5522</v>
      </c>
      <c r="V3613">
        <v>568961</v>
      </c>
    </row>
    <row r="3614" spans="19:22">
      <c r="S3614" t="str">
        <f>IF(ISNUMBER(SEARCH(ZAKL_DATA!$B$18,FU!$U3614)),U3614,"")</f>
        <v>Orlová</v>
      </c>
      <c r="T3614" t="str">
        <f t="array" ref="T3614">IFERROR(INDEX($S$3:$S$6255,SMALL(IF(ISNUMBER(SEARCH("",$S$3:$S$6255)),ROW($S$1:$S$6253),""),ROW(S3612))),"")</f>
        <v>Orlová</v>
      </c>
      <c r="U3614" t="s">
        <v>8896</v>
      </c>
      <c r="V3614">
        <v>568970</v>
      </c>
    </row>
    <row r="3615" spans="19:22">
      <c r="S3615" t="str">
        <f>IF(ISNUMBER(SEARCH(ZAKL_DATA!$B$18,FU!$U3615)),U3615,"")</f>
        <v>Orlovice</v>
      </c>
      <c r="T3615" t="str">
        <f t="array" ref="T3615">IFERROR(INDEX($S$3:$S$6255,SMALL(IF(ISNUMBER(SEARCH("",$S$3:$S$6255)),ROW($S$1:$S$6253),""),ROW(S3613))),"")</f>
        <v>Orlovice</v>
      </c>
      <c r="U3615" t="s">
        <v>8534</v>
      </c>
      <c r="V3615">
        <v>568988</v>
      </c>
    </row>
    <row r="3616" spans="19:22">
      <c r="S3616" t="str">
        <f>IF(ISNUMBER(SEARCH(ZAKL_DATA!$B$18,FU!$U3616)),U3616,"")</f>
        <v>Ořech</v>
      </c>
      <c r="T3616" t="str">
        <f t="array" ref="T3616">IFERROR(INDEX($S$3:$S$6255,SMALL(IF(ISNUMBER(SEARCH("",$S$3:$S$6255)),ROW($S$1:$S$6253),""),ROW(S3614))),"")</f>
        <v>Ořech</v>
      </c>
      <c r="U3616" t="s">
        <v>4813</v>
      </c>
      <c r="V3616">
        <v>568996</v>
      </c>
    </row>
    <row r="3617" spans="19:22">
      <c r="S3617" t="str">
        <f>IF(ISNUMBER(SEARCH(ZAKL_DATA!$B$18,FU!$U3617)),U3617,"")</f>
        <v>Ořechov</v>
      </c>
      <c r="T3617" t="str">
        <f t="array" ref="T3617">IFERROR(INDEX($S$3:$S$6255,SMALL(IF(ISNUMBER(SEARCH("",$S$3:$S$6255)),ROW($S$1:$S$6253),""),ROW(S3615))),"")</f>
        <v>Ořechov</v>
      </c>
      <c r="U3617" t="s">
        <v>7878</v>
      </c>
      <c r="V3617">
        <v>569003</v>
      </c>
    </row>
    <row r="3618" spans="19:22">
      <c r="S3618" t="str">
        <f>IF(ISNUMBER(SEARCH(ZAKL_DATA!$B$18,FU!$U3618)),U3618,"")</f>
        <v>Ořechov</v>
      </c>
      <c r="T3618" t="str">
        <f t="array" ref="T3618">IFERROR(INDEX($S$3:$S$6255,SMALL(IF(ISNUMBER(SEARCH("",$S$3:$S$6255)),ROW($S$1:$S$6253),""),ROW(S3616))),"")</f>
        <v>Ořechov</v>
      </c>
      <c r="U3618" t="s">
        <v>7878</v>
      </c>
      <c r="V3618">
        <v>569011</v>
      </c>
    </row>
    <row r="3619" spans="19:22">
      <c r="S3619" t="str">
        <f>IF(ISNUMBER(SEARCH(ZAKL_DATA!$B$18,FU!$U3619)),U3619,"")</f>
        <v>Ořechov</v>
      </c>
      <c r="T3619" t="str">
        <f t="array" ref="T3619">IFERROR(INDEX($S$3:$S$6255,SMALL(IF(ISNUMBER(SEARCH("",$S$3:$S$6255)),ROW($S$1:$S$6253),""),ROW(S3617))),"")</f>
        <v>Ořechov</v>
      </c>
      <c r="U3619" t="s">
        <v>7878</v>
      </c>
      <c r="V3619">
        <v>569020</v>
      </c>
    </row>
    <row r="3620" spans="19:22">
      <c r="S3620" t="str">
        <f>IF(ISNUMBER(SEARCH(ZAKL_DATA!$B$18,FU!$U3620)),U3620,"")</f>
        <v>Ořechov</v>
      </c>
      <c r="T3620" t="str">
        <f t="array" ref="T3620">IFERROR(INDEX($S$3:$S$6255,SMALL(IF(ISNUMBER(SEARCH("",$S$3:$S$6255)),ROW($S$1:$S$6253),""),ROW(S3618))),"")</f>
        <v>Ořechov</v>
      </c>
      <c r="U3620" t="s">
        <v>7878</v>
      </c>
      <c r="V3620">
        <v>569038</v>
      </c>
    </row>
    <row r="3621" spans="19:22">
      <c r="S3621" t="str">
        <f>IF(ISNUMBER(SEARCH(ZAKL_DATA!$B$18,FU!$U3621)),U3621,"")</f>
        <v>Osečany</v>
      </c>
      <c r="T3621" t="str">
        <f t="array" ref="T3621">IFERROR(INDEX($S$3:$S$6255,SMALL(IF(ISNUMBER(SEARCH("",$S$3:$S$6255)),ROW($S$1:$S$6253),""),ROW(S3619))),"")</f>
        <v>Osečany</v>
      </c>
      <c r="U3621" t="s">
        <v>8854</v>
      </c>
      <c r="V3621">
        <v>569046</v>
      </c>
    </row>
    <row r="3622" spans="19:22">
      <c r="S3622" t="str">
        <f>IF(ISNUMBER(SEARCH(ZAKL_DATA!$B$18,FU!$U3622)),U3622,"")</f>
        <v>Oseček</v>
      </c>
      <c r="T3622" t="str">
        <f t="array" ref="T3622">IFERROR(INDEX($S$3:$S$6255,SMALL(IF(ISNUMBER(SEARCH("",$S$3:$S$6255)),ROW($S$1:$S$6253),""),ROW(S3620))),"")</f>
        <v>Oseček</v>
      </c>
      <c r="U3622" t="s">
        <v>8936</v>
      </c>
      <c r="V3622">
        <v>569054</v>
      </c>
    </row>
    <row r="3623" spans="19:22">
      <c r="S3623" t="str">
        <f>IF(ISNUMBER(SEARCH(ZAKL_DATA!$B$18,FU!$U3623)),U3623,"")</f>
        <v>Osečná</v>
      </c>
      <c r="T3623" t="str">
        <f t="array" ref="T3623">IFERROR(INDEX($S$3:$S$6255,SMALL(IF(ISNUMBER(SEARCH("",$S$3:$S$6255)),ROW($S$1:$S$6253),""),ROW(S3621))),"")</f>
        <v>Osečná</v>
      </c>
      <c r="U3623" t="s">
        <v>6511</v>
      </c>
      <c r="V3623">
        <v>569062</v>
      </c>
    </row>
    <row r="3624" spans="19:22">
      <c r="S3624" t="str">
        <f>IF(ISNUMBER(SEARCH(ZAKL_DATA!$B$18,FU!$U3624)),U3624,"")</f>
        <v>Osečnice</v>
      </c>
      <c r="T3624" t="str">
        <f t="array" ref="T3624">IFERROR(INDEX($S$3:$S$6255,SMALL(IF(ISNUMBER(SEARCH("",$S$3:$S$6255)),ROW($S$1:$S$6253),""),ROW(S3622))),"")</f>
        <v>Osečnice</v>
      </c>
      <c r="U3624" t="s">
        <v>7434</v>
      </c>
      <c r="V3624">
        <v>569071</v>
      </c>
    </row>
    <row r="3625" spans="19:22">
      <c r="S3625" t="str">
        <f>IF(ISNUMBER(SEARCH(ZAKL_DATA!$B$18,FU!$U3625)),U3625,"")</f>
        <v>Osek</v>
      </c>
      <c r="T3625" t="str">
        <f t="array" ref="T3625">IFERROR(INDEX($S$3:$S$6255,SMALL(IF(ISNUMBER(SEARCH("",$S$3:$S$6255)),ROW($S$1:$S$6253),""),ROW(S3623))),"")</f>
        <v>Osek</v>
      </c>
      <c r="U3625" t="s">
        <v>4105</v>
      </c>
      <c r="V3625">
        <v>569089</v>
      </c>
    </row>
    <row r="3626" spans="19:22">
      <c r="S3626" t="str">
        <f>IF(ISNUMBER(SEARCH(ZAKL_DATA!$B$18,FU!$U3626)),U3626,"")</f>
        <v>Osek</v>
      </c>
      <c r="T3626" t="str">
        <f t="array" ref="T3626">IFERROR(INDEX($S$3:$S$6255,SMALL(IF(ISNUMBER(SEARCH("",$S$3:$S$6255)),ROW($S$1:$S$6253),""),ROW(S3624))),"")</f>
        <v>Osek</v>
      </c>
      <c r="U3626" t="s">
        <v>4105</v>
      </c>
      <c r="V3626">
        <v>569097</v>
      </c>
    </row>
    <row r="3627" spans="19:22">
      <c r="S3627" t="str">
        <f>IF(ISNUMBER(SEARCH(ZAKL_DATA!$B$18,FU!$U3627)),U3627,"")</f>
        <v>Osek</v>
      </c>
      <c r="T3627" t="str">
        <f t="array" ref="T3627">IFERROR(INDEX($S$3:$S$6255,SMALL(IF(ISNUMBER(SEARCH("",$S$3:$S$6255)),ROW($S$1:$S$6253),""),ROW(S3625))),"")</f>
        <v>Osek</v>
      </c>
      <c r="U3627" t="s">
        <v>4105</v>
      </c>
      <c r="V3627">
        <v>569101</v>
      </c>
    </row>
    <row r="3628" spans="19:22">
      <c r="S3628" t="str">
        <f>IF(ISNUMBER(SEARCH(ZAKL_DATA!$B$18,FU!$U3628)),U3628,"")</f>
        <v>Osek</v>
      </c>
      <c r="T3628" t="str">
        <f t="array" ref="T3628">IFERROR(INDEX($S$3:$S$6255,SMALL(IF(ISNUMBER(SEARCH("",$S$3:$S$6255)),ROW($S$1:$S$6253),""),ROW(S3626))),"")</f>
        <v>Osek</v>
      </c>
      <c r="U3628" t="s">
        <v>4105</v>
      </c>
      <c r="V3628">
        <v>569119</v>
      </c>
    </row>
    <row r="3629" spans="19:22">
      <c r="S3629" t="str">
        <f>IF(ISNUMBER(SEARCH(ZAKL_DATA!$B$18,FU!$U3629)),U3629,"")</f>
        <v>Osek</v>
      </c>
      <c r="T3629" t="str">
        <f t="array" ref="T3629">IFERROR(INDEX($S$3:$S$6255,SMALL(IF(ISNUMBER(SEARCH("",$S$3:$S$6255)),ROW($S$1:$S$6253),""),ROW(S3627))),"")</f>
        <v>Osek</v>
      </c>
      <c r="U3629" t="s">
        <v>4105</v>
      </c>
      <c r="V3629">
        <v>569127</v>
      </c>
    </row>
    <row r="3630" spans="19:22">
      <c r="S3630" t="str">
        <f>IF(ISNUMBER(SEARCH(ZAKL_DATA!$B$18,FU!$U3630)),U3630,"")</f>
        <v>Osek</v>
      </c>
      <c r="T3630" t="str">
        <f t="array" ref="T3630">IFERROR(INDEX($S$3:$S$6255,SMALL(IF(ISNUMBER(SEARCH("",$S$3:$S$6255)),ROW($S$1:$S$6253),""),ROW(S3628))),"")</f>
        <v>Osek</v>
      </c>
      <c r="U3630" t="s">
        <v>4105</v>
      </c>
      <c r="V3630">
        <v>569135</v>
      </c>
    </row>
    <row r="3631" spans="19:22">
      <c r="S3631" t="str">
        <f>IF(ISNUMBER(SEARCH(ZAKL_DATA!$B$18,FU!$U3631)),U3631,"")</f>
        <v>Osek nad Bečvou</v>
      </c>
      <c r="T3631" t="str">
        <f t="array" ref="T3631">IFERROR(INDEX($S$3:$S$6255,SMALL(IF(ISNUMBER(SEARCH("",$S$3:$S$6255)),ROW($S$1:$S$6253),""),ROW(S3629))),"")</f>
        <v>Osek nad Bečvou</v>
      </c>
      <c r="U3631" t="s">
        <v>3852</v>
      </c>
      <c r="V3631">
        <v>569143</v>
      </c>
    </row>
    <row r="3632" spans="19:22">
      <c r="S3632" t="str">
        <f>IF(ISNUMBER(SEARCH(ZAKL_DATA!$B$18,FU!$U3632)),U3632,"")</f>
        <v>Oselce</v>
      </c>
      <c r="T3632" t="str">
        <f t="array" ref="T3632">IFERROR(INDEX($S$3:$S$6255,SMALL(IF(ISNUMBER(SEARCH("",$S$3:$S$6255)),ROW($S$1:$S$6253),""),ROW(S3630))),"")</f>
        <v>Oselce</v>
      </c>
      <c r="U3632" t="s">
        <v>6064</v>
      </c>
      <c r="V3632">
        <v>569151</v>
      </c>
    </row>
    <row r="3633" spans="19:22">
      <c r="S3633" t="str">
        <f>IF(ISNUMBER(SEARCH(ZAKL_DATA!$B$18,FU!$U3633)),U3633,"")</f>
        <v>Osice</v>
      </c>
      <c r="T3633" t="str">
        <f t="array" ref="T3633">IFERROR(INDEX($S$3:$S$6255,SMALL(IF(ISNUMBER(SEARCH("",$S$3:$S$6255)),ROW($S$1:$S$6253),""),ROW(S3631))),"")</f>
        <v>Osice</v>
      </c>
      <c r="U3633" t="s">
        <v>6992</v>
      </c>
      <c r="V3633">
        <v>569160</v>
      </c>
    </row>
    <row r="3634" spans="19:22">
      <c r="S3634" t="str">
        <f>IF(ISNUMBER(SEARCH(ZAKL_DATA!$B$18,FU!$U3634)),U3634,"")</f>
        <v>Osíčko</v>
      </c>
      <c r="T3634" t="str">
        <f t="array" ref="T3634">IFERROR(INDEX($S$3:$S$6255,SMALL(IF(ISNUMBER(SEARCH("",$S$3:$S$6255)),ROW($S$1:$S$6253),""),ROW(S3632))),"")</f>
        <v>Osíčko</v>
      </c>
      <c r="U3634" t="s">
        <v>8243</v>
      </c>
      <c r="V3634">
        <v>569178</v>
      </c>
    </row>
    <row r="3635" spans="19:22">
      <c r="S3635" t="str">
        <f>IF(ISNUMBER(SEARCH(ZAKL_DATA!$B$18,FU!$U3635)),U3635,"")</f>
        <v>Osičky</v>
      </c>
      <c r="T3635" t="str">
        <f t="array" ref="T3635">IFERROR(INDEX($S$3:$S$6255,SMALL(IF(ISNUMBER(SEARCH("",$S$3:$S$6255)),ROW($S$1:$S$6253),""),ROW(S3633))),"")</f>
        <v>Osičky</v>
      </c>
      <c r="U3635" t="s">
        <v>6993</v>
      </c>
      <c r="V3635">
        <v>569186</v>
      </c>
    </row>
    <row r="3636" spans="19:22">
      <c r="S3636" t="str">
        <f>IF(ISNUMBER(SEARCH(ZAKL_DATA!$B$18,FU!$U3636)),U3636,"")</f>
        <v>Osík</v>
      </c>
      <c r="T3636" t="str">
        <f t="array" ref="T3636">IFERROR(INDEX($S$3:$S$6255,SMALL(IF(ISNUMBER(SEARCH("",$S$3:$S$6255)),ROW($S$1:$S$6253),""),ROW(S3634))),"")</f>
        <v>Osík</v>
      </c>
      <c r="U3636" t="s">
        <v>7555</v>
      </c>
      <c r="V3636">
        <v>569194</v>
      </c>
    </row>
    <row r="3637" spans="19:22">
      <c r="S3637" t="str">
        <f>IF(ISNUMBER(SEARCH(ZAKL_DATA!$B$18,FU!$U3637)),U3637,"")</f>
        <v>Osiky</v>
      </c>
      <c r="T3637" t="str">
        <f t="array" ref="T3637">IFERROR(INDEX($S$3:$S$6255,SMALL(IF(ISNUMBER(SEARCH("",$S$3:$S$6255)),ROW($S$1:$S$6253),""),ROW(S3635))),"")</f>
        <v>Osiky</v>
      </c>
      <c r="U3637" t="s">
        <v>7785</v>
      </c>
      <c r="V3637">
        <v>569208</v>
      </c>
    </row>
    <row r="3638" spans="19:22">
      <c r="S3638" t="str">
        <f>IF(ISNUMBER(SEARCH(ZAKL_DATA!$B$18,FU!$U3638)),U3638,"")</f>
        <v>Oskava</v>
      </c>
      <c r="T3638" t="str">
        <f t="array" ref="T3638">IFERROR(INDEX($S$3:$S$6255,SMALL(IF(ISNUMBER(SEARCH("",$S$3:$S$6255)),ROW($S$1:$S$6253),""),ROW(S3636))),"")</f>
        <v>Oskava</v>
      </c>
      <c r="U3638" t="s">
        <v>4896</v>
      </c>
      <c r="V3638">
        <v>569216</v>
      </c>
    </row>
    <row r="3639" spans="19:22">
      <c r="S3639" t="str">
        <f>IF(ISNUMBER(SEARCH(ZAKL_DATA!$B$18,FU!$U3639)),U3639,"")</f>
        <v>Oskořínek</v>
      </c>
      <c r="T3639" t="str">
        <f t="array" ref="T3639">IFERROR(INDEX($S$3:$S$6255,SMALL(IF(ISNUMBER(SEARCH("",$S$3:$S$6255)),ROW($S$1:$S$6253),""),ROW(S3637))),"")</f>
        <v>Oskořínek</v>
      </c>
      <c r="U3639" t="s">
        <v>4658</v>
      </c>
      <c r="V3639">
        <v>569224</v>
      </c>
    </row>
    <row r="3640" spans="19:22">
      <c r="S3640" t="str">
        <f>IF(ISNUMBER(SEARCH(ZAKL_DATA!$B$18,FU!$U3640)),U3640,"")</f>
        <v>Oslavany</v>
      </c>
      <c r="T3640" t="str">
        <f t="array" ref="T3640">IFERROR(INDEX($S$3:$S$6255,SMALL(IF(ISNUMBER(SEARCH("",$S$3:$S$6255)),ROW($S$1:$S$6253),""),ROW(S3638))),"")</f>
        <v>Oslavany</v>
      </c>
      <c r="U3640" t="s">
        <v>7879</v>
      </c>
      <c r="V3640">
        <v>569232</v>
      </c>
    </row>
    <row r="3641" spans="19:22">
      <c r="S3641" t="str">
        <f>IF(ISNUMBER(SEARCH(ZAKL_DATA!$B$18,FU!$U3641)),U3641,"")</f>
        <v>Oslavice</v>
      </c>
      <c r="T3641" t="str">
        <f t="array" ref="T3641">IFERROR(INDEX($S$3:$S$6255,SMALL(IF(ISNUMBER(SEARCH("",$S$3:$S$6255)),ROW($S$1:$S$6253),""),ROW(S3639))),"")</f>
        <v>Oslavice</v>
      </c>
      <c r="U3641" t="s">
        <v>8727</v>
      </c>
      <c r="V3641">
        <v>569241</v>
      </c>
    </row>
    <row r="3642" spans="19:22">
      <c r="S3642" t="str">
        <f>IF(ISNUMBER(SEARCH(ZAKL_DATA!$B$18,FU!$U3642)),U3642,"")</f>
        <v>Oslavička</v>
      </c>
      <c r="T3642" t="str">
        <f t="array" ref="T3642">IFERROR(INDEX($S$3:$S$6255,SMALL(IF(ISNUMBER(SEARCH("",$S$3:$S$6255)),ROW($S$1:$S$6253),""),ROW(S3640))),"")</f>
        <v>Oslavička</v>
      </c>
      <c r="U3642" t="s">
        <v>3761</v>
      </c>
      <c r="V3642">
        <v>569259</v>
      </c>
    </row>
    <row r="3643" spans="19:22">
      <c r="S3643" t="str">
        <f>IF(ISNUMBER(SEARCH(ZAKL_DATA!$B$18,FU!$U3643)),U3643,"")</f>
        <v>Oslnovice</v>
      </c>
      <c r="T3643" t="str">
        <f t="array" ref="T3643">IFERROR(INDEX($S$3:$S$6255,SMALL(IF(ISNUMBER(SEARCH("",$S$3:$S$6255)),ROW($S$1:$S$6253),""),ROW(S3641))),"")</f>
        <v>Oslnovice</v>
      </c>
      <c r="U3643" t="s">
        <v>8611</v>
      </c>
      <c r="V3643">
        <v>569267</v>
      </c>
    </row>
    <row r="3644" spans="19:22">
      <c r="S3644" t="str">
        <f>IF(ISNUMBER(SEARCH(ZAKL_DATA!$B$18,FU!$U3644)),U3644,"")</f>
        <v>Oslov</v>
      </c>
      <c r="T3644" t="str">
        <f t="array" ref="T3644">IFERROR(INDEX($S$3:$S$6255,SMALL(IF(ISNUMBER(SEARCH("",$S$3:$S$6255)),ROW($S$1:$S$6253),""),ROW(S3642))),"")</f>
        <v>Oslov</v>
      </c>
      <c r="U3644" t="s">
        <v>5524</v>
      </c>
      <c r="V3644">
        <v>569275</v>
      </c>
    </row>
    <row r="3645" spans="19:22">
      <c r="S3645" t="str">
        <f>IF(ISNUMBER(SEARCH(ZAKL_DATA!$B$18,FU!$U3645)),U3645,"")</f>
        <v>Osoblaha</v>
      </c>
      <c r="T3645" t="str">
        <f t="array" ref="T3645">IFERROR(INDEX($S$3:$S$6255,SMALL(IF(ISNUMBER(SEARCH("",$S$3:$S$6255)),ROW($S$1:$S$6253),""),ROW(S3643))),"")</f>
        <v>Osoblaha</v>
      </c>
      <c r="U3645" t="s">
        <v>8810</v>
      </c>
      <c r="V3645">
        <v>569283</v>
      </c>
    </row>
    <row r="3646" spans="19:22">
      <c r="S3646" t="str">
        <f>IF(ISNUMBER(SEARCH(ZAKL_DATA!$B$18,FU!$U3646)),U3646,"")</f>
        <v>Osov</v>
      </c>
      <c r="T3646" t="str">
        <f t="array" ref="T3646">IFERROR(INDEX($S$3:$S$6255,SMALL(IF(ISNUMBER(SEARCH("",$S$3:$S$6255)),ROW($S$1:$S$6253),""),ROW(S3644))),"")</f>
        <v>Osov</v>
      </c>
      <c r="U3646" t="s">
        <v>4106</v>
      </c>
      <c r="V3646">
        <v>569291</v>
      </c>
    </row>
    <row r="3647" spans="19:22">
      <c r="S3647" t="str">
        <f>IF(ISNUMBER(SEARCH(ZAKL_DATA!$B$18,FU!$U3647)),U3647,"")</f>
        <v>Osová Bítýška</v>
      </c>
      <c r="T3647" t="str">
        <f t="array" ref="T3647">IFERROR(INDEX($S$3:$S$6255,SMALL(IF(ISNUMBER(SEARCH("",$S$3:$S$6255)),ROW($S$1:$S$6253),""),ROW(S3645))),"")</f>
        <v>Osová Bítýška</v>
      </c>
      <c r="U3647" t="s">
        <v>8728</v>
      </c>
      <c r="V3647">
        <v>569305</v>
      </c>
    </row>
    <row r="3648" spans="19:22">
      <c r="S3648" t="str">
        <f>IF(ISNUMBER(SEARCH(ZAKL_DATA!$B$18,FU!$U3648)),U3648,"")</f>
        <v>Osové</v>
      </c>
      <c r="T3648" t="str">
        <f t="array" ref="T3648">IFERROR(INDEX($S$3:$S$6255,SMALL(IF(ISNUMBER(SEARCH("",$S$3:$S$6255)),ROW($S$1:$S$6253),""),ROW(S3646))),"")</f>
        <v>Osové</v>
      </c>
      <c r="U3648" t="s">
        <v>8729</v>
      </c>
      <c r="V3648">
        <v>569313</v>
      </c>
    </row>
    <row r="3649" spans="19:22">
      <c r="S3649" t="str">
        <f>IF(ISNUMBER(SEARCH(ZAKL_DATA!$B$18,FU!$U3649)),U3649,"")</f>
        <v>Ostašov</v>
      </c>
      <c r="T3649" t="str">
        <f t="array" ref="T3649">IFERROR(INDEX($S$3:$S$6255,SMALL(IF(ISNUMBER(SEARCH("",$S$3:$S$6255)),ROW($S$1:$S$6253),""),ROW(S3647))),"")</f>
        <v>Ostašov</v>
      </c>
      <c r="U3649" t="s">
        <v>8404</v>
      </c>
      <c r="V3649">
        <v>569321</v>
      </c>
    </row>
    <row r="3650" spans="19:22">
      <c r="S3650" t="str">
        <f>IF(ISNUMBER(SEARCH(ZAKL_DATA!$B$18,FU!$U3650)),U3650,"")</f>
        <v>Ostopovice</v>
      </c>
      <c r="T3650" t="str">
        <f t="array" ref="T3650">IFERROR(INDEX($S$3:$S$6255,SMALL(IF(ISNUMBER(SEARCH("",$S$3:$S$6255)),ROW($S$1:$S$6253),""),ROW(S3648))),"")</f>
        <v>Ostopovice</v>
      </c>
      <c r="U3650" t="s">
        <v>7880</v>
      </c>
      <c r="V3650">
        <v>569330</v>
      </c>
    </row>
    <row r="3651" spans="19:22">
      <c r="S3651" t="str">
        <f>IF(ISNUMBER(SEARCH(ZAKL_DATA!$B$18,FU!$U3651)),U3651,"")</f>
        <v>Ostrá</v>
      </c>
      <c r="T3651" t="str">
        <f t="array" ref="T3651">IFERROR(INDEX($S$3:$S$6255,SMALL(IF(ISNUMBER(SEARCH("",$S$3:$S$6255)),ROW($S$1:$S$6253),""),ROW(S3649))),"")</f>
        <v>Ostrá</v>
      </c>
      <c r="U3651" t="s">
        <v>4659</v>
      </c>
      <c r="V3651">
        <v>569348</v>
      </c>
    </row>
    <row r="3652" spans="19:22">
      <c r="S3652" t="str">
        <f>IF(ISNUMBER(SEARCH(ZAKL_DATA!$B$18,FU!$U3652)),U3652,"")</f>
        <v>Ostrata</v>
      </c>
      <c r="T3652" t="str">
        <f t="array" ref="T3652">IFERROR(INDEX($S$3:$S$6255,SMALL(IF(ISNUMBER(SEARCH("",$S$3:$S$6255)),ROW($S$1:$S$6253),""),ROW(S3650))),"")</f>
        <v>Ostrata</v>
      </c>
      <c r="U3652" t="s">
        <v>6024</v>
      </c>
      <c r="V3652">
        <v>569356</v>
      </c>
    </row>
    <row r="3653" spans="19:22">
      <c r="S3653" t="str">
        <f>IF(ISNUMBER(SEARCH(ZAKL_DATA!$B$18,FU!$U3653)),U3653,"")</f>
        <v>Ostrava</v>
      </c>
      <c r="T3653" t="str">
        <f t="array" ref="T3653">IFERROR(INDEX($S$3:$S$6255,SMALL(IF(ISNUMBER(SEARCH("",$S$3:$S$6255)),ROW($S$1:$S$6253),""),ROW(S3651))),"")</f>
        <v>Ostrava</v>
      </c>
      <c r="U3653" t="s">
        <v>5919</v>
      </c>
      <c r="V3653">
        <v>569364</v>
      </c>
    </row>
    <row r="3654" spans="19:22">
      <c r="S3654" t="str">
        <f>IF(ISNUMBER(SEARCH(ZAKL_DATA!$B$18,FU!$U3654)),U3654,"")</f>
        <v>Ostravice</v>
      </c>
      <c r="T3654" t="str">
        <f t="array" ref="T3654">IFERROR(INDEX($S$3:$S$6255,SMALL(IF(ISNUMBER(SEARCH("",$S$3:$S$6255)),ROW($S$1:$S$6253),""),ROW(S3652))),"")</f>
        <v>Ostravice</v>
      </c>
      <c r="U3654" t="s">
        <v>8858</v>
      </c>
      <c r="V3654">
        <v>569372</v>
      </c>
    </row>
    <row r="3655" spans="19:22">
      <c r="S3655" t="str">
        <f>IF(ISNUMBER(SEARCH(ZAKL_DATA!$B$18,FU!$U3655)),U3655,"")</f>
        <v>Ostrolovský Újezd</v>
      </c>
      <c r="T3655" t="str">
        <f t="array" ref="T3655">IFERROR(INDEX($S$3:$S$6255,SMALL(IF(ISNUMBER(SEARCH("",$S$3:$S$6255)),ROW($S$1:$S$6253),""),ROW(S3653))),"")</f>
        <v>Ostrolovský Újezd</v>
      </c>
      <c r="U3655" t="s">
        <v>4447</v>
      </c>
      <c r="V3655">
        <v>569381</v>
      </c>
    </row>
    <row r="3656" spans="19:22">
      <c r="S3656" t="str">
        <f>IF(ISNUMBER(SEARCH(ZAKL_DATA!$B$18,FU!$U3656)),U3656,"")</f>
        <v>Ostroměř</v>
      </c>
      <c r="T3656" t="str">
        <f t="array" ref="T3656">IFERROR(INDEX($S$3:$S$6255,SMALL(IF(ISNUMBER(SEARCH("",$S$3:$S$6255)),ROW($S$1:$S$6253),""),ROW(S3654))),"")</f>
        <v>Ostroměř</v>
      </c>
      <c r="U3656" t="s">
        <v>7210</v>
      </c>
      <c r="V3656">
        <v>569399</v>
      </c>
    </row>
    <row r="3657" spans="19:22">
      <c r="S3657" t="str">
        <f>IF(ISNUMBER(SEARCH(ZAKL_DATA!$B$18,FU!$U3657)),U3657,"")</f>
        <v>Ostrov</v>
      </c>
      <c r="T3657" t="str">
        <f t="array" ref="T3657">IFERROR(INDEX($S$3:$S$6255,SMALL(IF(ISNUMBER(SEARCH("",$S$3:$S$6255)),ROW($S$1:$S$6253),""),ROW(S3655))),"")</f>
        <v>Ostrov</v>
      </c>
      <c r="U3657" t="s">
        <v>5410</v>
      </c>
      <c r="V3657">
        <v>569402</v>
      </c>
    </row>
    <row r="3658" spans="19:22">
      <c r="S3658" t="str">
        <f>IF(ISNUMBER(SEARCH(ZAKL_DATA!$B$18,FU!$U3658)),U3658,"")</f>
        <v>Ostrov</v>
      </c>
      <c r="T3658" t="str">
        <f t="array" ref="T3658">IFERROR(INDEX($S$3:$S$6255,SMALL(IF(ISNUMBER(SEARCH("",$S$3:$S$6255)),ROW($S$1:$S$6253),""),ROW(S3656))),"")</f>
        <v>Ostrov</v>
      </c>
      <c r="U3658" t="s">
        <v>5410</v>
      </c>
      <c r="V3658">
        <v>569411</v>
      </c>
    </row>
    <row r="3659" spans="19:22">
      <c r="S3659" t="str">
        <f>IF(ISNUMBER(SEARCH(ZAKL_DATA!$B$18,FU!$U3659)),U3659,"")</f>
        <v>Ostrov</v>
      </c>
      <c r="T3659" t="str">
        <f t="array" ref="T3659">IFERROR(INDEX($S$3:$S$6255,SMALL(IF(ISNUMBER(SEARCH("",$S$3:$S$6255)),ROW($S$1:$S$6253),""),ROW(S3657))),"")</f>
        <v>Ostrov</v>
      </c>
      <c r="U3659" t="s">
        <v>5410</v>
      </c>
      <c r="V3659">
        <v>569429</v>
      </c>
    </row>
    <row r="3660" spans="19:22">
      <c r="S3660" t="str">
        <f>IF(ISNUMBER(SEARCH(ZAKL_DATA!$B$18,FU!$U3660)),U3660,"")</f>
        <v>Ostrov</v>
      </c>
      <c r="T3660" t="str">
        <f t="array" ref="T3660">IFERROR(INDEX($S$3:$S$6255,SMALL(IF(ISNUMBER(SEARCH("",$S$3:$S$6255)),ROW($S$1:$S$6253),""),ROW(S3658))),"")</f>
        <v>Ostrov</v>
      </c>
      <c r="U3660" t="s">
        <v>5410</v>
      </c>
      <c r="V3660">
        <v>569437</v>
      </c>
    </row>
    <row r="3661" spans="19:22">
      <c r="S3661" t="str">
        <f>IF(ISNUMBER(SEARCH(ZAKL_DATA!$B$18,FU!$U3661)),U3661,"")</f>
        <v>Ostrov</v>
      </c>
      <c r="T3661" t="str">
        <f t="array" ref="T3661">IFERROR(INDEX($S$3:$S$6255,SMALL(IF(ISNUMBER(SEARCH("",$S$3:$S$6255)),ROW($S$1:$S$6253),""),ROW(S3659))),"")</f>
        <v>Ostrov</v>
      </c>
      <c r="U3661" t="s">
        <v>5410</v>
      </c>
      <c r="V3661">
        <v>569445</v>
      </c>
    </row>
    <row r="3662" spans="19:22">
      <c r="S3662" t="str">
        <f>IF(ISNUMBER(SEARCH(ZAKL_DATA!$B$18,FU!$U3662)),U3662,"")</f>
        <v>Ostrov</v>
      </c>
      <c r="T3662" t="str">
        <f t="array" ref="T3662">IFERROR(INDEX($S$3:$S$6255,SMALL(IF(ISNUMBER(SEARCH("",$S$3:$S$6255)),ROW($S$1:$S$6253),""),ROW(S3660))),"")</f>
        <v>Ostrov</v>
      </c>
      <c r="U3662" t="s">
        <v>5410</v>
      </c>
      <c r="V3662">
        <v>569453</v>
      </c>
    </row>
    <row r="3663" spans="19:22">
      <c r="S3663" t="str">
        <f>IF(ISNUMBER(SEARCH(ZAKL_DATA!$B$18,FU!$U3663)),U3663,"")</f>
        <v>Ostrov nad Oslavou</v>
      </c>
      <c r="T3663" t="str">
        <f t="array" ref="T3663">IFERROR(INDEX($S$3:$S$6255,SMALL(IF(ISNUMBER(SEARCH("",$S$3:$S$6255)),ROW($S$1:$S$6253),""),ROW(S3661))),"")</f>
        <v>Ostrov nad Oslavou</v>
      </c>
      <c r="U3663" t="s">
        <v>8730</v>
      </c>
      <c r="V3663">
        <v>569461</v>
      </c>
    </row>
    <row r="3664" spans="19:22">
      <c r="S3664" t="str">
        <f>IF(ISNUMBER(SEARCH(ZAKL_DATA!$B$18,FU!$U3664)),U3664,"")</f>
        <v>Ostrov u Bezdružic</v>
      </c>
      <c r="T3664" t="str">
        <f t="array" ref="T3664">IFERROR(INDEX($S$3:$S$6255,SMALL(IF(ISNUMBER(SEARCH("",$S$3:$S$6255)),ROW($S$1:$S$6253),""),ROW(S3662))),"")</f>
        <v>Ostrov u Bezdružic</v>
      </c>
      <c r="U3664" t="s">
        <v>6126</v>
      </c>
      <c r="V3664">
        <v>569470</v>
      </c>
    </row>
    <row r="3665" spans="19:22">
      <c r="S3665" t="str">
        <f>IF(ISNUMBER(SEARCH(ZAKL_DATA!$B$18,FU!$U3665)),U3665,"")</f>
        <v>Ostrov u Macochy</v>
      </c>
      <c r="T3665" t="str">
        <f t="array" ref="T3665">IFERROR(INDEX($S$3:$S$6255,SMALL(IF(ISNUMBER(SEARCH("",$S$3:$S$6255)),ROW($S$1:$S$6253),""),ROW(S3663))),"")</f>
        <v>Ostrov u Macochy</v>
      </c>
      <c r="U3665" t="s">
        <v>7786</v>
      </c>
      <c r="V3665">
        <v>569488</v>
      </c>
    </row>
    <row r="3666" spans="19:22">
      <c r="S3666" t="str">
        <f>IF(ISNUMBER(SEARCH(ZAKL_DATA!$B$18,FU!$U3666)),U3666,"")</f>
        <v>Ostrovačice</v>
      </c>
      <c r="T3666" t="str">
        <f t="array" ref="T3666">IFERROR(INDEX($S$3:$S$6255,SMALL(IF(ISNUMBER(SEARCH("",$S$3:$S$6255)),ROW($S$1:$S$6253),""),ROW(S3664))),"")</f>
        <v>Ostrovačice</v>
      </c>
      <c r="U3666" t="s">
        <v>7881</v>
      </c>
      <c r="V3666">
        <v>569496</v>
      </c>
    </row>
    <row r="3667" spans="19:22">
      <c r="S3667" t="str">
        <f>IF(ISNUMBER(SEARCH(ZAKL_DATA!$B$18,FU!$U3667)),U3667,"")</f>
        <v>Ostrovánky</v>
      </c>
      <c r="T3667" t="str">
        <f t="array" ref="T3667">IFERROR(INDEX($S$3:$S$6255,SMALL(IF(ISNUMBER(SEARCH("",$S$3:$S$6255)),ROW($S$1:$S$6253),""),ROW(S3665))),"")</f>
        <v>Ostrovánky</v>
      </c>
      <c r="U3667" t="s">
        <v>8067</v>
      </c>
      <c r="V3667">
        <v>569500</v>
      </c>
    </row>
    <row r="3668" spans="19:22">
      <c r="S3668" t="str">
        <f>IF(ISNUMBER(SEARCH(ZAKL_DATA!$B$18,FU!$U3668)),U3668,"")</f>
        <v>Ostrovec</v>
      </c>
      <c r="T3668" t="str">
        <f t="array" ref="T3668">IFERROR(INDEX($S$3:$S$6255,SMALL(IF(ISNUMBER(SEARCH("",$S$3:$S$6255)),ROW($S$1:$S$6253),""),ROW(S3666))),"")</f>
        <v>Ostrovec</v>
      </c>
      <c r="U3668" t="s">
        <v>5525</v>
      </c>
      <c r="V3668">
        <v>569518</v>
      </c>
    </row>
    <row r="3669" spans="19:22">
      <c r="S3669" t="str">
        <f>IF(ISNUMBER(SEARCH(ZAKL_DATA!$B$18,FU!$U3669)),U3669,"")</f>
        <v>Ostrovec-Lhotka</v>
      </c>
      <c r="T3669" t="str">
        <f t="array" ref="T3669">IFERROR(INDEX($S$3:$S$6255,SMALL(IF(ISNUMBER(SEARCH("",$S$3:$S$6255)),ROW($S$1:$S$6253),""),ROW(S3667))),"")</f>
        <v>Ostrovec-Lhotka</v>
      </c>
      <c r="U3669" t="s">
        <v>6734</v>
      </c>
      <c r="V3669">
        <v>569526</v>
      </c>
    </row>
    <row r="3670" spans="19:22">
      <c r="S3670" t="str">
        <f>IF(ISNUMBER(SEARCH(ZAKL_DATA!$B$18,FU!$U3670)),U3670,"")</f>
        <v>Ostrožská Lhota</v>
      </c>
      <c r="T3670" t="str">
        <f t="array" ref="T3670">IFERROR(INDEX($S$3:$S$6255,SMALL(IF(ISNUMBER(SEARCH("",$S$3:$S$6255)),ROW($S$1:$S$6253),""),ROW(S3668))),"")</f>
        <v>Ostrožská Lhota</v>
      </c>
      <c r="U3670" t="s">
        <v>8467</v>
      </c>
      <c r="V3670">
        <v>569534</v>
      </c>
    </row>
    <row r="3671" spans="19:22">
      <c r="S3671" t="str">
        <f>IF(ISNUMBER(SEARCH(ZAKL_DATA!$B$18,FU!$U3671)),U3671,"")</f>
        <v>Ostrožská Nová Ves</v>
      </c>
      <c r="T3671" t="str">
        <f t="array" ref="T3671">IFERROR(INDEX($S$3:$S$6255,SMALL(IF(ISNUMBER(SEARCH("",$S$3:$S$6255)),ROW($S$1:$S$6253),""),ROW(S3669))),"")</f>
        <v>Ostrožská Nová Ves</v>
      </c>
      <c r="U3671" t="s">
        <v>8468</v>
      </c>
      <c r="V3671">
        <v>569542</v>
      </c>
    </row>
    <row r="3672" spans="19:22">
      <c r="S3672" t="str">
        <f>IF(ISNUMBER(SEARCH(ZAKL_DATA!$B$18,FU!$U3672)),U3672,"")</f>
        <v>Ostružná</v>
      </c>
      <c r="T3672" t="str">
        <f t="array" ref="T3672">IFERROR(INDEX($S$3:$S$6255,SMALL(IF(ISNUMBER(SEARCH("",$S$3:$S$6255)),ROW($S$1:$S$6253),""),ROW(S3670))),"")</f>
        <v>Ostružná</v>
      </c>
      <c r="U3672" t="s">
        <v>6891</v>
      </c>
      <c r="V3672">
        <v>569551</v>
      </c>
    </row>
    <row r="3673" spans="19:22">
      <c r="S3673" t="str">
        <f>IF(ISNUMBER(SEARCH(ZAKL_DATA!$B$18,FU!$U3673)),U3673,"")</f>
        <v>Ostružno</v>
      </c>
      <c r="T3673" t="str">
        <f t="array" ref="T3673">IFERROR(INDEX($S$3:$S$6255,SMALL(IF(ISNUMBER(SEARCH("",$S$3:$S$6255)),ROW($S$1:$S$6253),""),ROW(S3671))),"")</f>
        <v>Ostružno</v>
      </c>
      <c r="U3673" t="s">
        <v>7211</v>
      </c>
      <c r="V3673">
        <v>569569</v>
      </c>
    </row>
    <row r="3674" spans="19:22">
      <c r="S3674" t="str">
        <f>IF(ISNUMBER(SEARCH(ZAKL_DATA!$B$18,FU!$U3674)),U3674,"")</f>
        <v>Ostředek</v>
      </c>
      <c r="T3674" t="str">
        <f t="array" ref="T3674">IFERROR(INDEX($S$3:$S$6255,SMALL(IF(ISNUMBER(SEARCH("",$S$3:$S$6255)),ROW($S$1:$S$6253),""),ROW(S3672))),"")</f>
        <v>Ostředek</v>
      </c>
      <c r="U3674" t="s">
        <v>3980</v>
      </c>
      <c r="V3674">
        <v>569577</v>
      </c>
    </row>
    <row r="3675" spans="19:22">
      <c r="S3675" t="str">
        <f>IF(ISNUMBER(SEARCH(ZAKL_DATA!$B$18,FU!$U3675)),U3675,"")</f>
        <v>Ostřešany</v>
      </c>
      <c r="T3675" t="str">
        <f t="array" ref="T3675">IFERROR(INDEX($S$3:$S$6255,SMALL(IF(ISNUMBER(SEARCH("",$S$3:$S$6255)),ROW($S$1:$S$6253),""),ROW(S3673))),"")</f>
        <v>Ostřešany</v>
      </c>
      <c r="U3675" t="s">
        <v>7360</v>
      </c>
      <c r="V3675">
        <v>569585</v>
      </c>
    </row>
    <row r="3676" spans="19:22">
      <c r="S3676" t="str">
        <f>IF(ISNUMBER(SEARCH(ZAKL_DATA!$B$18,FU!$U3676)),U3676,"")</f>
        <v>Ostřetice</v>
      </c>
      <c r="T3676" t="str">
        <f t="array" ref="T3676">IFERROR(INDEX($S$3:$S$6255,SMALL(IF(ISNUMBER(SEARCH("",$S$3:$S$6255)),ROW($S$1:$S$6253),""),ROW(S3674))),"")</f>
        <v>Ostřetice</v>
      </c>
      <c r="U3676" t="s">
        <v>7517</v>
      </c>
      <c r="V3676">
        <v>569593</v>
      </c>
    </row>
    <row r="3677" spans="19:22">
      <c r="S3677" t="str">
        <f>IF(ISNUMBER(SEARCH(ZAKL_DATA!$B$18,FU!$U3677)),U3677,"")</f>
        <v>Ostřetín</v>
      </c>
      <c r="T3677" t="str">
        <f t="array" ref="T3677">IFERROR(INDEX($S$3:$S$6255,SMALL(IF(ISNUMBER(SEARCH("",$S$3:$S$6255)),ROW($S$1:$S$6253),""),ROW(S3675))),"")</f>
        <v>Ostřetín</v>
      </c>
      <c r="U3677" t="s">
        <v>7361</v>
      </c>
      <c r="V3677">
        <v>569607</v>
      </c>
    </row>
    <row r="3678" spans="19:22">
      <c r="S3678" t="str">
        <f>IF(ISNUMBER(SEARCH(ZAKL_DATA!$B$18,FU!$U3678)),U3678,"")</f>
        <v>Osvětimany</v>
      </c>
      <c r="T3678" t="str">
        <f t="array" ref="T3678">IFERROR(INDEX($S$3:$S$6255,SMALL(IF(ISNUMBER(SEARCH("",$S$3:$S$6255)),ROW($S$1:$S$6253),""),ROW(S3676))),"")</f>
        <v>Osvětimany</v>
      </c>
      <c r="U3678" t="s">
        <v>8469</v>
      </c>
      <c r="V3678">
        <v>569615</v>
      </c>
    </row>
    <row r="3679" spans="19:22">
      <c r="S3679" t="str">
        <f>IF(ISNUMBER(SEARCH(ZAKL_DATA!$B$18,FU!$U3679)),U3679,"")</f>
        <v>Osvračín</v>
      </c>
      <c r="T3679" t="str">
        <f t="array" ref="T3679">IFERROR(INDEX($S$3:$S$6255,SMALL(IF(ISNUMBER(SEARCH("",$S$3:$S$6255)),ROW($S$1:$S$6253),""),ROW(S3677))),"")</f>
        <v>Osvračín</v>
      </c>
      <c r="U3679" t="s">
        <v>5874</v>
      </c>
      <c r="V3679">
        <v>569623</v>
      </c>
    </row>
    <row r="3680" spans="19:22">
      <c r="S3680" t="str">
        <f>IF(ISNUMBER(SEARCH(ZAKL_DATA!$B$18,FU!$U3680)),U3680,"")</f>
        <v>Ošelín</v>
      </c>
      <c r="T3680" t="str">
        <f t="array" ref="T3680">IFERROR(INDEX($S$3:$S$6255,SMALL(IF(ISNUMBER(SEARCH("",$S$3:$S$6255)),ROW($S$1:$S$6253),""),ROW(S3678))),"")</f>
        <v>Ošelín</v>
      </c>
      <c r="U3680" t="s">
        <v>5000</v>
      </c>
      <c r="V3680">
        <v>569631</v>
      </c>
    </row>
    <row r="3681" spans="19:22">
      <c r="S3681" t="str">
        <f>IF(ISNUMBER(SEARCH(ZAKL_DATA!$B$18,FU!$U3681)),U3681,"")</f>
        <v>Otaslavice</v>
      </c>
      <c r="T3681" t="str">
        <f t="array" ref="T3681">IFERROR(INDEX($S$3:$S$6255,SMALL(IF(ISNUMBER(SEARCH("",$S$3:$S$6255)),ROW($S$1:$S$6253),""),ROW(S3679))),"")</f>
        <v>Otaslavice</v>
      </c>
      <c r="U3681" t="s">
        <v>8314</v>
      </c>
      <c r="V3681">
        <v>569640</v>
      </c>
    </row>
    <row r="3682" spans="19:22">
      <c r="S3682" t="str">
        <f>IF(ISNUMBER(SEARCH(ZAKL_DATA!$B$18,FU!$U3682)),U3682,"")</f>
        <v>Otěšice</v>
      </c>
      <c r="T3682" t="str">
        <f t="array" ref="T3682">IFERROR(INDEX($S$3:$S$6255,SMALL(IF(ISNUMBER(SEARCH("",$S$3:$S$6255)),ROW($S$1:$S$6253),""),ROW(S3680))),"")</f>
        <v>Otěšice</v>
      </c>
      <c r="U3682" t="s">
        <v>4874</v>
      </c>
      <c r="V3682">
        <v>569658</v>
      </c>
    </row>
    <row r="3683" spans="19:22">
      <c r="S3683" t="str">
        <f>IF(ISNUMBER(SEARCH(ZAKL_DATA!$B$18,FU!$U3683)),U3683,"")</f>
        <v>Otice</v>
      </c>
      <c r="T3683" t="str">
        <f t="array" ref="T3683">IFERROR(INDEX($S$3:$S$6255,SMALL(IF(ISNUMBER(SEARCH("",$S$3:$S$6255)),ROW($S$1:$S$6253),""),ROW(S3681))),"")</f>
        <v>Otice</v>
      </c>
      <c r="U3683" t="s">
        <v>3734</v>
      </c>
      <c r="V3683">
        <v>569666</v>
      </c>
    </row>
    <row r="3684" spans="19:22">
      <c r="S3684" t="str">
        <f>IF(ISNUMBER(SEARCH(ZAKL_DATA!$B$18,FU!$U3684)),U3684,"")</f>
        <v>Otín</v>
      </c>
      <c r="T3684" t="str">
        <f t="array" ref="T3684">IFERROR(INDEX($S$3:$S$6255,SMALL(IF(ISNUMBER(SEARCH("",$S$3:$S$6255)),ROW($S$1:$S$6253),""),ROW(S3682))),"")</f>
        <v>Otín</v>
      </c>
      <c r="U3684" t="s">
        <v>8159</v>
      </c>
      <c r="V3684">
        <v>569674</v>
      </c>
    </row>
    <row r="3685" spans="19:22">
      <c r="S3685" t="str">
        <f>IF(ISNUMBER(SEARCH(ZAKL_DATA!$B$18,FU!$U3685)),U3685,"")</f>
        <v>Otín</v>
      </c>
      <c r="T3685" t="str">
        <f t="array" ref="T3685">IFERROR(INDEX($S$3:$S$6255,SMALL(IF(ISNUMBER(SEARCH("",$S$3:$S$6255)),ROW($S$1:$S$6253),""),ROW(S3683))),"")</f>
        <v>Otín</v>
      </c>
      <c r="U3685" t="s">
        <v>8159</v>
      </c>
      <c r="V3685">
        <v>569682</v>
      </c>
    </row>
    <row r="3686" spans="19:22">
      <c r="S3686" t="str">
        <f>IF(ISNUMBER(SEARCH(ZAKL_DATA!$B$18,FU!$U3686)),U3686,"")</f>
        <v>Otinoves</v>
      </c>
      <c r="T3686" t="str">
        <f t="array" ref="T3686">IFERROR(INDEX($S$3:$S$6255,SMALL(IF(ISNUMBER(SEARCH("",$S$3:$S$6255)),ROW($S$1:$S$6253),""),ROW(S3684))),"")</f>
        <v>Otinoves</v>
      </c>
      <c r="U3686" t="s">
        <v>8315</v>
      </c>
      <c r="V3686">
        <v>569691</v>
      </c>
    </row>
    <row r="3687" spans="19:22">
      <c r="S3687" t="str">
        <f>IF(ISNUMBER(SEARCH(ZAKL_DATA!$B$18,FU!$U3687)),U3687,"")</f>
        <v>Otmarov</v>
      </c>
      <c r="T3687" t="str">
        <f t="array" ref="T3687">IFERROR(INDEX($S$3:$S$6255,SMALL(IF(ISNUMBER(SEARCH("",$S$3:$S$6255)),ROW($S$1:$S$6253),""),ROW(S3685))),"")</f>
        <v>Otmarov</v>
      </c>
      <c r="U3687" t="s">
        <v>3685</v>
      </c>
      <c r="V3687">
        <v>569704</v>
      </c>
    </row>
    <row r="3688" spans="19:22">
      <c r="S3688" t="str">
        <f>IF(ISNUMBER(SEARCH(ZAKL_DATA!$B$18,FU!$U3688)),U3688,"")</f>
        <v>Otmíče</v>
      </c>
      <c r="T3688" t="str">
        <f t="array" ref="T3688">IFERROR(INDEX($S$3:$S$6255,SMALL(IF(ISNUMBER(SEARCH("",$S$3:$S$6255)),ROW($S$1:$S$6253),""),ROW(S3686))),"")</f>
        <v>Otmíče</v>
      </c>
      <c r="U3688" t="s">
        <v>4341</v>
      </c>
      <c r="V3688">
        <v>569712</v>
      </c>
    </row>
    <row r="3689" spans="19:22">
      <c r="S3689" t="str">
        <f>IF(ISNUMBER(SEARCH(ZAKL_DATA!$B$18,FU!$U3689)),U3689,"")</f>
        <v>Otnice</v>
      </c>
      <c r="T3689" t="str">
        <f t="array" ref="T3689">IFERROR(INDEX($S$3:$S$6255,SMALL(IF(ISNUMBER(SEARCH("",$S$3:$S$6255)),ROW($S$1:$S$6253),""),ROW(S3687))),"")</f>
        <v>Otnice</v>
      </c>
      <c r="U3689" t="s">
        <v>8535</v>
      </c>
      <c r="V3689">
        <v>569721</v>
      </c>
    </row>
    <row r="3690" spans="19:22">
      <c r="S3690" t="str">
        <f>IF(ISNUMBER(SEARCH(ZAKL_DATA!$B$18,FU!$U3690)),U3690,"")</f>
        <v>Otov</v>
      </c>
      <c r="T3690" t="str">
        <f t="array" ref="T3690">IFERROR(INDEX($S$3:$S$6255,SMALL(IF(ISNUMBER(SEARCH("",$S$3:$S$6255)),ROW($S$1:$S$6253),""),ROW(S3688))),"")</f>
        <v>Otov</v>
      </c>
      <c r="U3690" t="s">
        <v>6671</v>
      </c>
      <c r="V3690">
        <v>569739</v>
      </c>
    </row>
    <row r="3691" spans="19:22">
      <c r="S3691" t="str">
        <f>IF(ISNUMBER(SEARCH(ZAKL_DATA!$B$18,FU!$U3691)),U3691,"")</f>
        <v>Otovice</v>
      </c>
      <c r="T3691" t="str">
        <f t="array" ref="T3691">IFERROR(INDEX($S$3:$S$6255,SMALL(IF(ISNUMBER(SEARCH("",$S$3:$S$6255)),ROW($S$1:$S$6253),""),ROW(S3689))),"")</f>
        <v>Otovice</v>
      </c>
      <c r="U3691" t="s">
        <v>4690</v>
      </c>
      <c r="V3691">
        <v>569747</v>
      </c>
    </row>
    <row r="3692" spans="19:22">
      <c r="S3692" t="str">
        <f>IF(ISNUMBER(SEARCH(ZAKL_DATA!$B$18,FU!$U3692)),U3692,"")</f>
        <v>Otovice</v>
      </c>
      <c r="T3692" t="str">
        <f t="array" ref="T3692">IFERROR(INDEX($S$3:$S$6255,SMALL(IF(ISNUMBER(SEARCH("",$S$3:$S$6255)),ROW($S$1:$S$6253),""),ROW(S3690))),"")</f>
        <v>Otovice</v>
      </c>
      <c r="U3692" t="s">
        <v>4690</v>
      </c>
      <c r="V3692">
        <v>569755</v>
      </c>
    </row>
    <row r="3693" spans="19:22">
      <c r="S3693" t="str">
        <f>IF(ISNUMBER(SEARCH(ZAKL_DATA!$B$18,FU!$U3693)),U3693,"")</f>
        <v>Otradov</v>
      </c>
      <c r="T3693" t="str">
        <f t="array" ref="T3693">IFERROR(INDEX($S$3:$S$6255,SMALL(IF(ISNUMBER(SEARCH("",$S$3:$S$6255)),ROW($S$1:$S$6253),""),ROW(S3691))),"")</f>
        <v>Otradov</v>
      </c>
      <c r="U3693" t="s">
        <v>5930</v>
      </c>
      <c r="V3693">
        <v>569771</v>
      </c>
    </row>
    <row r="3694" spans="19:22">
      <c r="S3694" t="str">
        <f>IF(ISNUMBER(SEARCH(ZAKL_DATA!$B$18,FU!$U3694)),U3694,"")</f>
        <v>Otročín</v>
      </c>
      <c r="T3694" t="str">
        <f t="array" ref="T3694">IFERROR(INDEX($S$3:$S$6255,SMALL(IF(ISNUMBER(SEARCH("",$S$3:$S$6255)),ROW($S$1:$S$6253),""),ROW(S3692))),"")</f>
        <v>Otročín</v>
      </c>
      <c r="U3694" t="s">
        <v>5957</v>
      </c>
      <c r="V3694">
        <v>569780</v>
      </c>
    </row>
    <row r="3695" spans="19:22">
      <c r="S3695" t="str">
        <f>IF(ISNUMBER(SEARCH(ZAKL_DATA!$B$18,FU!$U3695)),U3695,"")</f>
        <v>Otročiněves</v>
      </c>
      <c r="T3695" t="str">
        <f t="array" ref="T3695">IFERROR(INDEX($S$3:$S$6255,SMALL(IF(ISNUMBER(SEARCH("",$S$3:$S$6255)),ROW($S$1:$S$6253),""),ROW(S3693))),"")</f>
        <v>Otročiněves</v>
      </c>
      <c r="U3695" t="s">
        <v>4108</v>
      </c>
      <c r="V3695">
        <v>569798</v>
      </c>
    </row>
    <row r="3696" spans="19:22">
      <c r="S3696" t="str">
        <f>IF(ISNUMBER(SEARCH(ZAKL_DATA!$B$18,FU!$U3696)),U3696,"")</f>
        <v>Otrokovice</v>
      </c>
      <c r="T3696" t="str">
        <f t="array" ref="T3696">IFERROR(INDEX($S$3:$S$6255,SMALL(IF(ISNUMBER(SEARCH("",$S$3:$S$6255)),ROW($S$1:$S$6253),""),ROW(S3694))),"")</f>
        <v>Otrokovice</v>
      </c>
      <c r="U3696" t="s">
        <v>8012</v>
      </c>
      <c r="V3696">
        <v>569801</v>
      </c>
    </row>
    <row r="3697" spans="19:22">
      <c r="S3697" t="str">
        <f>IF(ISNUMBER(SEARCH(ZAKL_DATA!$B$18,FU!$U3697)),U3697,"")</f>
        <v>Otvice</v>
      </c>
      <c r="T3697" t="str">
        <f t="array" ref="T3697">IFERROR(INDEX($S$3:$S$6255,SMALL(IF(ISNUMBER(SEARCH("",$S$3:$S$6255)),ROW($S$1:$S$6253),""),ROW(S3695))),"")</f>
        <v>Otvice</v>
      </c>
      <c r="U3697" t="s">
        <v>6426</v>
      </c>
      <c r="V3697">
        <v>569810</v>
      </c>
    </row>
    <row r="3698" spans="19:22">
      <c r="S3698" t="str">
        <f>IF(ISNUMBER(SEARCH(ZAKL_DATA!$B$18,FU!$U3698)),U3698,"")</f>
        <v>Otvovice</v>
      </c>
      <c r="T3698" t="str">
        <f t="array" ref="T3698">IFERROR(INDEX($S$3:$S$6255,SMALL(IF(ISNUMBER(SEARCH("",$S$3:$S$6255)),ROW($S$1:$S$6253),""),ROW(S3696))),"")</f>
        <v>Otvovice</v>
      </c>
      <c r="U3698" t="s">
        <v>4203</v>
      </c>
      <c r="V3698">
        <v>569828</v>
      </c>
    </row>
    <row r="3699" spans="19:22">
      <c r="S3699" t="str">
        <f>IF(ISNUMBER(SEARCH(ZAKL_DATA!$B$18,FU!$U3699)),U3699,"")</f>
        <v>Ouběnice</v>
      </c>
      <c r="T3699" t="str">
        <f t="array" ref="T3699">IFERROR(INDEX($S$3:$S$6255,SMALL(IF(ISNUMBER(SEARCH("",$S$3:$S$6255)),ROW($S$1:$S$6253),""),ROW(S3697))),"")</f>
        <v>Ouběnice</v>
      </c>
      <c r="U3699" t="s">
        <v>4936</v>
      </c>
      <c r="V3699">
        <v>569836</v>
      </c>
    </row>
    <row r="3700" spans="19:22">
      <c r="S3700" t="str">
        <f>IF(ISNUMBER(SEARCH(ZAKL_DATA!$B$18,FU!$U3700)),U3700,"")</f>
        <v>Oucmanice</v>
      </c>
      <c r="T3700" t="str">
        <f t="array" ref="T3700">IFERROR(INDEX($S$3:$S$6255,SMALL(IF(ISNUMBER(SEARCH("",$S$3:$S$6255)),ROW($S$1:$S$6253),""),ROW(S3698))),"")</f>
        <v>Oucmanice</v>
      </c>
      <c r="U3700" t="s">
        <v>7707</v>
      </c>
      <c r="V3700">
        <v>569844</v>
      </c>
    </row>
    <row r="3701" spans="19:22">
      <c r="S3701" t="str">
        <f>IF(ISNUMBER(SEARCH(ZAKL_DATA!$B$18,FU!$U3701)),U3701,"")</f>
        <v>Oudoleň</v>
      </c>
      <c r="T3701" t="str">
        <f t="array" ref="T3701">IFERROR(INDEX($S$3:$S$6255,SMALL(IF(ISNUMBER(SEARCH("",$S$3:$S$6255)),ROW($S$1:$S$6253),""),ROW(S3699))),"")</f>
        <v>Oudoleň</v>
      </c>
      <c r="U3701" t="s">
        <v>6881</v>
      </c>
      <c r="V3701">
        <v>569852</v>
      </c>
    </row>
    <row r="3702" spans="19:22">
      <c r="S3702" t="str">
        <f>IF(ISNUMBER(SEARCH(ZAKL_DATA!$B$18,FU!$U3702)),U3702,"")</f>
        <v>Ovčáry</v>
      </c>
      <c r="T3702" t="str">
        <f t="array" ref="T3702">IFERROR(INDEX($S$3:$S$6255,SMALL(IF(ISNUMBER(SEARCH("",$S$3:$S$6255)),ROW($S$1:$S$6253),""),ROW(S3700))),"")</f>
        <v>Ovčáry</v>
      </c>
      <c r="U3702" t="s">
        <v>4287</v>
      </c>
      <c r="V3702">
        <v>569861</v>
      </c>
    </row>
    <row r="3703" spans="19:22">
      <c r="S3703" t="str">
        <f>IF(ISNUMBER(SEARCH(ZAKL_DATA!$B$18,FU!$U3703)),U3703,"")</f>
        <v>Ovčáry</v>
      </c>
      <c r="T3703" t="str">
        <f t="array" ref="T3703">IFERROR(INDEX($S$3:$S$6255,SMALL(IF(ISNUMBER(SEARCH("",$S$3:$S$6255)),ROW($S$1:$S$6253),""),ROW(S3701))),"")</f>
        <v>Ovčáry</v>
      </c>
      <c r="U3703" t="s">
        <v>4287</v>
      </c>
      <c r="V3703">
        <v>569879</v>
      </c>
    </row>
    <row r="3704" spans="19:22">
      <c r="S3704" t="str">
        <f>IF(ISNUMBER(SEARCH(ZAKL_DATA!$B$18,FU!$U3704)),U3704,"")</f>
        <v>Ovesná Lhota</v>
      </c>
      <c r="T3704" t="str">
        <f t="array" ref="T3704">IFERROR(INDEX($S$3:$S$6255,SMALL(IF(ISNUMBER(SEARCH("",$S$3:$S$6255)),ROW($S$1:$S$6253),""),ROW(S3702))),"")</f>
        <v>Ovesná Lhota</v>
      </c>
      <c r="U3704" t="s">
        <v>6882</v>
      </c>
      <c r="V3704">
        <v>569887</v>
      </c>
    </row>
    <row r="3705" spans="19:22">
      <c r="S3705" t="str">
        <f>IF(ISNUMBER(SEARCH(ZAKL_DATA!$B$18,FU!$U3705)),U3705,"")</f>
        <v>Ovesné Kladruby</v>
      </c>
      <c r="T3705" t="str">
        <f t="array" ref="T3705">IFERROR(INDEX($S$3:$S$6255,SMALL(IF(ISNUMBER(SEARCH("",$S$3:$S$6255)),ROW($S$1:$S$6253),""),ROW(S3703))),"")</f>
        <v>Ovesné Kladruby</v>
      </c>
      <c r="U3705" t="s">
        <v>4808</v>
      </c>
      <c r="V3705">
        <v>569895</v>
      </c>
    </row>
    <row r="3706" spans="19:22">
      <c r="S3706" t="str">
        <f>IF(ISNUMBER(SEARCH(ZAKL_DATA!$B$18,FU!$U3706)),U3706,"")</f>
        <v>Oznice</v>
      </c>
      <c r="T3706" t="str">
        <f t="array" ref="T3706">IFERROR(INDEX($S$3:$S$6255,SMALL(IF(ISNUMBER(SEARCH("",$S$3:$S$6255)),ROW($S$1:$S$6253),""),ROW(S3704))),"")</f>
        <v>Oznice</v>
      </c>
      <c r="U3706" t="s">
        <v>5125</v>
      </c>
      <c r="V3706">
        <v>569909</v>
      </c>
    </row>
    <row r="3707" spans="19:22">
      <c r="S3707" t="str">
        <f>IF(ISNUMBER(SEARCH(ZAKL_DATA!$B$18,FU!$U3707)),U3707,"")</f>
        <v>Paběnice</v>
      </c>
      <c r="T3707" t="str">
        <f t="array" ref="T3707">IFERROR(INDEX($S$3:$S$6255,SMALL(IF(ISNUMBER(SEARCH("",$S$3:$S$6255)),ROW($S$1:$S$6253),""),ROW(S3705))),"")</f>
        <v>Paběnice</v>
      </c>
      <c r="U3707" t="s">
        <v>4069</v>
      </c>
      <c r="V3707">
        <v>569917</v>
      </c>
    </row>
    <row r="3708" spans="19:22">
      <c r="S3708" t="str">
        <f>IF(ISNUMBER(SEARCH(ZAKL_DATA!$B$18,FU!$U3708)),U3708,"")</f>
        <v>Paceřice</v>
      </c>
      <c r="T3708" t="str">
        <f t="array" ref="T3708">IFERROR(INDEX($S$3:$S$6255,SMALL(IF(ISNUMBER(SEARCH("",$S$3:$S$6255)),ROW($S$1:$S$6253),""),ROW(S3706))),"")</f>
        <v>Paceřice</v>
      </c>
      <c r="U3708" t="s">
        <v>5243</v>
      </c>
      <c r="V3708">
        <v>569925</v>
      </c>
    </row>
    <row r="3709" spans="19:22">
      <c r="S3709" t="str">
        <f>IF(ISNUMBER(SEARCH(ZAKL_DATA!$B$18,FU!$U3709)),U3709,"")</f>
        <v>Pacetluky</v>
      </c>
      <c r="T3709" t="str">
        <f t="array" ref="T3709">IFERROR(INDEX($S$3:$S$6255,SMALL(IF(ISNUMBER(SEARCH("",$S$3:$S$6255)),ROW($S$1:$S$6253),""),ROW(S3707))),"")</f>
        <v>Pacetluky</v>
      </c>
      <c r="U3709" t="s">
        <v>8244</v>
      </c>
      <c r="V3709">
        <v>569933</v>
      </c>
    </row>
    <row r="3710" spans="19:22">
      <c r="S3710" t="str">
        <f>IF(ISNUMBER(SEARCH(ZAKL_DATA!$B$18,FU!$U3710)),U3710,"")</f>
        <v>Pacov</v>
      </c>
      <c r="T3710" t="str">
        <f t="array" ref="T3710">IFERROR(INDEX($S$3:$S$6255,SMALL(IF(ISNUMBER(SEARCH("",$S$3:$S$6255)),ROW($S$1:$S$6253),""),ROW(S3708))),"")</f>
        <v>Pacov</v>
      </c>
      <c r="U3710" t="s">
        <v>5424</v>
      </c>
      <c r="V3710">
        <v>569941</v>
      </c>
    </row>
    <row r="3711" spans="19:22">
      <c r="S3711" t="str">
        <f>IF(ISNUMBER(SEARCH(ZAKL_DATA!$B$18,FU!$U3711)),U3711,"")</f>
        <v>Pačejov</v>
      </c>
      <c r="T3711" t="str">
        <f t="array" ref="T3711">IFERROR(INDEX($S$3:$S$6255,SMALL(IF(ISNUMBER(SEARCH("",$S$3:$S$6255)),ROW($S$1:$S$6253),""),ROW(S3709))),"")</f>
        <v>Pačejov</v>
      </c>
      <c r="U3711" t="s">
        <v>6005</v>
      </c>
      <c r="V3711">
        <v>569950</v>
      </c>
    </row>
    <row r="3712" spans="19:22">
      <c r="S3712" t="str">
        <f>IF(ISNUMBER(SEARCH(ZAKL_DATA!$B$18,FU!$U3712)),U3712,"")</f>
        <v>Pačlavice</v>
      </c>
      <c r="T3712" t="str">
        <f t="array" ref="T3712">IFERROR(INDEX($S$3:$S$6255,SMALL(IF(ISNUMBER(SEARCH("",$S$3:$S$6255)),ROW($S$1:$S$6253),""),ROW(S3710))),"")</f>
        <v>Pačlavice</v>
      </c>
      <c r="U3712" t="s">
        <v>8245</v>
      </c>
      <c r="V3712">
        <v>569968</v>
      </c>
    </row>
    <row r="3713" spans="19:22">
      <c r="S3713" t="str">
        <f>IF(ISNUMBER(SEARCH(ZAKL_DATA!$B$18,FU!$U3713)),U3713,"")</f>
        <v>Páleč</v>
      </c>
      <c r="T3713" t="str">
        <f t="array" ref="T3713">IFERROR(INDEX($S$3:$S$6255,SMALL(IF(ISNUMBER(SEARCH("",$S$3:$S$6255)),ROW($S$1:$S$6253),""),ROW(S3711))),"")</f>
        <v>Páleč</v>
      </c>
      <c r="U3713" t="s">
        <v>6503</v>
      </c>
      <c r="V3713">
        <v>569976</v>
      </c>
    </row>
    <row r="3714" spans="19:22">
      <c r="S3714" t="str">
        <f>IF(ISNUMBER(SEARCH(ZAKL_DATA!$B$18,FU!$U3714)),U3714,"")</f>
        <v>Palkovice</v>
      </c>
      <c r="T3714" t="str">
        <f t="array" ref="T3714">IFERROR(INDEX($S$3:$S$6255,SMALL(IF(ISNUMBER(SEARCH("",$S$3:$S$6255)),ROW($S$1:$S$6253),""),ROW(S3712))),"")</f>
        <v>Palkovice</v>
      </c>
      <c r="U3714" t="s">
        <v>8859</v>
      </c>
      <c r="V3714">
        <v>569984</v>
      </c>
    </row>
    <row r="3715" spans="19:22">
      <c r="S3715" t="str">
        <f>IF(ISNUMBER(SEARCH(ZAKL_DATA!$B$18,FU!$U3715)),U3715,"")</f>
        <v>Palonín</v>
      </c>
      <c r="T3715" t="str">
        <f t="array" ref="T3715">IFERROR(INDEX($S$3:$S$6255,SMALL(IF(ISNUMBER(SEARCH("",$S$3:$S$6255)),ROW($S$1:$S$6253),""),ROW(S3713))),"")</f>
        <v>Palonín</v>
      </c>
      <c r="U3715" t="s">
        <v>4901</v>
      </c>
      <c r="V3715">
        <v>569992</v>
      </c>
    </row>
    <row r="3716" spans="19:22">
      <c r="S3716" t="str">
        <f>IF(ISNUMBER(SEARCH(ZAKL_DATA!$B$18,FU!$U3716)),U3716,"")</f>
        <v>Pálovice</v>
      </c>
      <c r="T3716" t="str">
        <f t="array" ref="T3716">IFERROR(INDEX($S$3:$S$6255,SMALL(IF(ISNUMBER(SEARCH("",$S$3:$S$6255)),ROW($S$1:$S$6253),""),ROW(S3714))),"")</f>
        <v>Pálovice</v>
      </c>
      <c r="U3716" t="s">
        <v>5587</v>
      </c>
      <c r="V3716">
        <v>570001</v>
      </c>
    </row>
    <row r="3717" spans="19:22">
      <c r="S3717" t="str">
        <f>IF(ISNUMBER(SEARCH(ZAKL_DATA!$B$18,FU!$U3717)),U3717,"")</f>
        <v>Pamětice</v>
      </c>
      <c r="T3717" t="str">
        <f t="array" ref="T3717">IFERROR(INDEX($S$3:$S$6255,SMALL(IF(ISNUMBER(SEARCH("",$S$3:$S$6255)),ROW($S$1:$S$6253),""),ROW(S3715))),"")</f>
        <v>Pamětice</v>
      </c>
      <c r="U3717" t="s">
        <v>7787</v>
      </c>
      <c r="V3717">
        <v>570010</v>
      </c>
    </row>
    <row r="3718" spans="19:22">
      <c r="S3718" t="str">
        <f>IF(ISNUMBER(SEARCH(ZAKL_DATA!$B$18,FU!$U3718)),U3718,"")</f>
        <v>Panenská Rozsíčka</v>
      </c>
      <c r="T3718" t="str">
        <f t="array" ref="T3718">IFERROR(INDEX($S$3:$S$6255,SMALL(IF(ISNUMBER(SEARCH("",$S$3:$S$6255)),ROW($S$1:$S$6253),""),ROW(S3716))),"")</f>
        <v>Panenská Rozsíčka</v>
      </c>
      <c r="U3718" t="s">
        <v>8160</v>
      </c>
      <c r="V3718">
        <v>570028</v>
      </c>
    </row>
    <row r="3719" spans="19:22">
      <c r="S3719" t="str">
        <f>IF(ISNUMBER(SEARCH(ZAKL_DATA!$B$18,FU!$U3719)),U3719,"")</f>
        <v>Panenské Břežany</v>
      </c>
      <c r="T3719" t="str">
        <f t="array" ref="T3719">IFERROR(INDEX($S$3:$S$6255,SMALL(IF(ISNUMBER(SEARCH("",$S$3:$S$6255)),ROW($S$1:$S$6253),""),ROW(S3717))),"")</f>
        <v>Panenské Břežany</v>
      </c>
      <c r="U3719" t="s">
        <v>4737</v>
      </c>
      <c r="V3719">
        <v>570036</v>
      </c>
    </row>
    <row r="3720" spans="19:22">
      <c r="S3720" t="str">
        <f>IF(ISNUMBER(SEARCH(ZAKL_DATA!$B$18,FU!$U3720)),U3720,"")</f>
        <v>Panenský Týnec</v>
      </c>
      <c r="T3720" t="str">
        <f t="array" ref="T3720">IFERROR(INDEX($S$3:$S$6255,SMALL(IF(ISNUMBER(SEARCH("",$S$3:$S$6255)),ROW($S$1:$S$6253),""),ROW(S3718))),"")</f>
        <v>Panenský Týnec</v>
      </c>
      <c r="U3720" t="s">
        <v>6694</v>
      </c>
      <c r="V3720">
        <v>570044</v>
      </c>
    </row>
    <row r="3721" spans="19:22">
      <c r="S3721" t="str">
        <f>IF(ISNUMBER(SEARCH(ZAKL_DATA!$B$18,FU!$U3721)),U3721,"")</f>
        <v>Panoší Újezd</v>
      </c>
      <c r="T3721" t="str">
        <f t="array" ref="T3721">IFERROR(INDEX($S$3:$S$6255,SMALL(IF(ISNUMBER(SEARCH("",$S$3:$S$6255)),ROW($S$1:$S$6253),""),ROW(S3719))),"")</f>
        <v>Panoší Újezd</v>
      </c>
      <c r="U3721" t="s">
        <v>5044</v>
      </c>
      <c r="V3721">
        <v>570052</v>
      </c>
    </row>
    <row r="3722" spans="19:22">
      <c r="S3722" t="str">
        <f>IF(ISNUMBER(SEARCH(ZAKL_DATA!$B$18,FU!$U3722)),U3722,"")</f>
        <v>Panské Dubenky</v>
      </c>
      <c r="T3722" t="str">
        <f t="array" ref="T3722">IFERROR(INDEX($S$3:$S$6255,SMALL(IF(ISNUMBER(SEARCH("",$S$3:$S$6255)),ROW($S$1:$S$6253),""),ROW(S3720))),"")</f>
        <v>Panské Dubenky</v>
      </c>
      <c r="U3722" t="s">
        <v>8162</v>
      </c>
      <c r="V3722">
        <v>570061</v>
      </c>
    </row>
    <row r="3723" spans="19:22">
      <c r="S3723" t="str">
        <f>IF(ISNUMBER(SEARCH(ZAKL_DATA!$B$18,FU!$U3723)),U3723,"")</f>
        <v>Paračov</v>
      </c>
      <c r="T3723" t="str">
        <f t="array" ref="T3723">IFERROR(INDEX($S$3:$S$6255,SMALL(IF(ISNUMBER(SEARCH("",$S$3:$S$6255)),ROW($S$1:$S$6253),""),ROW(S3721))),"")</f>
        <v>Paračov</v>
      </c>
      <c r="U3723" t="s">
        <v>5653</v>
      </c>
      <c r="V3723">
        <v>570079</v>
      </c>
    </row>
    <row r="3724" spans="19:22">
      <c r="S3724" t="str">
        <f>IF(ISNUMBER(SEARCH(ZAKL_DATA!$B$18,FU!$U3724)),U3724,"")</f>
        <v>Pardubice</v>
      </c>
      <c r="T3724" t="str">
        <f t="array" ref="T3724">IFERROR(INDEX($S$3:$S$6255,SMALL(IF(ISNUMBER(SEARCH("",$S$3:$S$6255)),ROW($S$1:$S$6253),""),ROW(S3722))),"")</f>
        <v>Pardubice</v>
      </c>
      <c r="U3724" t="s">
        <v>5937</v>
      </c>
      <c r="V3724">
        <v>570087</v>
      </c>
    </row>
    <row r="3725" spans="19:22">
      <c r="S3725" t="str">
        <f>IF(ISNUMBER(SEARCH(ZAKL_DATA!$B$18,FU!$U3725)),U3725,"")</f>
        <v>Paršovice</v>
      </c>
      <c r="T3725" t="str">
        <f t="array" ref="T3725">IFERROR(INDEX($S$3:$S$6255,SMALL(IF(ISNUMBER(SEARCH("",$S$3:$S$6255)),ROW($S$1:$S$6253),""),ROW(S3723))),"")</f>
        <v>Paršovice</v>
      </c>
      <c r="U3725" t="s">
        <v>3853</v>
      </c>
      <c r="V3725">
        <v>570095</v>
      </c>
    </row>
    <row r="3726" spans="19:22">
      <c r="S3726" t="str">
        <f>IF(ISNUMBER(SEARCH(ZAKL_DATA!$B$18,FU!$U3726)),U3726,"")</f>
        <v>Partutovice</v>
      </c>
      <c r="T3726" t="str">
        <f t="array" ref="T3726">IFERROR(INDEX($S$3:$S$6255,SMALL(IF(ISNUMBER(SEARCH("",$S$3:$S$6255)),ROW($S$1:$S$6253),""),ROW(S3724))),"")</f>
        <v>Partutovice</v>
      </c>
      <c r="U3726" t="s">
        <v>3854</v>
      </c>
      <c r="V3726">
        <v>570109</v>
      </c>
    </row>
    <row r="3727" spans="19:22">
      <c r="S3727" t="str">
        <f>IF(ISNUMBER(SEARCH(ZAKL_DATA!$B$18,FU!$U3727)),U3727,"")</f>
        <v>Pařezov</v>
      </c>
      <c r="T3727" t="str">
        <f t="array" ref="T3727">IFERROR(INDEX($S$3:$S$6255,SMALL(IF(ISNUMBER(SEARCH("",$S$3:$S$6255)),ROW($S$1:$S$6253),""),ROW(S3725))),"")</f>
        <v>Pařezov</v>
      </c>
      <c r="U3727" t="s">
        <v>8905</v>
      </c>
      <c r="V3727">
        <v>570117</v>
      </c>
    </row>
    <row r="3728" spans="19:22">
      <c r="S3728" t="str">
        <f>IF(ISNUMBER(SEARCH(ZAKL_DATA!$B$18,FU!$U3728)),U3728,"")</f>
        <v>Pasečnice</v>
      </c>
      <c r="T3728" t="str">
        <f t="array" ref="T3728">IFERROR(INDEX($S$3:$S$6255,SMALL(IF(ISNUMBER(SEARCH("",$S$3:$S$6255)),ROW($S$1:$S$6253),""),ROW(S3726))),"")</f>
        <v>Pasečnice</v>
      </c>
      <c r="U3728" t="s">
        <v>5875</v>
      </c>
      <c r="V3728">
        <v>570125</v>
      </c>
    </row>
    <row r="3729" spans="19:22">
      <c r="S3729" t="str">
        <f>IF(ISNUMBER(SEARCH(ZAKL_DATA!$B$18,FU!$U3729)),U3729,"")</f>
        <v>Paseka</v>
      </c>
      <c r="T3729" t="str">
        <f t="array" ref="T3729">IFERROR(INDEX($S$3:$S$6255,SMALL(IF(ISNUMBER(SEARCH("",$S$3:$S$6255)),ROW($S$1:$S$6253),""),ROW(S3727))),"")</f>
        <v>Paseka</v>
      </c>
      <c r="U3729" t="s">
        <v>3649</v>
      </c>
      <c r="V3729">
        <v>570133</v>
      </c>
    </row>
    <row r="3730" spans="19:22">
      <c r="S3730" t="str">
        <f>IF(ISNUMBER(SEARCH(ZAKL_DATA!$B$18,FU!$U3730)),U3730,"")</f>
        <v>Paseky</v>
      </c>
      <c r="T3730" t="str">
        <f t="array" ref="T3730">IFERROR(INDEX($S$3:$S$6255,SMALL(IF(ISNUMBER(SEARCH("",$S$3:$S$6255)),ROW($S$1:$S$6253),""),ROW(S3728))),"")</f>
        <v>Paseky</v>
      </c>
      <c r="U3730" t="s">
        <v>6331</v>
      </c>
      <c r="V3730">
        <v>570141</v>
      </c>
    </row>
    <row r="3731" spans="19:22">
      <c r="S3731" t="str">
        <f>IF(ISNUMBER(SEARCH(ZAKL_DATA!$B$18,FU!$U3731)),U3731,"")</f>
        <v>Paseky nad Jizerou</v>
      </c>
      <c r="T3731" t="str">
        <f t="array" ref="T3731">IFERROR(INDEX($S$3:$S$6255,SMALL(IF(ISNUMBER(SEARCH("",$S$3:$S$6255)),ROW($S$1:$S$6253),""),ROW(S3729))),"")</f>
        <v>Paseky nad Jizerou</v>
      </c>
      <c r="U3731" t="s">
        <v>5341</v>
      </c>
      <c r="V3731">
        <v>570150</v>
      </c>
    </row>
    <row r="3732" spans="19:22">
      <c r="S3732" t="str">
        <f>IF(ISNUMBER(SEARCH(ZAKL_DATA!$B$18,FU!$U3732)),U3732,"")</f>
        <v>Paskov</v>
      </c>
      <c r="T3732" t="str">
        <f t="array" ref="T3732">IFERROR(INDEX($S$3:$S$6255,SMALL(IF(ISNUMBER(SEARCH("",$S$3:$S$6255)),ROW($S$1:$S$6253),""),ROW(S3730))),"")</f>
        <v>Paskov</v>
      </c>
      <c r="U3732" t="s">
        <v>8860</v>
      </c>
      <c r="V3732">
        <v>570168</v>
      </c>
    </row>
    <row r="3733" spans="19:22">
      <c r="S3733" t="str">
        <f>IF(ISNUMBER(SEARCH(ZAKL_DATA!$B$18,FU!$U3733)),U3733,"")</f>
        <v>Pasohlávky</v>
      </c>
      <c r="T3733" t="str">
        <f t="array" ref="T3733">IFERROR(INDEX($S$3:$S$6255,SMALL(IF(ISNUMBER(SEARCH("",$S$3:$S$6255)),ROW($S$1:$S$6253),""),ROW(S3731))),"")</f>
        <v>Pasohlávky</v>
      </c>
      <c r="U3733" t="s">
        <v>7963</v>
      </c>
      <c r="V3733">
        <v>570176</v>
      </c>
    </row>
    <row r="3734" spans="19:22">
      <c r="S3734" t="str">
        <f>IF(ISNUMBER(SEARCH(ZAKL_DATA!$B$18,FU!$U3734)),U3734,"")</f>
        <v>Pastuchovice</v>
      </c>
      <c r="T3734" t="str">
        <f t="array" ref="T3734">IFERROR(INDEX($S$3:$S$6255,SMALL(IF(ISNUMBER(SEARCH("",$S$3:$S$6255)),ROW($S$1:$S$6253),""),ROW(S3732))),"")</f>
        <v>Pastuchovice</v>
      </c>
      <c r="U3734" t="s">
        <v>6714</v>
      </c>
      <c r="V3734">
        <v>570184</v>
      </c>
    </row>
    <row r="3735" spans="19:22">
      <c r="S3735" t="str">
        <f>IF(ISNUMBER(SEARCH(ZAKL_DATA!$B$18,FU!$U3735)),U3735,"")</f>
        <v>Pastviny</v>
      </c>
      <c r="T3735" t="str">
        <f t="array" ref="T3735">IFERROR(INDEX($S$3:$S$6255,SMALL(IF(ISNUMBER(SEARCH("",$S$3:$S$6255)),ROW($S$1:$S$6253),""),ROW(S3733))),"")</f>
        <v>Pastviny</v>
      </c>
      <c r="U3735" t="s">
        <v>7708</v>
      </c>
      <c r="V3735">
        <v>570192</v>
      </c>
    </row>
    <row r="3736" spans="19:22">
      <c r="S3736" t="str">
        <f>IF(ISNUMBER(SEARCH(ZAKL_DATA!$B$18,FU!$U3736)),U3736,"")</f>
        <v>Pašinka</v>
      </c>
      <c r="T3736" t="str">
        <f t="array" ref="T3736">IFERROR(INDEX($S$3:$S$6255,SMALL(IF(ISNUMBER(SEARCH("",$S$3:$S$6255)),ROW($S$1:$S$6253),""),ROW(S3734))),"")</f>
        <v>Pašinka</v>
      </c>
      <c r="U3736" t="s">
        <v>3807</v>
      </c>
      <c r="V3736">
        <v>570206</v>
      </c>
    </row>
    <row r="3737" spans="19:22">
      <c r="S3737" t="str">
        <f>IF(ISNUMBER(SEARCH(ZAKL_DATA!$B$18,FU!$U3737)),U3737,"")</f>
        <v>Pašovice</v>
      </c>
      <c r="T3737" t="str">
        <f t="array" ref="T3737">IFERROR(INDEX($S$3:$S$6255,SMALL(IF(ISNUMBER(SEARCH("",$S$3:$S$6255)),ROW($S$1:$S$6253),""),ROW(S3735))),"")</f>
        <v>Pašovice</v>
      </c>
      <c r="U3737" t="s">
        <v>8470</v>
      </c>
      <c r="V3737">
        <v>570214</v>
      </c>
    </row>
    <row r="3738" spans="19:22">
      <c r="S3738" t="str">
        <f>IF(ISNUMBER(SEARCH(ZAKL_DATA!$B$18,FU!$U3738)),U3738,"")</f>
        <v>Pátek</v>
      </c>
      <c r="T3738" t="str">
        <f t="array" ref="T3738">IFERROR(INDEX($S$3:$S$6255,SMALL(IF(ISNUMBER(SEARCH("",$S$3:$S$6255)),ROW($S$1:$S$6253),""),ROW(S3736))),"")</f>
        <v>Pátek</v>
      </c>
      <c r="U3738" t="s">
        <v>4660</v>
      </c>
      <c r="V3738">
        <v>570222</v>
      </c>
    </row>
    <row r="3739" spans="19:22">
      <c r="S3739" t="str">
        <f>IF(ISNUMBER(SEARCH(ZAKL_DATA!$B$18,FU!$U3739)),U3739,"")</f>
        <v>Patokryje</v>
      </c>
      <c r="T3739" t="str">
        <f t="array" ref="T3739">IFERROR(INDEX($S$3:$S$6255,SMALL(IF(ISNUMBER(SEARCH("",$S$3:$S$6255)),ROW($S$1:$S$6253),""),ROW(S3737))),"")</f>
        <v>Patokryje</v>
      </c>
      <c r="U3739" t="s">
        <v>6755</v>
      </c>
      <c r="V3739">
        <v>570231</v>
      </c>
    </row>
    <row r="3740" spans="19:22">
      <c r="S3740" t="str">
        <f>IF(ISNUMBER(SEARCH(ZAKL_DATA!$B$18,FU!$U3740)),U3740,"")</f>
        <v>Pavlice</v>
      </c>
      <c r="T3740" t="str">
        <f t="array" ref="T3740">IFERROR(INDEX($S$3:$S$6255,SMALL(IF(ISNUMBER(SEARCH("",$S$3:$S$6255)),ROW($S$1:$S$6253),""),ROW(S3738))),"")</f>
        <v>Pavlice</v>
      </c>
      <c r="U3740" t="s">
        <v>8612</v>
      </c>
      <c r="V3740">
        <v>570249</v>
      </c>
    </row>
    <row r="3741" spans="19:22">
      <c r="S3741" t="str">
        <f>IF(ISNUMBER(SEARCH(ZAKL_DATA!$B$18,FU!$U3741)),U3741,"")</f>
        <v>Pavlíkov</v>
      </c>
      <c r="T3741" t="str">
        <f t="array" ref="T3741">IFERROR(INDEX($S$3:$S$6255,SMALL(IF(ISNUMBER(SEARCH("",$S$3:$S$6255)),ROW($S$1:$S$6253),""),ROW(S3739))),"")</f>
        <v>Pavlíkov</v>
      </c>
      <c r="U3741" t="s">
        <v>5097</v>
      </c>
      <c r="V3741">
        <v>570257</v>
      </c>
    </row>
    <row r="3742" spans="19:22">
      <c r="S3742" t="str">
        <f>IF(ISNUMBER(SEARCH(ZAKL_DATA!$B$18,FU!$U3742)),U3742,"")</f>
        <v>Pavlínov</v>
      </c>
      <c r="T3742" t="str">
        <f t="array" ref="T3742">IFERROR(INDEX($S$3:$S$6255,SMALL(IF(ISNUMBER(SEARCH("",$S$3:$S$6255)),ROW($S$1:$S$6253),""),ROW(S3740))),"")</f>
        <v>Pavlínov</v>
      </c>
      <c r="U3742" t="s">
        <v>8731</v>
      </c>
      <c r="V3742">
        <v>570265</v>
      </c>
    </row>
    <row r="3743" spans="19:22">
      <c r="S3743" t="str">
        <f>IF(ISNUMBER(SEARCH(ZAKL_DATA!$B$18,FU!$U3743)),U3743,"")</f>
        <v>Pavlov</v>
      </c>
      <c r="T3743" t="str">
        <f t="array" ref="T3743">IFERROR(INDEX($S$3:$S$6255,SMALL(IF(ISNUMBER(SEARCH("",$S$3:$S$6255)),ROW($S$1:$S$6253),""),ROW(S3741))),"")</f>
        <v>Pavlov</v>
      </c>
      <c r="U3743" t="s">
        <v>4205</v>
      </c>
      <c r="V3743">
        <v>570273</v>
      </c>
    </row>
    <row r="3744" spans="19:22">
      <c r="S3744" t="str">
        <f>IF(ISNUMBER(SEARCH(ZAKL_DATA!$B$18,FU!$U3744)),U3744,"")</f>
        <v>Pavlov</v>
      </c>
      <c r="T3744" t="str">
        <f t="array" ref="T3744">IFERROR(INDEX($S$3:$S$6255,SMALL(IF(ISNUMBER(SEARCH("",$S$3:$S$6255)),ROW($S$1:$S$6253),""),ROW(S3742))),"")</f>
        <v>Pavlov</v>
      </c>
      <c r="U3744" t="s">
        <v>4205</v>
      </c>
      <c r="V3744">
        <v>570281</v>
      </c>
    </row>
    <row r="3745" spans="19:22">
      <c r="S3745" t="str">
        <f>IF(ISNUMBER(SEARCH(ZAKL_DATA!$B$18,FU!$U3745)),U3745,"")</f>
        <v>Pavlov</v>
      </c>
      <c r="T3745" t="str">
        <f t="array" ref="T3745">IFERROR(INDEX($S$3:$S$6255,SMALL(IF(ISNUMBER(SEARCH("",$S$3:$S$6255)),ROW($S$1:$S$6253),""),ROW(S3743))),"")</f>
        <v>Pavlov</v>
      </c>
      <c r="U3745" t="s">
        <v>4205</v>
      </c>
      <c r="V3745">
        <v>570290</v>
      </c>
    </row>
    <row r="3746" spans="19:22">
      <c r="S3746" t="str">
        <f>IF(ISNUMBER(SEARCH(ZAKL_DATA!$B$18,FU!$U3746)),U3746,"")</f>
        <v>Pavlov</v>
      </c>
      <c r="T3746" t="str">
        <f t="array" ref="T3746">IFERROR(INDEX($S$3:$S$6255,SMALL(IF(ISNUMBER(SEARCH("",$S$3:$S$6255)),ROW($S$1:$S$6253),""),ROW(S3744))),"")</f>
        <v>Pavlov</v>
      </c>
      <c r="U3746" t="s">
        <v>4205</v>
      </c>
      <c r="V3746">
        <v>570303</v>
      </c>
    </row>
    <row r="3747" spans="19:22">
      <c r="S3747" t="str">
        <f>IF(ISNUMBER(SEARCH(ZAKL_DATA!$B$18,FU!$U3747)),U3747,"")</f>
        <v>Pavlov</v>
      </c>
      <c r="T3747" t="str">
        <f t="array" ref="T3747">IFERROR(INDEX($S$3:$S$6255,SMALL(IF(ISNUMBER(SEARCH("",$S$3:$S$6255)),ROW($S$1:$S$6253),""),ROW(S3745))),"")</f>
        <v>Pavlov</v>
      </c>
      <c r="U3747" t="s">
        <v>4205</v>
      </c>
      <c r="V3747">
        <v>570311</v>
      </c>
    </row>
    <row r="3748" spans="19:22">
      <c r="S3748" t="str">
        <f>IF(ISNUMBER(SEARCH(ZAKL_DATA!$B$18,FU!$U3748)),U3748,"")</f>
        <v>Pavlov</v>
      </c>
      <c r="T3748" t="str">
        <f t="array" ref="T3748">IFERROR(INDEX($S$3:$S$6255,SMALL(IF(ISNUMBER(SEARCH("",$S$3:$S$6255)),ROW($S$1:$S$6253),""),ROW(S3746))),"")</f>
        <v>Pavlov</v>
      </c>
      <c r="U3748" t="s">
        <v>4205</v>
      </c>
      <c r="V3748">
        <v>570320</v>
      </c>
    </row>
    <row r="3749" spans="19:22">
      <c r="S3749" t="str">
        <f>IF(ISNUMBER(SEARCH(ZAKL_DATA!$B$18,FU!$U3749)),U3749,"")</f>
        <v>Pavlov</v>
      </c>
      <c r="T3749" t="str">
        <f t="array" ref="T3749">IFERROR(INDEX($S$3:$S$6255,SMALL(IF(ISNUMBER(SEARCH("",$S$3:$S$6255)),ROW($S$1:$S$6253),""),ROW(S3747))),"")</f>
        <v>Pavlov</v>
      </c>
      <c r="U3749" t="s">
        <v>4205</v>
      </c>
      <c r="V3749">
        <v>570338</v>
      </c>
    </row>
    <row r="3750" spans="19:22">
      <c r="S3750" t="str">
        <f>IF(ISNUMBER(SEARCH(ZAKL_DATA!$B$18,FU!$U3750)),U3750,"")</f>
        <v>Pavlovice</v>
      </c>
      <c r="T3750" t="str">
        <f t="array" ref="T3750">IFERROR(INDEX($S$3:$S$6255,SMALL(IF(ISNUMBER(SEARCH("",$S$3:$S$6255)),ROW($S$1:$S$6253),""),ROW(S3748))),"")</f>
        <v>Pavlovice</v>
      </c>
      <c r="U3750" t="s">
        <v>4241</v>
      </c>
      <c r="V3750">
        <v>570346</v>
      </c>
    </row>
    <row r="3751" spans="19:22">
      <c r="S3751" t="str">
        <f>IF(ISNUMBER(SEARCH(ZAKL_DATA!$B$18,FU!$U3751)),U3751,"")</f>
        <v>Pavlovice u Kojetína</v>
      </c>
      <c r="T3751" t="str">
        <f t="array" ref="T3751">IFERROR(INDEX($S$3:$S$6255,SMALL(IF(ISNUMBER(SEARCH("",$S$3:$S$6255)),ROW($S$1:$S$6253),""),ROW(S3749))),"")</f>
        <v>Pavlovice u Kojetína</v>
      </c>
      <c r="U3751" t="s">
        <v>6026</v>
      </c>
      <c r="V3751">
        <v>570354</v>
      </c>
    </row>
    <row r="3752" spans="19:22">
      <c r="S3752" t="str">
        <f>IF(ISNUMBER(SEARCH(ZAKL_DATA!$B$18,FU!$U3752)),U3752,"")</f>
        <v>Pavlovice u Přerova</v>
      </c>
      <c r="T3752" t="str">
        <f t="array" ref="T3752">IFERROR(INDEX($S$3:$S$6255,SMALL(IF(ISNUMBER(SEARCH("",$S$3:$S$6255)),ROW($S$1:$S$6253),""),ROW(S3750))),"")</f>
        <v>Pavlovice u Přerova</v>
      </c>
      <c r="U3752" t="s">
        <v>3855</v>
      </c>
      <c r="V3752">
        <v>570362</v>
      </c>
    </row>
    <row r="3753" spans="19:22">
      <c r="S3753" t="str">
        <f>IF(ISNUMBER(SEARCH(ZAKL_DATA!$B$18,FU!$U3753)),U3753,"")</f>
        <v>Pazderna</v>
      </c>
      <c r="T3753" t="str">
        <f t="array" ref="T3753">IFERROR(INDEX($S$3:$S$6255,SMALL(IF(ISNUMBER(SEARCH("",$S$3:$S$6255)),ROW($S$1:$S$6253),""),ROW(S3751))),"")</f>
        <v>Pazderna</v>
      </c>
      <c r="U3753" t="s">
        <v>5730</v>
      </c>
      <c r="V3753">
        <v>570371</v>
      </c>
    </row>
    <row r="3754" spans="19:22">
      <c r="S3754" t="str">
        <f>IF(ISNUMBER(SEARCH(ZAKL_DATA!$B$18,FU!$U3754)),U3754,"")</f>
        <v>Pec</v>
      </c>
      <c r="T3754" t="str">
        <f t="array" ref="T3754">IFERROR(INDEX($S$3:$S$6255,SMALL(IF(ISNUMBER(SEARCH("",$S$3:$S$6255)),ROW($S$1:$S$6253),""),ROW(S3752))),"")</f>
        <v>Pec</v>
      </c>
      <c r="U3754" t="s">
        <v>5876</v>
      </c>
      <c r="V3754">
        <v>570397</v>
      </c>
    </row>
    <row r="3755" spans="19:22">
      <c r="S3755" t="str">
        <f>IF(ISNUMBER(SEARCH(ZAKL_DATA!$B$18,FU!$U3755)),U3755,"")</f>
        <v>Pec pod Sněžkou</v>
      </c>
      <c r="T3755" t="str">
        <f t="array" ref="T3755">IFERROR(INDEX($S$3:$S$6255,SMALL(IF(ISNUMBER(SEARCH("",$S$3:$S$6255)),ROW($S$1:$S$6253),""),ROW(S3753))),"")</f>
        <v>Pec pod Sněžkou</v>
      </c>
      <c r="U3755" t="s">
        <v>7642</v>
      </c>
      <c r="V3755">
        <v>570401</v>
      </c>
    </row>
    <row r="3756" spans="19:22">
      <c r="S3756" t="str">
        <f>IF(ISNUMBER(SEARCH(ZAKL_DATA!$B$18,FU!$U3756)),U3756,"")</f>
        <v>Pecka</v>
      </c>
      <c r="T3756" t="str">
        <f t="array" ref="T3756">IFERROR(INDEX($S$3:$S$6255,SMALL(IF(ISNUMBER(SEARCH("",$S$3:$S$6255)),ROW($S$1:$S$6253),""),ROW(S3754))),"")</f>
        <v>Pecka</v>
      </c>
      <c r="U3756" t="s">
        <v>7212</v>
      </c>
      <c r="V3756">
        <v>570419</v>
      </c>
    </row>
    <row r="3757" spans="19:22">
      <c r="S3757" t="str">
        <f>IF(ISNUMBER(SEARCH(ZAKL_DATA!$B$18,FU!$U3757)),U3757,"")</f>
        <v>Peč</v>
      </c>
      <c r="T3757" t="str">
        <f t="array" ref="T3757">IFERROR(INDEX($S$3:$S$6255,SMALL(IF(ISNUMBER(SEARCH("",$S$3:$S$6255)),ROW($S$1:$S$6253),""),ROW(S3755))),"")</f>
        <v>Peč</v>
      </c>
      <c r="U3757" t="s">
        <v>3713</v>
      </c>
      <c r="V3757">
        <v>570427</v>
      </c>
    </row>
    <row r="3758" spans="19:22">
      <c r="S3758" t="str">
        <f>IF(ISNUMBER(SEARCH(ZAKL_DATA!$B$18,FU!$U3758)),U3758,"")</f>
        <v>Pečice</v>
      </c>
      <c r="T3758" t="str">
        <f t="array" ref="T3758">IFERROR(INDEX($S$3:$S$6255,SMALL(IF(ISNUMBER(SEARCH("",$S$3:$S$6255)),ROW($S$1:$S$6253),""),ROW(S3756))),"")</f>
        <v>Pečice</v>
      </c>
      <c r="U3758" t="s">
        <v>4937</v>
      </c>
      <c r="V3758">
        <v>570435</v>
      </c>
    </row>
    <row r="3759" spans="19:22">
      <c r="S3759" t="str">
        <f>IF(ISNUMBER(SEARCH(ZAKL_DATA!$B$18,FU!$U3759)),U3759,"")</f>
        <v>Pěčice</v>
      </c>
      <c r="T3759" t="str">
        <f t="array" ref="T3759">IFERROR(INDEX($S$3:$S$6255,SMALL(IF(ISNUMBER(SEARCH("",$S$3:$S$6255)),ROW($S$1:$S$6253),""),ROW(S3757))),"")</f>
        <v>Pěčice</v>
      </c>
      <c r="U3759" t="s">
        <v>7024</v>
      </c>
      <c r="V3759">
        <v>570443</v>
      </c>
    </row>
    <row r="3760" spans="19:22">
      <c r="S3760" t="str">
        <f>IF(ISNUMBER(SEARCH(ZAKL_DATA!$B$18,FU!$U3760)),U3760,"")</f>
        <v>Pěčín</v>
      </c>
      <c r="T3760" t="str">
        <f t="array" ref="T3760">IFERROR(INDEX($S$3:$S$6255,SMALL(IF(ISNUMBER(SEARCH("",$S$3:$S$6255)),ROW($S$1:$S$6253),""),ROW(S3758))),"")</f>
        <v>Pěčín</v>
      </c>
      <c r="U3760" t="s">
        <v>7435</v>
      </c>
      <c r="V3760">
        <v>570451</v>
      </c>
    </row>
    <row r="3761" spans="19:22">
      <c r="S3761" t="str">
        <f>IF(ISNUMBER(SEARCH(ZAKL_DATA!$B$18,FU!$U3761)),U3761,"")</f>
        <v>Pečky</v>
      </c>
      <c r="T3761" t="str">
        <f t="array" ref="T3761">IFERROR(INDEX($S$3:$S$6255,SMALL(IF(ISNUMBER(SEARCH("",$S$3:$S$6255)),ROW($S$1:$S$6253),""),ROW(S3759))),"")</f>
        <v>Pečky</v>
      </c>
      <c r="U3761" t="s">
        <v>4661</v>
      </c>
      <c r="V3761">
        <v>570478</v>
      </c>
    </row>
    <row r="3762" spans="19:22">
      <c r="S3762" t="str">
        <f>IF(ISNUMBER(SEARCH(ZAKL_DATA!$B$18,FU!$U3762)),U3762,"")</f>
        <v>Pěčnov</v>
      </c>
      <c r="T3762" t="str">
        <f t="array" ref="T3762">IFERROR(INDEX($S$3:$S$6255,SMALL(IF(ISNUMBER(SEARCH("",$S$3:$S$6255)),ROW($S$1:$S$6253),""),ROW(S3760))),"")</f>
        <v>Pěčnov</v>
      </c>
      <c r="U3762" t="s">
        <v>4651</v>
      </c>
      <c r="V3762">
        <v>570494</v>
      </c>
    </row>
    <row r="3763" spans="19:22">
      <c r="S3763" t="str">
        <f>IF(ISNUMBER(SEARCH(ZAKL_DATA!$B$18,FU!$U3763)),U3763,"")</f>
        <v>Pelechy</v>
      </c>
      <c r="T3763" t="str">
        <f t="array" ref="T3763">IFERROR(INDEX($S$3:$S$6255,SMALL(IF(ISNUMBER(SEARCH("",$S$3:$S$6255)),ROW($S$1:$S$6253),""),ROW(S3761))),"")</f>
        <v>Pelechy</v>
      </c>
      <c r="U3763" t="s">
        <v>6682</v>
      </c>
      <c r="V3763">
        <v>570508</v>
      </c>
    </row>
    <row r="3764" spans="19:22">
      <c r="S3764" t="str">
        <f>IF(ISNUMBER(SEARCH(ZAKL_DATA!$B$18,FU!$U3764)),U3764,"")</f>
        <v>Pelhřimov</v>
      </c>
      <c r="T3764" t="str">
        <f t="array" ref="T3764">IFERROR(INDEX($S$3:$S$6255,SMALL(IF(ISNUMBER(SEARCH("",$S$3:$S$6255)),ROW($S$1:$S$6253),""),ROW(S3762))),"")</f>
        <v>Pelhřimov</v>
      </c>
      <c r="U3764" t="s">
        <v>5343</v>
      </c>
      <c r="V3764">
        <v>570516</v>
      </c>
    </row>
    <row r="3765" spans="19:22">
      <c r="S3765" t="str">
        <f>IF(ISNUMBER(SEARCH(ZAKL_DATA!$B$18,FU!$U3765)),U3765,"")</f>
        <v>Pěnčín</v>
      </c>
      <c r="T3765" t="str">
        <f t="array" ref="T3765">IFERROR(INDEX($S$3:$S$6255,SMALL(IF(ISNUMBER(SEARCH("",$S$3:$S$6255)),ROW($S$1:$S$6253),""),ROW(S3763))),"")</f>
        <v>Pěnčín</v>
      </c>
      <c r="U3765" t="s">
        <v>6462</v>
      </c>
      <c r="V3765">
        <v>570524</v>
      </c>
    </row>
    <row r="3766" spans="19:22">
      <c r="S3766" t="str">
        <f>IF(ISNUMBER(SEARCH(ZAKL_DATA!$B$18,FU!$U3766)),U3766,"")</f>
        <v>Pěnčín</v>
      </c>
      <c r="T3766" t="str">
        <f t="array" ref="T3766">IFERROR(INDEX($S$3:$S$6255,SMALL(IF(ISNUMBER(SEARCH("",$S$3:$S$6255)),ROW($S$1:$S$6253),""),ROW(S3764))),"")</f>
        <v>Pěnčín</v>
      </c>
      <c r="U3766" t="s">
        <v>6462</v>
      </c>
      <c r="V3766">
        <v>570532</v>
      </c>
    </row>
    <row r="3767" spans="19:22">
      <c r="S3767" t="str">
        <f>IF(ISNUMBER(SEARCH(ZAKL_DATA!$B$18,FU!$U3767)),U3767,"")</f>
        <v>Pěnčín</v>
      </c>
      <c r="T3767" t="str">
        <f t="array" ref="T3767">IFERROR(INDEX($S$3:$S$6255,SMALL(IF(ISNUMBER(SEARCH("",$S$3:$S$6255)),ROW($S$1:$S$6253),""),ROW(S3765))),"")</f>
        <v>Pěnčín</v>
      </c>
      <c r="U3767" t="s">
        <v>6462</v>
      </c>
      <c r="V3767">
        <v>570541</v>
      </c>
    </row>
    <row r="3768" spans="19:22">
      <c r="S3768" t="str">
        <f>IF(ISNUMBER(SEARCH(ZAKL_DATA!$B$18,FU!$U3768)),U3768,"")</f>
        <v>Perálec</v>
      </c>
      <c r="T3768" t="str">
        <f t="array" ref="T3768">IFERROR(INDEX($S$3:$S$6255,SMALL(IF(ISNUMBER(SEARCH("",$S$3:$S$6255)),ROW($S$1:$S$6253),""),ROW(S3766))),"")</f>
        <v>Perálec</v>
      </c>
      <c r="U3768" t="s">
        <v>7104</v>
      </c>
      <c r="V3768">
        <v>570567</v>
      </c>
    </row>
    <row r="3769" spans="19:22">
      <c r="S3769" t="str">
        <f>IF(ISNUMBER(SEARCH(ZAKL_DATA!$B$18,FU!$U3769)),U3769,"")</f>
        <v>Perná</v>
      </c>
      <c r="T3769" t="str">
        <f t="array" ref="T3769">IFERROR(INDEX($S$3:$S$6255,SMALL(IF(ISNUMBER(SEARCH("",$S$3:$S$6255)),ROW($S$1:$S$6253),""),ROW(S3767))),"")</f>
        <v>Perná</v>
      </c>
      <c r="U3769" t="s">
        <v>7964</v>
      </c>
      <c r="V3769">
        <v>570575</v>
      </c>
    </row>
    <row r="3770" spans="19:22">
      <c r="S3770" t="str">
        <f>IF(ISNUMBER(SEARCH(ZAKL_DATA!$B$18,FU!$U3770)),U3770,"")</f>
        <v>Pernarec</v>
      </c>
      <c r="T3770" t="str">
        <f t="array" ref="T3770">IFERROR(INDEX($S$3:$S$6255,SMALL(IF(ISNUMBER(SEARCH("",$S$3:$S$6255)),ROW($S$1:$S$6253),""),ROW(S3768))),"")</f>
        <v>Pernarec</v>
      </c>
      <c r="U3770" t="s">
        <v>6127</v>
      </c>
      <c r="V3770">
        <v>570648</v>
      </c>
    </row>
    <row r="3771" spans="19:22">
      <c r="S3771" t="str">
        <f>IF(ISNUMBER(SEARCH(ZAKL_DATA!$B$18,FU!$U3771)),U3771,"")</f>
        <v>Pernink</v>
      </c>
      <c r="T3771" t="str">
        <f t="array" ref="T3771">IFERROR(INDEX($S$3:$S$6255,SMALL(IF(ISNUMBER(SEARCH("",$S$3:$S$6255)),ROW($S$1:$S$6253),""),ROW(S3769))),"")</f>
        <v>Pernink</v>
      </c>
      <c r="U3771" t="s">
        <v>5958</v>
      </c>
      <c r="V3771">
        <v>570656</v>
      </c>
    </row>
    <row r="3772" spans="19:22">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c r="S3773" t="str">
        <f>IF(ISNUMBER(SEARCH(ZAKL_DATA!$B$18,FU!$U3773)),U3773,"")</f>
        <v>Perštejn</v>
      </c>
      <c r="T3773" t="str">
        <f t="array" ref="T3773">IFERROR(INDEX($S$3:$S$6255,SMALL(IF(ISNUMBER(SEARCH("",$S$3:$S$6255)),ROW($S$1:$S$6253),""),ROW(S3771))),"")</f>
        <v>Perštejn</v>
      </c>
      <c r="U3773" t="s">
        <v>6427</v>
      </c>
      <c r="V3773">
        <v>570681</v>
      </c>
    </row>
    <row r="3774" spans="19:22">
      <c r="S3774" t="str">
        <f>IF(ISNUMBER(SEARCH(ZAKL_DATA!$B$18,FU!$U3774)),U3774,"")</f>
        <v>Pertoltice</v>
      </c>
      <c r="T3774" t="str">
        <f t="array" ref="T3774">IFERROR(INDEX($S$3:$S$6255,SMALL(IF(ISNUMBER(SEARCH("",$S$3:$S$6255)),ROW($S$1:$S$6253),""),ROW(S3772))),"")</f>
        <v>Pertoltice</v>
      </c>
      <c r="U3774" t="s">
        <v>4359</v>
      </c>
      <c r="V3774">
        <v>570702</v>
      </c>
    </row>
    <row r="3775" spans="19:22">
      <c r="S3775" t="str">
        <f>IF(ISNUMBER(SEARCH(ZAKL_DATA!$B$18,FU!$U3775)),U3775,"")</f>
        <v>Pertoltice</v>
      </c>
      <c r="T3775" t="str">
        <f t="array" ref="T3775">IFERROR(INDEX($S$3:$S$6255,SMALL(IF(ISNUMBER(SEARCH("",$S$3:$S$6255)),ROW($S$1:$S$6253),""),ROW(S3773))),"")</f>
        <v>Pertoltice</v>
      </c>
      <c r="U3775" t="s">
        <v>4359</v>
      </c>
      <c r="V3775">
        <v>570711</v>
      </c>
    </row>
    <row r="3776" spans="19:22">
      <c r="S3776" t="str">
        <f>IF(ISNUMBER(SEARCH(ZAKL_DATA!$B$18,FU!$U3776)),U3776,"")</f>
        <v>Pertoltice pod Ralskem</v>
      </c>
      <c r="T3776" t="str">
        <f t="array" ref="T3776">IFERROR(INDEX($S$3:$S$6255,SMALL(IF(ISNUMBER(SEARCH("",$S$3:$S$6255)),ROW($S$1:$S$6253),""),ROW(S3774))),"")</f>
        <v>Pertoltice pod Ralskem</v>
      </c>
      <c r="U3776" t="s">
        <v>3837</v>
      </c>
      <c r="V3776">
        <v>570729</v>
      </c>
    </row>
    <row r="3777" spans="19:22">
      <c r="S3777" t="str">
        <f>IF(ISNUMBER(SEARCH(ZAKL_DATA!$B$18,FU!$U3777)),U3777,"")</f>
        <v>Peruc</v>
      </c>
      <c r="T3777" t="str">
        <f t="array" ref="T3777">IFERROR(INDEX($S$3:$S$6255,SMALL(IF(ISNUMBER(SEARCH("",$S$3:$S$6255)),ROW($S$1:$S$6253),""),ROW(S3775))),"")</f>
        <v>Peruc</v>
      </c>
      <c r="U3777" t="s">
        <v>6696</v>
      </c>
      <c r="V3777">
        <v>570745</v>
      </c>
    </row>
    <row r="3778" spans="19:22">
      <c r="S3778" t="str">
        <f>IF(ISNUMBER(SEARCH(ZAKL_DATA!$B$18,FU!$U3778)),U3778,"")</f>
        <v>Peřimov</v>
      </c>
      <c r="T3778" t="str">
        <f t="array" ref="T3778">IFERROR(INDEX($S$3:$S$6255,SMALL(IF(ISNUMBER(SEARCH("",$S$3:$S$6255)),ROW($S$1:$S$6253),""),ROW(S3776))),"")</f>
        <v>Peřimov</v>
      </c>
      <c r="U3778" t="s">
        <v>7487</v>
      </c>
      <c r="V3778">
        <v>570753</v>
      </c>
    </row>
    <row r="3779" spans="19:22">
      <c r="S3779" t="str">
        <f>IF(ISNUMBER(SEARCH(ZAKL_DATA!$B$18,FU!$U3779)),U3779,"")</f>
        <v>Pesvice</v>
      </c>
      <c r="T3779" t="str">
        <f t="array" ref="T3779">IFERROR(INDEX($S$3:$S$6255,SMALL(IF(ISNUMBER(SEARCH("",$S$3:$S$6255)),ROW($S$1:$S$6253),""),ROW(S3777))),"")</f>
        <v>Pesvice</v>
      </c>
      <c r="U3779" t="s">
        <v>5249</v>
      </c>
      <c r="V3779">
        <v>570761</v>
      </c>
    </row>
    <row r="3780" spans="19:22">
      <c r="S3780" t="str">
        <f>IF(ISNUMBER(SEARCH(ZAKL_DATA!$B$18,FU!$U3780)),U3780,"")</f>
        <v>Pětihosty</v>
      </c>
      <c r="T3780" t="str">
        <f t="array" ref="T3780">IFERROR(INDEX($S$3:$S$6255,SMALL(IF(ISNUMBER(SEARCH("",$S$3:$S$6255)),ROW($S$1:$S$6253),""),ROW(S3778))),"")</f>
        <v>Pětihosty</v>
      </c>
      <c r="U3780" t="s">
        <v>3916</v>
      </c>
      <c r="V3780">
        <v>570770</v>
      </c>
    </row>
    <row r="3781" spans="19:22">
      <c r="S3781" t="str">
        <f>IF(ISNUMBER(SEARCH(ZAKL_DATA!$B$18,FU!$U3781)),U3781,"")</f>
        <v>Pětikozly</v>
      </c>
      <c r="T3781" t="str">
        <f t="array" ref="T3781">IFERROR(INDEX($S$3:$S$6255,SMALL(IF(ISNUMBER(SEARCH("",$S$3:$S$6255)),ROW($S$1:$S$6253),""),ROW(S3779))),"")</f>
        <v>Pětikozly</v>
      </c>
      <c r="U3781" t="s">
        <v>8838</v>
      </c>
      <c r="V3781">
        <v>570788</v>
      </c>
    </row>
    <row r="3782" spans="19:22">
      <c r="S3782" t="str">
        <f>IF(ISNUMBER(SEARCH(ZAKL_DATA!$B$18,FU!$U3782)),U3782,"")</f>
        <v>Pětipsy</v>
      </c>
      <c r="T3782" t="str">
        <f t="array" ref="T3782">IFERROR(INDEX($S$3:$S$6255,SMALL(IF(ISNUMBER(SEARCH("",$S$3:$S$6255)),ROW($S$1:$S$6253),""),ROW(S3780))),"")</f>
        <v>Pětipsy</v>
      </c>
      <c r="U3782" t="s">
        <v>6428</v>
      </c>
      <c r="V3782">
        <v>570796</v>
      </c>
    </row>
    <row r="3783" spans="19:22">
      <c r="S3783" t="str">
        <f>IF(ISNUMBER(SEARCH(ZAKL_DATA!$B$18,FU!$U3783)),U3783,"")</f>
        <v>Petkovy</v>
      </c>
      <c r="T3783" t="str">
        <f t="array" ref="T3783">IFERROR(INDEX($S$3:$S$6255,SMALL(IF(ISNUMBER(SEARCH("",$S$3:$S$6255)),ROW($S$1:$S$6253),""),ROW(S3781))),"")</f>
        <v>Petkovy</v>
      </c>
      <c r="U3783" t="s">
        <v>4553</v>
      </c>
      <c r="V3783">
        <v>570800</v>
      </c>
    </row>
    <row r="3784" spans="19:22">
      <c r="S3784" t="str">
        <f>IF(ISNUMBER(SEARCH(ZAKL_DATA!$B$18,FU!$U3784)),U3784,"")</f>
        <v>Petráveč</v>
      </c>
      <c r="T3784" t="str">
        <f t="array" ref="T3784">IFERROR(INDEX($S$3:$S$6255,SMALL(IF(ISNUMBER(SEARCH("",$S$3:$S$6255)),ROW($S$1:$S$6253),""),ROW(S3782))),"")</f>
        <v>Petráveč</v>
      </c>
      <c r="U3784" t="s">
        <v>8733</v>
      </c>
      <c r="V3784">
        <v>570818</v>
      </c>
    </row>
    <row r="3785" spans="19:22">
      <c r="S3785" t="str">
        <f>IF(ISNUMBER(SEARCH(ZAKL_DATA!$B$18,FU!$U3785)),U3785,"")</f>
        <v>Petrohrad</v>
      </c>
      <c r="T3785" t="str">
        <f t="array" ref="T3785">IFERROR(INDEX($S$3:$S$6255,SMALL(IF(ISNUMBER(SEARCH("",$S$3:$S$6255)),ROW($S$1:$S$6253),""),ROW(S3783))),"")</f>
        <v>Petrohrad</v>
      </c>
      <c r="U3785" t="s">
        <v>6697</v>
      </c>
      <c r="V3785">
        <v>570826</v>
      </c>
    </row>
    <row r="3786" spans="19:22">
      <c r="S3786" t="str">
        <f>IF(ISNUMBER(SEARCH(ZAKL_DATA!$B$18,FU!$U3786)),U3786,"")</f>
        <v>Petroupim</v>
      </c>
      <c r="T3786" t="str">
        <f t="array" ref="T3786">IFERROR(INDEX($S$3:$S$6255,SMALL(IF(ISNUMBER(SEARCH("",$S$3:$S$6255)),ROW($S$1:$S$6253),""),ROW(S3784))),"")</f>
        <v>Petroupim</v>
      </c>
      <c r="U3786" t="s">
        <v>3985</v>
      </c>
      <c r="V3786">
        <v>570834</v>
      </c>
    </row>
    <row r="3787" spans="19:22">
      <c r="S3787" t="str">
        <f>IF(ISNUMBER(SEARCH(ZAKL_DATA!$B$18,FU!$U3787)),U3787,"")</f>
        <v>Petrov</v>
      </c>
      <c r="T3787" t="str">
        <f t="array" ref="T3787">IFERROR(INDEX($S$3:$S$6255,SMALL(IF(ISNUMBER(SEARCH("",$S$3:$S$6255)),ROW($S$1:$S$6253),""),ROW(S3785))),"")</f>
        <v>Petrov</v>
      </c>
      <c r="U3787" t="s">
        <v>4815</v>
      </c>
      <c r="V3787">
        <v>570842</v>
      </c>
    </row>
    <row r="3788" spans="19:22">
      <c r="S3788" t="str">
        <f>IF(ISNUMBER(SEARCH(ZAKL_DATA!$B$18,FU!$U3788)),U3788,"")</f>
        <v>Petrov</v>
      </c>
      <c r="T3788" t="str">
        <f t="array" ref="T3788">IFERROR(INDEX($S$3:$S$6255,SMALL(IF(ISNUMBER(SEARCH("",$S$3:$S$6255)),ROW($S$1:$S$6253),""),ROW(S3786))),"")</f>
        <v>Petrov</v>
      </c>
      <c r="U3788" t="s">
        <v>4815</v>
      </c>
      <c r="V3788">
        <v>570851</v>
      </c>
    </row>
    <row r="3789" spans="19:22">
      <c r="S3789" t="str">
        <f>IF(ISNUMBER(SEARCH(ZAKL_DATA!$B$18,FU!$U3789)),U3789,"")</f>
        <v>Petrov</v>
      </c>
      <c r="T3789" t="str">
        <f t="array" ref="T3789">IFERROR(INDEX($S$3:$S$6255,SMALL(IF(ISNUMBER(SEARCH("",$S$3:$S$6255)),ROW($S$1:$S$6253),""),ROW(S3787))),"")</f>
        <v>Petrov</v>
      </c>
      <c r="U3789" t="s">
        <v>4815</v>
      </c>
      <c r="V3789">
        <v>570869</v>
      </c>
    </row>
    <row r="3790" spans="19:22">
      <c r="S3790" t="str">
        <f>IF(ISNUMBER(SEARCH(ZAKL_DATA!$B$18,FU!$U3790)),U3790,"")</f>
        <v>Petrov nad Desnou</v>
      </c>
      <c r="T3790" t="str">
        <f t="array" ref="T3790">IFERROR(INDEX($S$3:$S$6255,SMALL(IF(ISNUMBER(SEARCH("",$S$3:$S$6255)),ROW($S$1:$S$6253),""),ROW(S3788))),"")</f>
        <v>Petrov nad Desnou</v>
      </c>
      <c r="U3790" t="s">
        <v>3613</v>
      </c>
      <c r="V3790">
        <v>570877</v>
      </c>
    </row>
    <row r="3791" spans="19:22">
      <c r="S3791" t="str">
        <f>IF(ISNUMBER(SEARCH(ZAKL_DATA!$B$18,FU!$U3791)),U3791,"")</f>
        <v>Petrovice</v>
      </c>
      <c r="T3791" t="str">
        <f t="array" ref="T3791">IFERROR(INDEX($S$3:$S$6255,SMALL(IF(ISNUMBER(SEARCH("",$S$3:$S$6255)),ROW($S$1:$S$6253),""),ROW(S3789))),"")</f>
        <v>Petrovice</v>
      </c>
      <c r="U3791" t="s">
        <v>4939</v>
      </c>
      <c r="V3791">
        <v>570885</v>
      </c>
    </row>
    <row r="3792" spans="19:22">
      <c r="S3792" t="str">
        <f>IF(ISNUMBER(SEARCH(ZAKL_DATA!$B$18,FU!$U3792)),U3792,"")</f>
        <v>Petrovice</v>
      </c>
      <c r="T3792" t="str">
        <f t="array" ref="T3792">IFERROR(INDEX($S$3:$S$6255,SMALL(IF(ISNUMBER(SEARCH("",$S$3:$S$6255)),ROW($S$1:$S$6253),""),ROW(S3790))),"")</f>
        <v>Petrovice</v>
      </c>
      <c r="U3792" t="s">
        <v>4939</v>
      </c>
      <c r="V3792">
        <v>570893</v>
      </c>
    </row>
    <row r="3793" spans="19:22">
      <c r="S3793" t="str">
        <f>IF(ISNUMBER(SEARCH(ZAKL_DATA!$B$18,FU!$U3793)),U3793,"")</f>
        <v>Petrovice</v>
      </c>
      <c r="T3793" t="str">
        <f t="array" ref="T3793">IFERROR(INDEX($S$3:$S$6255,SMALL(IF(ISNUMBER(SEARCH("",$S$3:$S$6255)),ROW($S$1:$S$6253),""),ROW(S3791))),"")</f>
        <v>Petrovice</v>
      </c>
      <c r="U3793" t="s">
        <v>4939</v>
      </c>
      <c r="V3793">
        <v>570907</v>
      </c>
    </row>
    <row r="3794" spans="19:22">
      <c r="S3794" t="str">
        <f>IF(ISNUMBER(SEARCH(ZAKL_DATA!$B$18,FU!$U3794)),U3794,"")</f>
        <v>Petrovice</v>
      </c>
      <c r="T3794" t="str">
        <f t="array" ref="T3794">IFERROR(INDEX($S$3:$S$6255,SMALL(IF(ISNUMBER(SEARCH("",$S$3:$S$6255)),ROW($S$1:$S$6253),""),ROW(S3792))),"")</f>
        <v>Petrovice</v>
      </c>
      <c r="U3794" t="s">
        <v>4939</v>
      </c>
      <c r="V3794">
        <v>570915</v>
      </c>
    </row>
    <row r="3795" spans="19:22">
      <c r="S3795" t="str">
        <f>IF(ISNUMBER(SEARCH(ZAKL_DATA!$B$18,FU!$U3795)),U3795,"")</f>
        <v>Petrovice</v>
      </c>
      <c r="T3795" t="str">
        <f t="array" ref="T3795">IFERROR(INDEX($S$3:$S$6255,SMALL(IF(ISNUMBER(SEARCH("",$S$3:$S$6255)),ROW($S$1:$S$6253),""),ROW(S3793))),"")</f>
        <v>Petrovice</v>
      </c>
      <c r="U3795" t="s">
        <v>4939</v>
      </c>
      <c r="V3795">
        <v>570923</v>
      </c>
    </row>
    <row r="3796" spans="19:22">
      <c r="S3796" t="str">
        <f>IF(ISNUMBER(SEARCH(ZAKL_DATA!$B$18,FU!$U3796)),U3796,"")</f>
        <v>Petrovice</v>
      </c>
      <c r="T3796" t="str">
        <f t="array" ref="T3796">IFERROR(INDEX($S$3:$S$6255,SMALL(IF(ISNUMBER(SEARCH("",$S$3:$S$6255)),ROW($S$1:$S$6253),""),ROW(S3794))),"")</f>
        <v>Petrovice</v>
      </c>
      <c r="U3796" t="s">
        <v>4939</v>
      </c>
      <c r="V3796">
        <v>570931</v>
      </c>
    </row>
    <row r="3797" spans="19:22">
      <c r="S3797" t="str">
        <f>IF(ISNUMBER(SEARCH(ZAKL_DATA!$B$18,FU!$U3797)),U3797,"")</f>
        <v>Petrovice</v>
      </c>
      <c r="T3797" t="str">
        <f t="array" ref="T3797">IFERROR(INDEX($S$3:$S$6255,SMALL(IF(ISNUMBER(SEARCH("",$S$3:$S$6255)),ROW($S$1:$S$6253),""),ROW(S3795))),"")</f>
        <v>Petrovice</v>
      </c>
      <c r="U3797" t="s">
        <v>4939</v>
      </c>
      <c r="V3797">
        <v>570940</v>
      </c>
    </row>
    <row r="3798" spans="19:22">
      <c r="S3798" t="str">
        <f>IF(ISNUMBER(SEARCH(ZAKL_DATA!$B$18,FU!$U3798)),U3798,"")</f>
        <v>Petrovice</v>
      </c>
      <c r="T3798" t="str">
        <f t="array" ref="T3798">IFERROR(INDEX($S$3:$S$6255,SMALL(IF(ISNUMBER(SEARCH("",$S$3:$S$6255)),ROW($S$1:$S$6253),""),ROW(S3796))),"")</f>
        <v>Petrovice</v>
      </c>
      <c r="U3798" t="s">
        <v>4939</v>
      </c>
      <c r="V3798">
        <v>570958</v>
      </c>
    </row>
    <row r="3799" spans="19:22">
      <c r="S3799" t="str">
        <f>IF(ISNUMBER(SEARCH(ZAKL_DATA!$B$18,FU!$U3799)),U3799,"")</f>
        <v>Petrovice</v>
      </c>
      <c r="T3799" t="str">
        <f t="array" ref="T3799">IFERROR(INDEX($S$3:$S$6255,SMALL(IF(ISNUMBER(SEARCH("",$S$3:$S$6255)),ROW($S$1:$S$6253),""),ROW(S3797))),"")</f>
        <v>Petrovice</v>
      </c>
      <c r="U3799" t="s">
        <v>4939</v>
      </c>
      <c r="V3799">
        <v>570966</v>
      </c>
    </row>
    <row r="3800" spans="19:22">
      <c r="S3800" t="str">
        <f>IF(ISNUMBER(SEARCH(ZAKL_DATA!$B$18,FU!$U3800)),U3800,"")</f>
        <v>Petrovice I</v>
      </c>
      <c r="T3800" t="str">
        <f t="array" ref="T3800">IFERROR(INDEX($S$3:$S$6255,SMALL(IF(ISNUMBER(SEARCH("",$S$3:$S$6255)),ROW($S$1:$S$6253),""),ROW(S3798))),"")</f>
        <v>Petrovice I</v>
      </c>
      <c r="U3800" t="s">
        <v>4360</v>
      </c>
      <c r="V3800">
        <v>570974</v>
      </c>
    </row>
    <row r="3801" spans="19:22">
      <c r="S3801" t="str">
        <f>IF(ISNUMBER(SEARCH(ZAKL_DATA!$B$18,FU!$U3801)),U3801,"")</f>
        <v>Petrovice II</v>
      </c>
      <c r="T3801" t="str">
        <f t="array" ref="T3801">IFERROR(INDEX($S$3:$S$6255,SMALL(IF(ISNUMBER(SEARCH("",$S$3:$S$6255)),ROW($S$1:$S$6253),""),ROW(S3799))),"")</f>
        <v>Petrovice II</v>
      </c>
      <c r="U3801" t="s">
        <v>4361</v>
      </c>
      <c r="V3801">
        <v>570982</v>
      </c>
    </row>
    <row r="3802" spans="19:22">
      <c r="S3802" t="str">
        <f>IF(ISNUMBER(SEARCH(ZAKL_DATA!$B$18,FU!$U3802)),U3802,"")</f>
        <v>Petrovice u Karviné</v>
      </c>
      <c r="T3802" t="str">
        <f t="array" ref="T3802">IFERROR(INDEX($S$3:$S$6255,SMALL(IF(ISNUMBER(SEARCH("",$S$3:$S$6255)),ROW($S$1:$S$6253),""),ROW(S3800))),"")</f>
        <v>Petrovice u Karviné</v>
      </c>
      <c r="U3802" t="s">
        <v>8897</v>
      </c>
      <c r="V3802">
        <v>570991</v>
      </c>
    </row>
    <row r="3803" spans="19:22">
      <c r="S3803" t="str">
        <f>IF(ISNUMBER(SEARCH(ZAKL_DATA!$B$18,FU!$U3803)),U3803,"")</f>
        <v>Petrovice u Sušice</v>
      </c>
      <c r="T3803" t="str">
        <f t="array" ref="T3803">IFERROR(INDEX($S$3:$S$6255,SMALL(IF(ISNUMBER(SEARCH("",$S$3:$S$6255)),ROW($S$1:$S$6253),""),ROW(S3801))),"")</f>
        <v>Petrovice u Sušice</v>
      </c>
      <c r="U3803" t="s">
        <v>6006</v>
      </c>
      <c r="V3803">
        <v>571008</v>
      </c>
    </row>
    <row r="3804" spans="19:22">
      <c r="S3804" t="str">
        <f>IF(ISNUMBER(SEARCH(ZAKL_DATA!$B$18,FU!$U3804)),U3804,"")</f>
        <v>Petrovičky</v>
      </c>
      <c r="T3804" t="str">
        <f t="array" ref="T3804">IFERROR(INDEX($S$3:$S$6255,SMALL(IF(ISNUMBER(SEARCH("",$S$3:$S$6255)),ROW($S$1:$S$6253),""),ROW(S3802))),"")</f>
        <v>Petrovičky</v>
      </c>
      <c r="U3804" t="s">
        <v>5453</v>
      </c>
      <c r="V3804">
        <v>571016</v>
      </c>
    </row>
    <row r="3805" spans="19:22">
      <c r="S3805" t="str">
        <f>IF(ISNUMBER(SEARCH(ZAKL_DATA!$B$18,FU!$U3805)),U3805,"")</f>
        <v>Petrůvka</v>
      </c>
      <c r="T3805" t="str">
        <f t="array" ref="T3805">IFERROR(INDEX($S$3:$S$6255,SMALL(IF(ISNUMBER(SEARCH("",$S$3:$S$6255)),ROW($S$1:$S$6253),""),ROW(S3803))),"")</f>
        <v>Petrůvka</v>
      </c>
      <c r="U3805" t="s">
        <v>6003</v>
      </c>
      <c r="V3805">
        <v>571024</v>
      </c>
    </row>
    <row r="3806" spans="19:22">
      <c r="S3806" t="str">
        <f>IF(ISNUMBER(SEARCH(ZAKL_DATA!$B$18,FU!$U3806)),U3806,"")</f>
        <v>Petrůvky</v>
      </c>
      <c r="T3806" t="str">
        <f t="array" ref="T3806">IFERROR(INDEX($S$3:$S$6255,SMALL(IF(ISNUMBER(SEARCH("",$S$3:$S$6255)),ROW($S$1:$S$6253),""),ROW(S3804))),"")</f>
        <v>Petrůvky</v>
      </c>
      <c r="U3806" t="s">
        <v>8405</v>
      </c>
      <c r="V3806">
        <v>571032</v>
      </c>
    </row>
    <row r="3807" spans="19:22">
      <c r="S3807" t="str">
        <f>IF(ISNUMBER(SEARCH(ZAKL_DATA!$B$18,FU!$U3807)),U3807,"")</f>
        <v>Petříkov</v>
      </c>
      <c r="T3807" t="str">
        <f t="array" ref="T3807">IFERROR(INDEX($S$3:$S$6255,SMALL(IF(ISNUMBER(SEARCH("",$S$3:$S$6255)),ROW($S$1:$S$6253),""),ROW(S3805))),"")</f>
        <v>Petříkov</v>
      </c>
      <c r="U3807" t="s">
        <v>4485</v>
      </c>
      <c r="V3807">
        <v>571041</v>
      </c>
    </row>
    <row r="3808" spans="19:22">
      <c r="S3808" t="str">
        <f>IF(ISNUMBER(SEARCH(ZAKL_DATA!$B$18,FU!$U3808)),U3808,"")</f>
        <v>Petříkov</v>
      </c>
      <c r="T3808" t="str">
        <f t="array" ref="T3808">IFERROR(INDEX($S$3:$S$6255,SMALL(IF(ISNUMBER(SEARCH("",$S$3:$S$6255)),ROW($S$1:$S$6253),""),ROW(S3806))),"")</f>
        <v>Petříkov</v>
      </c>
      <c r="U3808" t="s">
        <v>4485</v>
      </c>
      <c r="V3808">
        <v>571059</v>
      </c>
    </row>
    <row r="3809" spans="19:22">
      <c r="S3809" t="str">
        <f>IF(ISNUMBER(SEARCH(ZAKL_DATA!$B$18,FU!$U3809)),U3809,"")</f>
        <v>Petřvald</v>
      </c>
      <c r="T3809" t="str">
        <f t="array" ref="T3809">IFERROR(INDEX($S$3:$S$6255,SMALL(IF(ISNUMBER(SEARCH("",$S$3:$S$6255)),ROW($S$1:$S$6253),""),ROW(S3807))),"")</f>
        <v>Petřvald</v>
      </c>
      <c r="U3809" t="s">
        <v>8898</v>
      </c>
      <c r="V3809">
        <v>571067</v>
      </c>
    </row>
    <row r="3810" spans="19:22">
      <c r="S3810" t="str">
        <f>IF(ISNUMBER(SEARCH(ZAKL_DATA!$B$18,FU!$U3810)),U3810,"")</f>
        <v>Petřvald</v>
      </c>
      <c r="T3810" t="str">
        <f t="array" ref="T3810">IFERROR(INDEX($S$3:$S$6255,SMALL(IF(ISNUMBER(SEARCH("",$S$3:$S$6255)),ROW($S$1:$S$6253),""),ROW(S3808))),"")</f>
        <v>Petřvald</v>
      </c>
      <c r="U3810" t="s">
        <v>8898</v>
      </c>
      <c r="V3810">
        <v>571075</v>
      </c>
    </row>
    <row r="3811" spans="19:22">
      <c r="S3811" t="str">
        <f>IF(ISNUMBER(SEARCH(ZAKL_DATA!$B$18,FU!$U3811)),U3811,"")</f>
        <v>Pchery</v>
      </c>
      <c r="T3811" t="str">
        <f t="array" ref="T3811">IFERROR(INDEX($S$3:$S$6255,SMALL(IF(ISNUMBER(SEARCH("",$S$3:$S$6255)),ROW($S$1:$S$6253),""),ROW(S3809))),"")</f>
        <v>Pchery</v>
      </c>
      <c r="U3811" t="s">
        <v>4206</v>
      </c>
      <c r="V3811">
        <v>571083</v>
      </c>
    </row>
    <row r="3812" spans="19:22">
      <c r="S3812" t="str">
        <f>IF(ISNUMBER(SEARCH(ZAKL_DATA!$B$18,FU!$U3812)),U3812,"")</f>
        <v>Pičín</v>
      </c>
      <c r="T3812" t="str">
        <f t="array" ref="T3812">IFERROR(INDEX($S$3:$S$6255,SMALL(IF(ISNUMBER(SEARCH("",$S$3:$S$6255)),ROW($S$1:$S$6253),""),ROW(S3810))),"")</f>
        <v>Pičín</v>
      </c>
      <c r="U3812" t="s">
        <v>4940</v>
      </c>
      <c r="V3812">
        <v>571091</v>
      </c>
    </row>
    <row r="3813" spans="19:22">
      <c r="S3813" t="str">
        <f>IF(ISNUMBER(SEARCH(ZAKL_DATA!$B$18,FU!$U3813)),U3813,"")</f>
        <v>Pikárec</v>
      </c>
      <c r="T3813" t="str">
        <f t="array" ref="T3813">IFERROR(INDEX($S$3:$S$6255,SMALL(IF(ISNUMBER(SEARCH("",$S$3:$S$6255)),ROW($S$1:$S$6253),""),ROW(S3811))),"")</f>
        <v>Pikárec</v>
      </c>
      <c r="U3813" t="s">
        <v>5541</v>
      </c>
      <c r="V3813">
        <v>571105</v>
      </c>
    </row>
    <row r="3814" spans="19:22">
      <c r="S3814" t="str">
        <f>IF(ISNUMBER(SEARCH(ZAKL_DATA!$B$18,FU!$U3814)),U3814,"")</f>
        <v>Pila</v>
      </c>
      <c r="T3814" t="str">
        <f t="array" ref="T3814">IFERROR(INDEX($S$3:$S$6255,SMALL(IF(ISNUMBER(SEARCH("",$S$3:$S$6255)),ROW($S$1:$S$6253),""),ROW(S3812))),"")</f>
        <v>Pila</v>
      </c>
      <c r="U3814" t="s">
        <v>6007</v>
      </c>
      <c r="V3814">
        <v>571113</v>
      </c>
    </row>
    <row r="3815" spans="19:22">
      <c r="S3815" t="str">
        <f>IF(ISNUMBER(SEARCH(ZAKL_DATA!$B$18,FU!$U3815)),U3815,"")</f>
        <v>Pilníkov</v>
      </c>
      <c r="T3815" t="str">
        <f t="array" ref="T3815">IFERROR(INDEX($S$3:$S$6255,SMALL(IF(ISNUMBER(SEARCH("",$S$3:$S$6255)),ROW($S$1:$S$6253),""),ROW(S3813))),"")</f>
        <v>Pilníkov</v>
      </c>
      <c r="U3815" t="s">
        <v>7643</v>
      </c>
      <c r="V3815">
        <v>571121</v>
      </c>
    </row>
    <row r="3816" spans="19:22">
      <c r="S3816" t="str">
        <f>IF(ISNUMBER(SEARCH(ZAKL_DATA!$B$18,FU!$U3816)),U3816,"")</f>
        <v>Písařov</v>
      </c>
      <c r="T3816" t="str">
        <f t="array" ref="T3816">IFERROR(INDEX($S$3:$S$6255,SMALL(IF(ISNUMBER(SEARCH("",$S$3:$S$6255)),ROW($S$1:$S$6253),""),ROW(S3814))),"")</f>
        <v>Písařov</v>
      </c>
      <c r="U3816" t="s">
        <v>4905</v>
      </c>
      <c r="V3816">
        <v>571130</v>
      </c>
    </row>
    <row r="3817" spans="19:22">
      <c r="S3817" t="str">
        <f>IF(ISNUMBER(SEARCH(ZAKL_DATA!$B$18,FU!$U3817)),U3817,"")</f>
        <v>Písečná</v>
      </c>
      <c r="T3817" t="str">
        <f t="array" ref="T3817">IFERROR(INDEX($S$3:$S$6255,SMALL(IF(ISNUMBER(SEARCH("",$S$3:$S$6255)),ROW($S$1:$S$6253),""),ROW(S3815))),"")</f>
        <v>Písečná</v>
      </c>
      <c r="U3817" t="s">
        <v>4908</v>
      </c>
      <c r="V3817">
        <v>571148</v>
      </c>
    </row>
    <row r="3818" spans="19:22">
      <c r="S3818" t="str">
        <f>IF(ISNUMBER(SEARCH(ZAKL_DATA!$B$18,FU!$U3818)),U3818,"")</f>
        <v>Písečná</v>
      </c>
      <c r="T3818" t="str">
        <f t="array" ref="T3818">IFERROR(INDEX($S$3:$S$6255,SMALL(IF(ISNUMBER(SEARCH("",$S$3:$S$6255)),ROW($S$1:$S$6253),""),ROW(S3816))),"")</f>
        <v>Písečná</v>
      </c>
      <c r="U3818" t="s">
        <v>4908</v>
      </c>
      <c r="V3818">
        <v>571156</v>
      </c>
    </row>
    <row r="3819" spans="19:22">
      <c r="S3819" t="str">
        <f>IF(ISNUMBER(SEARCH(ZAKL_DATA!$B$18,FU!$U3819)),U3819,"")</f>
        <v>Písečná</v>
      </c>
      <c r="T3819" t="str">
        <f t="array" ref="T3819">IFERROR(INDEX($S$3:$S$6255,SMALL(IF(ISNUMBER(SEARCH("",$S$3:$S$6255)),ROW($S$1:$S$6253),""),ROW(S3817))),"")</f>
        <v>Písečná</v>
      </c>
      <c r="U3819" t="s">
        <v>4908</v>
      </c>
      <c r="V3819">
        <v>571164</v>
      </c>
    </row>
    <row r="3820" spans="19:22">
      <c r="S3820" t="str">
        <f>IF(ISNUMBER(SEARCH(ZAKL_DATA!$B$18,FU!$U3820)),U3820,"")</f>
        <v>Písečné</v>
      </c>
      <c r="T3820" t="str">
        <f t="array" ref="T3820">IFERROR(INDEX($S$3:$S$6255,SMALL(IF(ISNUMBER(SEARCH("",$S$3:$S$6255)),ROW($S$1:$S$6253),""),ROW(S3818))),"")</f>
        <v>Písečné</v>
      </c>
      <c r="U3820" t="s">
        <v>5311</v>
      </c>
      <c r="V3820">
        <v>571172</v>
      </c>
    </row>
    <row r="3821" spans="19:22">
      <c r="S3821" t="str">
        <f>IF(ISNUMBER(SEARCH(ZAKL_DATA!$B$18,FU!$U3821)),U3821,"")</f>
        <v>Písečné</v>
      </c>
      <c r="T3821" t="str">
        <f t="array" ref="T3821">IFERROR(INDEX($S$3:$S$6255,SMALL(IF(ISNUMBER(SEARCH("",$S$3:$S$6255)),ROW($S$1:$S$6253),""),ROW(S3819))),"")</f>
        <v>Písečné</v>
      </c>
      <c r="U3821" t="s">
        <v>5311</v>
      </c>
      <c r="V3821">
        <v>571181</v>
      </c>
    </row>
    <row r="3822" spans="19:22">
      <c r="S3822" t="str">
        <f>IF(ISNUMBER(SEARCH(ZAKL_DATA!$B$18,FU!$U3822)),U3822,"")</f>
        <v>Písek</v>
      </c>
      <c r="T3822" t="str">
        <f t="array" ref="T3822">IFERROR(INDEX($S$3:$S$6255,SMALL(IF(ISNUMBER(SEARCH("",$S$3:$S$6255)),ROW($S$1:$S$6253),""),ROW(S3820))),"")</f>
        <v>Písek</v>
      </c>
      <c r="U3822" t="s">
        <v>3767</v>
      </c>
      <c r="V3822">
        <v>571199</v>
      </c>
    </row>
    <row r="3823" spans="19:22">
      <c r="S3823" t="str">
        <f>IF(ISNUMBER(SEARCH(ZAKL_DATA!$B$18,FU!$U3823)),U3823,"")</f>
        <v>Písek</v>
      </c>
      <c r="T3823" t="str">
        <f t="array" ref="T3823">IFERROR(INDEX($S$3:$S$6255,SMALL(IF(ISNUMBER(SEARCH("",$S$3:$S$6255)),ROW($S$1:$S$6253),""),ROW(S3821))),"")</f>
        <v>Písek</v>
      </c>
      <c r="U3823" t="s">
        <v>3767</v>
      </c>
      <c r="V3823">
        <v>571202</v>
      </c>
    </row>
    <row r="3824" spans="19:22">
      <c r="S3824" t="str">
        <f>IF(ISNUMBER(SEARCH(ZAKL_DATA!$B$18,FU!$U3824)),U3824,"")</f>
        <v>Písek</v>
      </c>
      <c r="T3824" t="str">
        <f t="array" ref="T3824">IFERROR(INDEX($S$3:$S$6255,SMALL(IF(ISNUMBER(SEARCH("",$S$3:$S$6255)),ROW($S$1:$S$6253),""),ROW(S3822))),"")</f>
        <v>Písek</v>
      </c>
      <c r="U3824" t="s">
        <v>3767</v>
      </c>
      <c r="V3824">
        <v>571211</v>
      </c>
    </row>
    <row r="3825" spans="19:22">
      <c r="S3825" t="str">
        <f>IF(ISNUMBER(SEARCH(ZAKL_DATA!$B$18,FU!$U3825)),U3825,"")</f>
        <v>Písková Lhota</v>
      </c>
      <c r="T3825" t="str">
        <f t="array" ref="T3825">IFERROR(INDEX($S$3:$S$6255,SMALL(IF(ISNUMBER(SEARCH("",$S$3:$S$6255)),ROW($S$1:$S$6253),""),ROW(S3823))),"")</f>
        <v>Písková Lhota</v>
      </c>
      <c r="U3825" t="s">
        <v>4554</v>
      </c>
      <c r="V3825">
        <v>571229</v>
      </c>
    </row>
    <row r="3826" spans="19:22">
      <c r="S3826" t="str">
        <f>IF(ISNUMBER(SEARCH(ZAKL_DATA!$B$18,FU!$U3826)),U3826,"")</f>
        <v>Písková Lhota</v>
      </c>
      <c r="T3826" t="str">
        <f t="array" ref="T3826">IFERROR(INDEX($S$3:$S$6255,SMALL(IF(ISNUMBER(SEARCH("",$S$3:$S$6255)),ROW($S$1:$S$6253),""),ROW(S3824))),"")</f>
        <v>Písková Lhota</v>
      </c>
      <c r="U3826" t="s">
        <v>4554</v>
      </c>
      <c r="V3826">
        <v>571237</v>
      </c>
    </row>
    <row r="3827" spans="19:22">
      <c r="S3827" t="str">
        <f>IF(ISNUMBER(SEARCH(ZAKL_DATA!$B$18,FU!$U3827)),U3827,"")</f>
        <v>Pístina</v>
      </c>
      <c r="T3827" t="str">
        <f t="array" ref="T3827">IFERROR(INDEX($S$3:$S$6255,SMALL(IF(ISNUMBER(SEARCH("",$S$3:$S$6255)),ROW($S$1:$S$6253),""),ROW(S3825))),"")</f>
        <v>Pístina</v>
      </c>
      <c r="U3827" t="s">
        <v>6231</v>
      </c>
      <c r="V3827">
        <v>571245</v>
      </c>
    </row>
    <row r="3828" spans="19:22">
      <c r="S3828" t="str">
        <f>IF(ISNUMBER(SEARCH(ZAKL_DATA!$B$18,FU!$U3828)),U3828,"")</f>
        <v>Písty</v>
      </c>
      <c r="T3828" t="str">
        <f t="array" ref="T3828">IFERROR(INDEX($S$3:$S$6255,SMALL(IF(ISNUMBER(SEARCH("",$S$3:$S$6255)),ROW($S$1:$S$6253),""),ROW(S3826))),"")</f>
        <v>Písty</v>
      </c>
      <c r="U3828" t="s">
        <v>4662</v>
      </c>
      <c r="V3828">
        <v>571253</v>
      </c>
    </row>
    <row r="3829" spans="19:22">
      <c r="S3829" t="str">
        <f>IF(ISNUMBER(SEARCH(ZAKL_DATA!$B$18,FU!$U3829)),U3829,"")</f>
        <v>Píšť</v>
      </c>
      <c r="T3829" t="str">
        <f t="array" ref="T3829">IFERROR(INDEX($S$3:$S$6255,SMALL(IF(ISNUMBER(SEARCH("",$S$3:$S$6255)),ROW($S$1:$S$6253),""),ROW(S3827))),"")</f>
        <v>Píšť</v>
      </c>
      <c r="U3829" t="s">
        <v>3736</v>
      </c>
      <c r="V3829">
        <v>571261</v>
      </c>
    </row>
    <row r="3830" spans="19:22">
      <c r="S3830" t="str">
        <f>IF(ISNUMBER(SEARCH(ZAKL_DATA!$B$18,FU!$U3830)),U3830,"")</f>
        <v>Píšť</v>
      </c>
      <c r="T3830" t="str">
        <f t="array" ref="T3830">IFERROR(INDEX($S$3:$S$6255,SMALL(IF(ISNUMBER(SEARCH("",$S$3:$S$6255)),ROW($S$1:$S$6253),""),ROW(S3828))),"")</f>
        <v>Píšť</v>
      </c>
      <c r="U3830" t="s">
        <v>3736</v>
      </c>
      <c r="V3830">
        <v>571270</v>
      </c>
    </row>
    <row r="3831" spans="19:22">
      <c r="S3831" t="str">
        <f>IF(ISNUMBER(SEARCH(ZAKL_DATA!$B$18,FU!$U3831)),U3831,"")</f>
        <v>Píšťany</v>
      </c>
      <c r="T3831" t="str">
        <f t="array" ref="T3831">IFERROR(INDEX($S$3:$S$6255,SMALL(IF(ISNUMBER(SEARCH("",$S$3:$S$6255)),ROW($S$1:$S$6253),""),ROW(S3829))),"")</f>
        <v>Píšťany</v>
      </c>
      <c r="U3831" t="s">
        <v>5071</v>
      </c>
      <c r="V3831">
        <v>571288</v>
      </c>
    </row>
    <row r="3832" spans="19:22">
      <c r="S3832" t="str">
        <f>IF(ISNUMBER(SEARCH(ZAKL_DATA!$B$18,FU!$U3832)),U3832,"")</f>
        <v>Pištín</v>
      </c>
      <c r="T3832" t="str">
        <f t="array" ref="T3832">IFERROR(INDEX($S$3:$S$6255,SMALL(IF(ISNUMBER(SEARCH("",$S$3:$S$6255)),ROW($S$1:$S$6253),""),ROW(S3830))),"")</f>
        <v>Pištín</v>
      </c>
      <c r="U3832" t="s">
        <v>4513</v>
      </c>
      <c r="V3832">
        <v>571296</v>
      </c>
    </row>
    <row r="3833" spans="19:22">
      <c r="S3833" t="str">
        <f>IF(ISNUMBER(SEARCH(ZAKL_DATA!$B$18,FU!$U3833)),U3833,"")</f>
        <v>Pitín</v>
      </c>
      <c r="T3833" t="str">
        <f t="array" ref="T3833">IFERROR(INDEX($S$3:$S$6255,SMALL(IF(ISNUMBER(SEARCH("",$S$3:$S$6255)),ROW($S$1:$S$6253),""),ROW(S3831))),"")</f>
        <v>Pitín</v>
      </c>
      <c r="U3833" t="s">
        <v>8471</v>
      </c>
      <c r="V3833">
        <v>571300</v>
      </c>
    </row>
    <row r="3834" spans="19:22">
      <c r="S3834" t="str">
        <f>IF(ISNUMBER(SEARCH(ZAKL_DATA!$B$18,FU!$U3834)),U3834,"")</f>
        <v>Pivín</v>
      </c>
      <c r="T3834" t="str">
        <f t="array" ref="T3834">IFERROR(INDEX($S$3:$S$6255,SMALL(IF(ISNUMBER(SEARCH("",$S$3:$S$6255)),ROW($S$1:$S$6253),""),ROW(S3832))),"")</f>
        <v>Pivín</v>
      </c>
      <c r="U3834" t="s">
        <v>8316</v>
      </c>
      <c r="V3834">
        <v>571318</v>
      </c>
    </row>
    <row r="3835" spans="19:22">
      <c r="S3835" t="str">
        <f>IF(ISNUMBER(SEARCH(ZAKL_DATA!$B$18,FU!$U3835)),U3835,"")</f>
        <v>Pivkovice</v>
      </c>
      <c r="T3835" t="str">
        <f t="array" ref="T3835">IFERROR(INDEX($S$3:$S$6255,SMALL(IF(ISNUMBER(SEARCH("",$S$3:$S$6255)),ROW($S$1:$S$6253),""),ROW(S3833))),"")</f>
        <v>Pivkovice</v>
      </c>
      <c r="U3835" t="s">
        <v>8885</v>
      </c>
      <c r="V3835">
        <v>571326</v>
      </c>
    </row>
    <row r="3836" spans="19:22">
      <c r="S3836" t="str">
        <f>IF(ISNUMBER(SEARCH(ZAKL_DATA!$B$18,FU!$U3836)),U3836,"")</f>
        <v>Planá</v>
      </c>
      <c r="T3836" t="str">
        <f t="array" ref="T3836">IFERROR(INDEX($S$3:$S$6255,SMALL(IF(ISNUMBER(SEARCH("",$S$3:$S$6255)),ROW($S$1:$S$6253),""),ROW(S3834))),"")</f>
        <v>Planá</v>
      </c>
      <c r="U3836" t="s">
        <v>4441</v>
      </c>
      <c r="V3836">
        <v>571334</v>
      </c>
    </row>
    <row r="3837" spans="19:22">
      <c r="S3837" t="str">
        <f>IF(ISNUMBER(SEARCH(ZAKL_DATA!$B$18,FU!$U3837)),U3837,"")</f>
        <v>Planá</v>
      </c>
      <c r="T3837" t="str">
        <f t="array" ref="T3837">IFERROR(INDEX($S$3:$S$6255,SMALL(IF(ISNUMBER(SEARCH("",$S$3:$S$6255)),ROW($S$1:$S$6253),""),ROW(S3835))),"")</f>
        <v>Planá</v>
      </c>
      <c r="U3837" t="s">
        <v>4441</v>
      </c>
      <c r="V3837">
        <v>571342</v>
      </c>
    </row>
    <row r="3838" spans="19:22">
      <c r="S3838" t="str">
        <f>IF(ISNUMBER(SEARCH(ZAKL_DATA!$B$18,FU!$U3838)),U3838,"")</f>
        <v>Planá nad Lužnicí</v>
      </c>
      <c r="T3838" t="str">
        <f t="array" ref="T3838">IFERROR(INDEX($S$3:$S$6255,SMALL(IF(ISNUMBER(SEARCH("",$S$3:$S$6255)),ROW($S$1:$S$6253),""),ROW(S3836))),"")</f>
        <v>Planá nad Lužnicí</v>
      </c>
      <c r="U3838" t="s">
        <v>5757</v>
      </c>
      <c r="V3838">
        <v>571351</v>
      </c>
    </row>
    <row r="3839" spans="19:22">
      <c r="S3839" t="str">
        <f>IF(ISNUMBER(SEARCH(ZAKL_DATA!$B$18,FU!$U3839)),U3839,"")</f>
        <v>Plaňany</v>
      </c>
      <c r="T3839" t="str">
        <f t="array" ref="T3839">IFERROR(INDEX($S$3:$S$6255,SMALL(IF(ISNUMBER(SEARCH("",$S$3:$S$6255)),ROW($S$1:$S$6253),""),ROW(S3837))),"")</f>
        <v>Plaňany</v>
      </c>
      <c r="U3839" t="s">
        <v>4288</v>
      </c>
      <c r="V3839">
        <v>571377</v>
      </c>
    </row>
    <row r="3840" spans="19:22">
      <c r="S3840" t="str">
        <f>IF(ISNUMBER(SEARCH(ZAKL_DATA!$B$18,FU!$U3840)),U3840,"")</f>
        <v>Plandry</v>
      </c>
      <c r="T3840" t="str">
        <f t="array" ref="T3840">IFERROR(INDEX($S$3:$S$6255,SMALL(IF(ISNUMBER(SEARCH("",$S$3:$S$6255)),ROW($S$1:$S$6253),""),ROW(S3838))),"")</f>
        <v>Plandry</v>
      </c>
      <c r="U3840" t="s">
        <v>8164</v>
      </c>
      <c r="V3840">
        <v>571385</v>
      </c>
    </row>
    <row r="3841" spans="19:22">
      <c r="S3841" t="str">
        <f>IF(ISNUMBER(SEARCH(ZAKL_DATA!$B$18,FU!$U3841)),U3841,"")</f>
        <v>Pláně</v>
      </c>
      <c r="T3841" t="str">
        <f t="array" ref="T3841">IFERROR(INDEX($S$3:$S$6255,SMALL(IF(ISNUMBER(SEARCH("",$S$3:$S$6255)),ROW($S$1:$S$6253),""),ROW(S3839))),"")</f>
        <v>Pláně</v>
      </c>
      <c r="U3841" t="s">
        <v>3978</v>
      </c>
      <c r="V3841">
        <v>571393</v>
      </c>
    </row>
    <row r="3842" spans="19:22">
      <c r="S3842" t="str">
        <f>IF(ISNUMBER(SEARCH(ZAKL_DATA!$B$18,FU!$U3842)),U3842,"")</f>
        <v>Plánice</v>
      </c>
      <c r="T3842" t="str">
        <f t="array" ref="T3842">IFERROR(INDEX($S$3:$S$6255,SMALL(IF(ISNUMBER(SEARCH("",$S$3:$S$6255)),ROW($S$1:$S$6253),""),ROW(S3840))),"")</f>
        <v>Plánice</v>
      </c>
      <c r="U3842" t="s">
        <v>6008</v>
      </c>
      <c r="V3842">
        <v>571407</v>
      </c>
    </row>
    <row r="3843" spans="19:22">
      <c r="S3843" t="str">
        <f>IF(ISNUMBER(SEARCH(ZAKL_DATA!$B$18,FU!$U3843)),U3843,"")</f>
        <v>Plasy</v>
      </c>
      <c r="T3843" t="str">
        <f t="array" ref="T3843">IFERROR(INDEX($S$3:$S$6255,SMALL(IF(ISNUMBER(SEARCH("",$S$3:$S$6255)),ROW($S$1:$S$6253),""),ROW(S3841))),"")</f>
        <v>Plasy</v>
      </c>
      <c r="U3843" t="s">
        <v>6128</v>
      </c>
      <c r="V3843">
        <v>571415</v>
      </c>
    </row>
    <row r="3844" spans="19:22">
      <c r="S3844" t="str">
        <f>IF(ISNUMBER(SEARCH(ZAKL_DATA!$B$18,FU!$U3844)),U3844,"")</f>
        <v>Plav</v>
      </c>
      <c r="T3844" t="str">
        <f t="array" ref="T3844">IFERROR(INDEX($S$3:$S$6255,SMALL(IF(ISNUMBER(SEARCH("",$S$3:$S$6255)),ROW($S$1:$S$6253),""),ROW(S3842))),"")</f>
        <v>Plav</v>
      </c>
      <c r="U3844" t="s">
        <v>4456</v>
      </c>
      <c r="V3844">
        <v>571423</v>
      </c>
    </row>
    <row r="3845" spans="19:22">
      <c r="S3845" t="str">
        <f>IF(ISNUMBER(SEARCH(ZAKL_DATA!$B$18,FU!$U3845)),U3845,"")</f>
        <v>Plaveč</v>
      </c>
      <c r="T3845" t="str">
        <f t="array" ref="T3845">IFERROR(INDEX($S$3:$S$6255,SMALL(IF(ISNUMBER(SEARCH("",$S$3:$S$6255)),ROW($S$1:$S$6253),""),ROW(S3843))),"")</f>
        <v>Plaveč</v>
      </c>
      <c r="U3845" t="s">
        <v>8613</v>
      </c>
      <c r="V3845">
        <v>571431</v>
      </c>
    </row>
    <row r="3846" spans="19:22">
      <c r="S3846" t="str">
        <f>IF(ISNUMBER(SEARCH(ZAKL_DATA!$B$18,FU!$U3846)),U3846,"")</f>
        <v>Plavsko</v>
      </c>
      <c r="T3846" t="str">
        <f t="array" ref="T3846">IFERROR(INDEX($S$3:$S$6255,SMALL(IF(ISNUMBER(SEARCH("",$S$3:$S$6255)),ROW($S$1:$S$6253),""),ROW(S3844))),"")</f>
        <v>Plavsko</v>
      </c>
      <c r="U3846" t="s">
        <v>3726</v>
      </c>
      <c r="V3846">
        <v>571440</v>
      </c>
    </row>
    <row r="3847" spans="19:22">
      <c r="S3847" t="str">
        <f>IF(ISNUMBER(SEARCH(ZAKL_DATA!$B$18,FU!$U3847)),U3847,"")</f>
        <v>Plavy</v>
      </c>
      <c r="T3847" t="str">
        <f t="array" ref="T3847">IFERROR(INDEX($S$3:$S$6255,SMALL(IF(ISNUMBER(SEARCH("",$S$3:$S$6255)),ROW($S$1:$S$6253),""),ROW(S3845))),"")</f>
        <v>Plavy</v>
      </c>
      <c r="U3847" t="s">
        <v>6463</v>
      </c>
      <c r="V3847">
        <v>571458</v>
      </c>
    </row>
    <row r="3848" spans="19:22">
      <c r="S3848" t="str">
        <f>IF(ISNUMBER(SEARCH(ZAKL_DATA!$B$18,FU!$U3848)),U3848,"")</f>
        <v>Plazy</v>
      </c>
      <c r="T3848" t="str">
        <f t="array" ref="T3848">IFERROR(INDEX($S$3:$S$6255,SMALL(IF(ISNUMBER(SEARCH("",$S$3:$S$6255)),ROW($S$1:$S$6253),""),ROW(S3846))),"")</f>
        <v>Plazy</v>
      </c>
      <c r="U3848" t="s">
        <v>4555</v>
      </c>
      <c r="V3848">
        <v>571466</v>
      </c>
    </row>
    <row r="3849" spans="19:22">
      <c r="S3849" t="str">
        <f>IF(ISNUMBER(SEARCH(ZAKL_DATA!$B$18,FU!$U3849)),U3849,"")</f>
        <v>Plenkovice</v>
      </c>
      <c r="T3849" t="str">
        <f t="array" ref="T3849">IFERROR(INDEX($S$3:$S$6255,SMALL(IF(ISNUMBER(SEARCH("",$S$3:$S$6255)),ROW($S$1:$S$6253),""),ROW(S3847))),"")</f>
        <v>Plenkovice</v>
      </c>
      <c r="U3849" t="s">
        <v>5551</v>
      </c>
      <c r="V3849">
        <v>571474</v>
      </c>
    </row>
    <row r="3850" spans="19:22">
      <c r="S3850" t="str">
        <f>IF(ISNUMBER(SEARCH(ZAKL_DATA!$B$18,FU!$U3850)),U3850,"")</f>
        <v>Plesná</v>
      </c>
      <c r="T3850" t="str">
        <f t="array" ref="T3850">IFERROR(INDEX($S$3:$S$6255,SMALL(IF(ISNUMBER(SEARCH("",$S$3:$S$6255)),ROW($S$1:$S$6253),""),ROW(S3848))),"")</f>
        <v>Plesná</v>
      </c>
      <c r="U3850" t="s">
        <v>5914</v>
      </c>
      <c r="V3850">
        <v>571482</v>
      </c>
    </row>
    <row r="3851" spans="19:22">
      <c r="S3851" t="str">
        <f>IF(ISNUMBER(SEARCH(ZAKL_DATA!$B$18,FU!$U3851)),U3851,"")</f>
        <v>Pleše</v>
      </c>
      <c r="T3851" t="str">
        <f t="array" ref="T3851">IFERROR(INDEX($S$3:$S$6255,SMALL(IF(ISNUMBER(SEARCH("",$S$3:$S$6255)),ROW($S$1:$S$6253),""),ROW(S3849))),"")</f>
        <v>Pleše</v>
      </c>
      <c r="U3851" t="s">
        <v>3709</v>
      </c>
      <c r="V3851">
        <v>571491</v>
      </c>
    </row>
    <row r="3852" spans="19:22">
      <c r="S3852" t="str">
        <f>IF(ISNUMBER(SEARCH(ZAKL_DATA!$B$18,FU!$U3852)),U3852,"")</f>
        <v>Plešnice</v>
      </c>
      <c r="T3852" t="str">
        <f t="array" ref="T3852">IFERROR(INDEX($S$3:$S$6255,SMALL(IF(ISNUMBER(SEARCH("",$S$3:$S$6255)),ROW($S$1:$S$6253),""),ROW(S3850))),"")</f>
        <v>Plešnice</v>
      </c>
      <c r="U3852" t="s">
        <v>6129</v>
      </c>
      <c r="V3852">
        <v>571504</v>
      </c>
    </row>
    <row r="3853" spans="19:22">
      <c r="S3853" t="str">
        <f>IF(ISNUMBER(SEARCH(ZAKL_DATA!$B$18,FU!$U3853)),U3853,"")</f>
        <v>Pletený Újezd</v>
      </c>
      <c r="T3853" t="str">
        <f t="array" ref="T3853">IFERROR(INDEX($S$3:$S$6255,SMALL(IF(ISNUMBER(SEARCH("",$S$3:$S$6255)),ROW($S$1:$S$6253),""),ROW(S3851))),"")</f>
        <v>Pletený Újezd</v>
      </c>
      <c r="U3853" t="s">
        <v>4207</v>
      </c>
      <c r="V3853">
        <v>571512</v>
      </c>
    </row>
    <row r="3854" spans="19:22">
      <c r="S3854" t="str">
        <f>IF(ISNUMBER(SEARCH(ZAKL_DATA!$B$18,FU!$U3854)),U3854,"")</f>
        <v>Plch</v>
      </c>
      <c r="T3854" t="str">
        <f t="array" ref="T3854">IFERROR(INDEX($S$3:$S$6255,SMALL(IF(ISNUMBER(SEARCH("",$S$3:$S$6255)),ROW($S$1:$S$6253),""),ROW(S3852))),"")</f>
        <v>Plch</v>
      </c>
      <c r="U3854" t="s">
        <v>7181</v>
      </c>
      <c r="V3854">
        <v>571521</v>
      </c>
    </row>
    <row r="3855" spans="19:22">
      <c r="S3855" t="str">
        <f>IF(ISNUMBER(SEARCH(ZAKL_DATA!$B$18,FU!$U3855)),U3855,"")</f>
        <v>Plchov</v>
      </c>
      <c r="T3855" t="str">
        <f t="array" ref="T3855">IFERROR(INDEX($S$3:$S$6255,SMALL(IF(ISNUMBER(SEARCH("",$S$3:$S$6255)),ROW($S$1:$S$6253),""),ROW(S3853))),"")</f>
        <v>Plchov</v>
      </c>
      <c r="U3855" t="s">
        <v>6496</v>
      </c>
      <c r="V3855">
        <v>571539</v>
      </c>
    </row>
    <row r="3856" spans="19:22">
      <c r="S3856" t="str">
        <f>IF(ISNUMBER(SEARCH(ZAKL_DATA!$B$18,FU!$U3856)),U3856,"")</f>
        <v>Plchovice</v>
      </c>
      <c r="T3856" t="str">
        <f t="array" ref="T3856">IFERROR(INDEX($S$3:$S$6255,SMALL(IF(ISNUMBER(SEARCH("",$S$3:$S$6255)),ROW($S$1:$S$6253),""),ROW(S3854))),"")</f>
        <v>Plchovice</v>
      </c>
      <c r="U3856" t="s">
        <v>7709</v>
      </c>
      <c r="V3856">
        <v>571547</v>
      </c>
    </row>
    <row r="3857" spans="19:22">
      <c r="S3857" t="str">
        <f>IF(ISNUMBER(SEARCH(ZAKL_DATA!$B$18,FU!$U3857)),U3857,"")</f>
        <v>Plískov</v>
      </c>
      <c r="T3857" t="str">
        <f t="array" ref="T3857">IFERROR(INDEX($S$3:$S$6255,SMALL(IF(ISNUMBER(SEARCH("",$S$3:$S$6255)),ROW($S$1:$S$6253),""),ROW(S3855))),"")</f>
        <v>Plískov</v>
      </c>
      <c r="U3857" t="s">
        <v>6722</v>
      </c>
      <c r="V3857">
        <v>571555</v>
      </c>
    </row>
    <row r="3858" spans="19:22">
      <c r="S3858" t="str">
        <f>IF(ISNUMBER(SEARCH(ZAKL_DATA!$B$18,FU!$U3858)),U3858,"")</f>
        <v>Ploskovice</v>
      </c>
      <c r="T3858" t="str">
        <f t="array" ref="T3858">IFERROR(INDEX($S$3:$S$6255,SMALL(IF(ISNUMBER(SEARCH("",$S$3:$S$6255)),ROW($S$1:$S$6253),""),ROW(S3856))),"")</f>
        <v>Ploskovice</v>
      </c>
      <c r="U3858" t="s">
        <v>6601</v>
      </c>
      <c r="V3858">
        <v>571563</v>
      </c>
    </row>
    <row r="3859" spans="19:22">
      <c r="S3859" t="str">
        <f>IF(ISNUMBER(SEARCH(ZAKL_DATA!$B$18,FU!$U3859)),U3859,"")</f>
        <v>Pluhův Žďár</v>
      </c>
      <c r="T3859" t="str">
        <f t="array" ref="T3859">IFERROR(INDEX($S$3:$S$6255,SMALL(IF(ISNUMBER(SEARCH("",$S$3:$S$6255)),ROW($S$1:$S$6253),""),ROW(S3857))),"")</f>
        <v>Pluhův Žďár</v>
      </c>
      <c r="U3859" t="s">
        <v>5315</v>
      </c>
      <c r="V3859">
        <v>571571</v>
      </c>
    </row>
    <row r="3860" spans="19:22">
      <c r="S3860" t="str">
        <f>IF(ISNUMBER(SEARCH(ZAKL_DATA!$B$18,FU!$U3860)),U3860,"")</f>
        <v>Plumlov</v>
      </c>
      <c r="T3860" t="str">
        <f t="array" ref="T3860">IFERROR(INDEX($S$3:$S$6255,SMALL(IF(ISNUMBER(SEARCH("",$S$3:$S$6255)),ROW($S$1:$S$6253),""),ROW(S3858))),"")</f>
        <v>Plumlov</v>
      </c>
      <c r="U3860" t="s">
        <v>8317</v>
      </c>
      <c r="V3860">
        <v>571580</v>
      </c>
    </row>
    <row r="3861" spans="19:22">
      <c r="S3861" t="str">
        <f>IF(ISNUMBER(SEARCH(ZAKL_DATA!$B$18,FU!$U3861)),U3861,"")</f>
        <v>Plužná</v>
      </c>
      <c r="T3861" t="str">
        <f t="array" ref="T3861">IFERROR(INDEX($S$3:$S$6255,SMALL(IF(ISNUMBER(SEARCH("",$S$3:$S$6255)),ROW($S$1:$S$6253),""),ROW(S3859))),"")</f>
        <v>Plužná</v>
      </c>
      <c r="U3861" t="s">
        <v>6617</v>
      </c>
      <c r="V3861">
        <v>571598</v>
      </c>
    </row>
    <row r="3862" spans="19:22">
      <c r="S3862" t="str">
        <f>IF(ISNUMBER(SEARCH(ZAKL_DATA!$B$18,FU!$U3862)),U3862,"")</f>
        <v>Plzeň</v>
      </c>
      <c r="T3862" t="str">
        <f t="array" ref="T3862">IFERROR(INDEX($S$3:$S$6255,SMALL(IF(ISNUMBER(SEARCH("",$S$3:$S$6255)),ROW($S$1:$S$6253),""),ROW(S3860))),"")</f>
        <v>Plzeň</v>
      </c>
      <c r="U3862" t="s">
        <v>5916</v>
      </c>
      <c r="V3862">
        <v>571601</v>
      </c>
    </row>
    <row r="3863" spans="19:22">
      <c r="S3863" t="str">
        <f>IF(ISNUMBER(SEARCH(ZAKL_DATA!$B$18,FU!$U3863)),U3863,"")</f>
        <v>Pnětluky</v>
      </c>
      <c r="T3863" t="str">
        <f t="array" ref="T3863">IFERROR(INDEX($S$3:$S$6255,SMALL(IF(ISNUMBER(SEARCH("",$S$3:$S$6255)),ROW($S$1:$S$6253),""),ROW(S3861))),"")</f>
        <v>Pnětluky</v>
      </c>
      <c r="U3863" t="s">
        <v>6698</v>
      </c>
      <c r="V3863">
        <v>571610</v>
      </c>
    </row>
    <row r="3864" spans="19:22">
      <c r="S3864" t="str">
        <f>IF(ISNUMBER(SEARCH(ZAKL_DATA!$B$18,FU!$U3864)),U3864,"")</f>
        <v>Pňovany</v>
      </c>
      <c r="T3864" t="str">
        <f t="array" ref="T3864">IFERROR(INDEX($S$3:$S$6255,SMALL(IF(ISNUMBER(SEARCH("",$S$3:$S$6255)),ROW($S$1:$S$6253),""),ROW(S3862))),"")</f>
        <v>Pňovany</v>
      </c>
      <c r="U3864" t="s">
        <v>6130</v>
      </c>
      <c r="V3864">
        <v>571628</v>
      </c>
    </row>
    <row r="3865" spans="19:22">
      <c r="S3865" t="str">
        <f>IF(ISNUMBER(SEARCH(ZAKL_DATA!$B$18,FU!$U3865)),U3865,"")</f>
        <v>Pňovice</v>
      </c>
      <c r="T3865" t="str">
        <f t="array" ref="T3865">IFERROR(INDEX($S$3:$S$6255,SMALL(IF(ISNUMBER(SEARCH("",$S$3:$S$6255)),ROW($S$1:$S$6253),""),ROW(S3863))),"")</f>
        <v>Pňovice</v>
      </c>
      <c r="U3865" t="s">
        <v>5701</v>
      </c>
      <c r="V3865">
        <v>571636</v>
      </c>
    </row>
    <row r="3866" spans="19:22">
      <c r="S3866" t="str">
        <f>IF(ISNUMBER(SEARCH(ZAKL_DATA!$B$18,FU!$U3866)),U3866,"")</f>
        <v>Pňov-Předhradí</v>
      </c>
      <c r="T3866" t="str">
        <f t="array" ref="T3866">IFERROR(INDEX($S$3:$S$6255,SMALL(IF(ISNUMBER(SEARCH("",$S$3:$S$6255)),ROW($S$1:$S$6253),""),ROW(S3864))),"")</f>
        <v>Pňov-Předhradí</v>
      </c>
      <c r="U3866" t="s">
        <v>4663</v>
      </c>
      <c r="V3866">
        <v>571644</v>
      </c>
    </row>
    <row r="3867" spans="19:22">
      <c r="S3867" t="str">
        <f>IF(ISNUMBER(SEARCH(ZAKL_DATA!$B$18,FU!$U3867)),U3867,"")</f>
        <v>Poběžovice</v>
      </c>
      <c r="T3867" t="str">
        <f t="array" ref="T3867">IFERROR(INDEX($S$3:$S$6255,SMALL(IF(ISNUMBER(SEARCH("",$S$3:$S$6255)),ROW($S$1:$S$6253),""),ROW(S3865))),"")</f>
        <v>Poběžovice</v>
      </c>
      <c r="U3867" t="s">
        <v>5878</v>
      </c>
      <c r="V3867">
        <v>571652</v>
      </c>
    </row>
    <row r="3868" spans="19:22">
      <c r="S3868" t="str">
        <f>IF(ISNUMBER(SEARCH(ZAKL_DATA!$B$18,FU!$U3868)),U3868,"")</f>
        <v>Poběžovice u Holic</v>
      </c>
      <c r="T3868" t="str">
        <f t="array" ref="T3868">IFERROR(INDEX($S$3:$S$6255,SMALL(IF(ISNUMBER(SEARCH("",$S$3:$S$6255)),ROW($S$1:$S$6253),""),ROW(S3866))),"")</f>
        <v>Poběžovice u Holic</v>
      </c>
      <c r="U3868" t="s">
        <v>7362</v>
      </c>
      <c r="V3868">
        <v>571661</v>
      </c>
    </row>
    <row r="3869" spans="19:22">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c r="S3870" t="str">
        <f>IF(ISNUMBER(SEARCH(ZAKL_DATA!$B$18,FU!$U3870)),U3870,"")</f>
        <v>Pocinovice</v>
      </c>
      <c r="T3870" t="str">
        <f t="array" ref="T3870">IFERROR(INDEX($S$3:$S$6255,SMALL(IF(ISNUMBER(SEARCH("",$S$3:$S$6255)),ROW($S$1:$S$6253),""),ROW(S3868))),"")</f>
        <v>Pocinovice</v>
      </c>
      <c r="U3870" t="s">
        <v>5879</v>
      </c>
      <c r="V3870">
        <v>571687</v>
      </c>
    </row>
    <row r="3871" spans="19:22">
      <c r="S3871" t="str">
        <f>IF(ISNUMBER(SEARCH(ZAKL_DATA!$B$18,FU!$U3871)),U3871,"")</f>
        <v>Počaply</v>
      </c>
      <c r="T3871" t="str">
        <f t="array" ref="T3871">IFERROR(INDEX($S$3:$S$6255,SMALL(IF(ISNUMBER(SEARCH("",$S$3:$S$6255)),ROW($S$1:$S$6253),""),ROW(S3869))),"")</f>
        <v>Počaply</v>
      </c>
      <c r="U3871" t="s">
        <v>6505</v>
      </c>
      <c r="V3871">
        <v>571695</v>
      </c>
    </row>
    <row r="3872" spans="19:22">
      <c r="S3872" t="str">
        <f>IF(ISNUMBER(SEARCH(ZAKL_DATA!$B$18,FU!$U3872)),U3872,"")</f>
        <v>Počátky</v>
      </c>
      <c r="T3872" t="str">
        <f t="array" ref="T3872">IFERROR(INDEX($S$3:$S$6255,SMALL(IF(ISNUMBER(SEARCH("",$S$3:$S$6255)),ROW($S$1:$S$6253),""),ROW(S3870))),"")</f>
        <v>Počátky</v>
      </c>
      <c r="U3872" t="s">
        <v>5428</v>
      </c>
      <c r="V3872">
        <v>571709</v>
      </c>
    </row>
    <row r="3873" spans="19:22">
      <c r="S3873" t="str">
        <f>IF(ISNUMBER(SEARCH(ZAKL_DATA!$B$18,FU!$U3873)),U3873,"")</f>
        <v>Počedělice</v>
      </c>
      <c r="T3873" t="str">
        <f t="array" ref="T3873">IFERROR(INDEX($S$3:$S$6255,SMALL(IF(ISNUMBER(SEARCH("",$S$3:$S$6255)),ROW($S$1:$S$6253),""),ROW(S3871))),"")</f>
        <v>Počedělice</v>
      </c>
      <c r="U3873" t="s">
        <v>6699</v>
      </c>
      <c r="V3873">
        <v>571717</v>
      </c>
    </row>
    <row r="3874" spans="19:22">
      <c r="S3874" t="str">
        <f>IF(ISNUMBER(SEARCH(ZAKL_DATA!$B$18,FU!$U3874)),U3874,"")</f>
        <v>Počenice-Tetětice</v>
      </c>
      <c r="T3874" t="str">
        <f t="array" ref="T3874">IFERROR(INDEX($S$3:$S$6255,SMALL(IF(ISNUMBER(SEARCH("",$S$3:$S$6255)),ROW($S$1:$S$6253),""),ROW(S3872))),"")</f>
        <v>Počenice-Tetětice</v>
      </c>
      <c r="U3874" t="s">
        <v>8246</v>
      </c>
      <c r="V3874">
        <v>571725</v>
      </c>
    </row>
    <row r="3875" spans="19:22">
      <c r="S3875" t="str">
        <f>IF(ISNUMBER(SEARCH(ZAKL_DATA!$B$18,FU!$U3875)),U3875,"")</f>
        <v>Počepice</v>
      </c>
      <c r="T3875" t="str">
        <f t="array" ref="T3875">IFERROR(INDEX($S$3:$S$6255,SMALL(IF(ISNUMBER(SEARCH("",$S$3:$S$6255)),ROW($S$1:$S$6253),""),ROW(S3873))),"")</f>
        <v>Počepice</v>
      </c>
      <c r="U3875" t="s">
        <v>4943</v>
      </c>
      <c r="V3875">
        <v>571733</v>
      </c>
    </row>
    <row r="3876" spans="19:22">
      <c r="S3876" t="str">
        <f>IF(ISNUMBER(SEARCH(ZAKL_DATA!$B$18,FU!$U3876)),U3876,"")</f>
        <v>Počítky</v>
      </c>
      <c r="T3876" t="str">
        <f t="array" ref="T3876">IFERROR(INDEX($S$3:$S$6255,SMALL(IF(ISNUMBER(SEARCH("",$S$3:$S$6255)),ROW($S$1:$S$6253),""),ROW(S3874))),"")</f>
        <v>Počítky</v>
      </c>
      <c r="U3876" t="s">
        <v>8734</v>
      </c>
      <c r="V3876">
        <v>571741</v>
      </c>
    </row>
    <row r="3877" spans="19:22">
      <c r="S3877" t="str">
        <f>IF(ISNUMBER(SEARCH(ZAKL_DATA!$B$18,FU!$U3877)),U3877,"")</f>
        <v>Podbořanský Rohozec</v>
      </c>
      <c r="T3877" t="str">
        <f t="array" ref="T3877">IFERROR(INDEX($S$3:$S$6255,SMALL(IF(ISNUMBER(SEARCH("",$S$3:$S$6255)),ROW($S$1:$S$6253),""),ROW(S3875))),"")</f>
        <v>Podbořanský Rohozec</v>
      </c>
      <c r="U3877" t="s">
        <v>6701</v>
      </c>
      <c r="V3877">
        <v>571750</v>
      </c>
    </row>
    <row r="3878" spans="19:22">
      <c r="S3878" t="str">
        <f>IF(ISNUMBER(SEARCH(ZAKL_DATA!$B$18,FU!$U3878)),U3878,"")</f>
        <v>Podbořany</v>
      </c>
      <c r="T3878" t="str">
        <f t="array" ref="T3878">IFERROR(INDEX($S$3:$S$6255,SMALL(IF(ISNUMBER(SEARCH("",$S$3:$S$6255)),ROW($S$1:$S$6253),""),ROW(S3876))),"")</f>
        <v>Podbořany</v>
      </c>
      <c r="U3878" t="s">
        <v>6702</v>
      </c>
      <c r="V3878">
        <v>571768</v>
      </c>
    </row>
    <row r="3879" spans="19:22">
      <c r="S3879" t="str">
        <f>IF(ISNUMBER(SEARCH(ZAKL_DATA!$B$18,FU!$U3879)),U3879,"")</f>
        <v>Podbrdy</v>
      </c>
      <c r="T3879" t="str">
        <f t="array" ref="T3879">IFERROR(INDEX($S$3:$S$6255,SMALL(IF(ISNUMBER(SEARCH("",$S$3:$S$6255)),ROW($S$1:$S$6253),""),ROW(S3877))),"")</f>
        <v>Podbrdy</v>
      </c>
      <c r="U3879" t="s">
        <v>4357</v>
      </c>
      <c r="V3879">
        <v>571776</v>
      </c>
    </row>
    <row r="3880" spans="19:22">
      <c r="S3880" t="str">
        <f>IF(ISNUMBER(SEARCH(ZAKL_DATA!$B$18,FU!$U3880)),U3880,"")</f>
        <v>Podbřezí</v>
      </c>
      <c r="T3880" t="str">
        <f t="array" ref="T3880">IFERROR(INDEX($S$3:$S$6255,SMALL(IF(ISNUMBER(SEARCH("",$S$3:$S$6255)),ROW($S$1:$S$6253),""),ROW(S3878))),"")</f>
        <v>Podbřezí</v>
      </c>
      <c r="U3880" t="s">
        <v>7436</v>
      </c>
      <c r="V3880">
        <v>571784</v>
      </c>
    </row>
    <row r="3881" spans="19:22">
      <c r="S3881" t="str">
        <f>IF(ISNUMBER(SEARCH(ZAKL_DATA!$B$18,FU!$U3881)),U3881,"")</f>
        <v>Podbřežice</v>
      </c>
      <c r="T3881" t="str">
        <f t="array" ref="T3881">IFERROR(INDEX($S$3:$S$6255,SMALL(IF(ISNUMBER(SEARCH("",$S$3:$S$6255)),ROW($S$1:$S$6253),""),ROW(S3879))),"")</f>
        <v>Podbřežice</v>
      </c>
      <c r="U3881" t="s">
        <v>5616</v>
      </c>
      <c r="V3881">
        <v>571792</v>
      </c>
    </row>
    <row r="3882" spans="19:22">
      <c r="S3882" t="str">
        <f>IF(ISNUMBER(SEARCH(ZAKL_DATA!$B$18,FU!$U3882)),U3882,"")</f>
        <v>Poděbrady</v>
      </c>
      <c r="T3882" t="str">
        <f t="array" ref="T3882">IFERROR(INDEX($S$3:$S$6255,SMALL(IF(ISNUMBER(SEARCH("",$S$3:$S$6255)),ROW($S$1:$S$6253),""),ROW(S3880))),"")</f>
        <v>Poděbrady</v>
      </c>
      <c r="U3882" t="s">
        <v>4664</v>
      </c>
      <c r="V3882">
        <v>571806</v>
      </c>
    </row>
    <row r="3883" spans="19:22">
      <c r="S3883" t="str">
        <f>IF(ISNUMBER(SEARCH(ZAKL_DATA!$B$18,FU!$U3883)),U3883,"")</f>
        <v>Poděšín</v>
      </c>
      <c r="T3883" t="str">
        <f t="array" ref="T3883">IFERROR(INDEX($S$3:$S$6255,SMALL(IF(ISNUMBER(SEARCH("",$S$3:$S$6255)),ROW($S$1:$S$6253),""),ROW(S3881))),"")</f>
        <v>Poděšín</v>
      </c>
      <c r="U3883" t="s">
        <v>8735</v>
      </c>
      <c r="V3883">
        <v>571814</v>
      </c>
    </row>
    <row r="3884" spans="19:22">
      <c r="S3884" t="str">
        <f>IF(ISNUMBER(SEARCH(ZAKL_DATA!$B$18,FU!$U3884)),U3884,"")</f>
        <v>Poděvousy</v>
      </c>
      <c r="T3884" t="str">
        <f t="array" ref="T3884">IFERROR(INDEX($S$3:$S$6255,SMALL(IF(ISNUMBER(SEARCH("",$S$3:$S$6255)),ROW($S$1:$S$6253),""),ROW(S3882))),"")</f>
        <v>Poděvousy</v>
      </c>
      <c r="U3884" t="s">
        <v>6681</v>
      </c>
      <c r="V3884">
        <v>571822</v>
      </c>
    </row>
    <row r="3885" spans="19:22">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c r="S3886" t="str">
        <f>IF(ISNUMBER(SEARCH(ZAKL_DATA!$B$18,FU!$U3886)),U3886,"")</f>
        <v>Podhořany u Ronova</v>
      </c>
      <c r="T3886" t="str">
        <f t="array" ref="T3886">IFERROR(INDEX($S$3:$S$6255,SMALL(IF(ISNUMBER(SEARCH("",$S$3:$S$6255)),ROW($S$1:$S$6253),""),ROW(S3884))),"")</f>
        <v>Podhořany u Ronova</v>
      </c>
      <c r="U3886" t="s">
        <v>7107</v>
      </c>
      <c r="V3886">
        <v>571849</v>
      </c>
    </row>
    <row r="3887" spans="19:22">
      <c r="S3887" t="str">
        <f>IF(ISNUMBER(SEARCH(ZAKL_DATA!$B$18,FU!$U3887)),U3887,"")</f>
        <v>Podhradí</v>
      </c>
      <c r="T3887" t="str">
        <f t="array" ref="T3887">IFERROR(INDEX($S$3:$S$6255,SMALL(IF(ISNUMBER(SEARCH("",$S$3:$S$6255)),ROW($S$1:$S$6253),""),ROW(S3885))),"")</f>
        <v>Podhradí</v>
      </c>
      <c r="U3887" t="s">
        <v>4408</v>
      </c>
      <c r="V3887">
        <v>571857</v>
      </c>
    </row>
    <row r="3888" spans="19:22">
      <c r="S3888" t="str">
        <f>IF(ISNUMBER(SEARCH(ZAKL_DATA!$B$18,FU!$U3888)),U3888,"")</f>
        <v>Podhradí</v>
      </c>
      <c r="T3888" t="str">
        <f t="array" ref="T3888">IFERROR(INDEX($S$3:$S$6255,SMALL(IF(ISNUMBER(SEARCH("",$S$3:$S$6255)),ROW($S$1:$S$6253),""),ROW(S3886))),"")</f>
        <v>Podhradí</v>
      </c>
      <c r="U3888" t="s">
        <v>4408</v>
      </c>
      <c r="V3888">
        <v>571865</v>
      </c>
    </row>
    <row r="3889" spans="19:22">
      <c r="S3889" t="str">
        <f>IF(ISNUMBER(SEARCH(ZAKL_DATA!$B$18,FU!$U3889)),U3889,"")</f>
        <v>Podhradí</v>
      </c>
      <c r="T3889" t="str">
        <f t="array" ref="T3889">IFERROR(INDEX($S$3:$S$6255,SMALL(IF(ISNUMBER(SEARCH("",$S$3:$S$6255)),ROW($S$1:$S$6253),""),ROW(S3887))),"")</f>
        <v>Podhradí</v>
      </c>
      <c r="U3889" t="s">
        <v>4408</v>
      </c>
      <c r="V3889">
        <v>571873</v>
      </c>
    </row>
    <row r="3890" spans="19:22">
      <c r="S3890" t="str">
        <f>IF(ISNUMBER(SEARCH(ZAKL_DATA!$B$18,FU!$U3890)),U3890,"")</f>
        <v>Podhradí nad Dyjí</v>
      </c>
      <c r="T3890" t="str">
        <f t="array" ref="T3890">IFERROR(INDEX($S$3:$S$6255,SMALL(IF(ISNUMBER(SEARCH("",$S$3:$S$6255)),ROW($S$1:$S$6253),""),ROW(S3888))),"")</f>
        <v>Podhradí nad Dyjí</v>
      </c>
      <c r="U3890" t="s">
        <v>8614</v>
      </c>
      <c r="V3890">
        <v>571881</v>
      </c>
    </row>
    <row r="3891" spans="19:22">
      <c r="S3891" t="str">
        <f>IF(ISNUMBER(SEARCH(ZAKL_DATA!$B$18,FU!$U3891)),U3891,"")</f>
        <v>Podhradní Lhota</v>
      </c>
      <c r="T3891" t="str">
        <f t="array" ref="T3891">IFERROR(INDEX($S$3:$S$6255,SMALL(IF(ISNUMBER(SEARCH("",$S$3:$S$6255)),ROW($S$1:$S$6253),""),ROW(S3889))),"")</f>
        <v>Podhradní Lhota</v>
      </c>
      <c r="U3891" t="s">
        <v>8247</v>
      </c>
      <c r="V3891">
        <v>571890</v>
      </c>
    </row>
    <row r="3892" spans="19:22">
      <c r="S3892" t="str">
        <f>IF(ISNUMBER(SEARCH(ZAKL_DATA!$B$18,FU!$U3892)),U3892,"")</f>
        <v>Podivice</v>
      </c>
      <c r="T3892" t="str">
        <f t="array" ref="T3892">IFERROR(INDEX($S$3:$S$6255,SMALL(IF(ISNUMBER(SEARCH("",$S$3:$S$6255)),ROW($S$1:$S$6253),""),ROW(S3890))),"")</f>
        <v>Podivice</v>
      </c>
      <c r="U3892" t="s">
        <v>8536</v>
      </c>
      <c r="V3892">
        <v>571903</v>
      </c>
    </row>
    <row r="3893" spans="19:22">
      <c r="S3893" t="str">
        <f>IF(ISNUMBER(SEARCH(ZAKL_DATA!$B$18,FU!$U3893)),U3893,"")</f>
        <v>Podivín</v>
      </c>
      <c r="T3893" t="str">
        <f t="array" ref="T3893">IFERROR(INDEX($S$3:$S$6255,SMALL(IF(ISNUMBER(SEARCH("",$S$3:$S$6255)),ROW($S$1:$S$6253),""),ROW(S3891))),"")</f>
        <v>Podivín</v>
      </c>
      <c r="U3893" t="s">
        <v>7965</v>
      </c>
      <c r="V3893">
        <v>571911</v>
      </c>
    </row>
    <row r="3894" spans="19:22">
      <c r="S3894" t="str">
        <f>IF(ISNUMBER(SEARCH(ZAKL_DATA!$B$18,FU!$U3894)),U3894,"")</f>
        <v>Podkopná Lhota</v>
      </c>
      <c r="T3894" t="str">
        <f t="array" ref="T3894">IFERROR(INDEX($S$3:$S$6255,SMALL(IF(ISNUMBER(SEARCH("",$S$3:$S$6255)),ROW($S$1:$S$6253),""),ROW(S3892))),"")</f>
        <v>Podkopná Lhota</v>
      </c>
      <c r="U3894" t="s">
        <v>8013</v>
      </c>
      <c r="V3894">
        <v>571920</v>
      </c>
    </row>
    <row r="3895" spans="19:22">
      <c r="S3895" t="str">
        <f>IF(ISNUMBER(SEARCH(ZAKL_DATA!$B$18,FU!$U3895)),U3895,"")</f>
        <v>Podlesí</v>
      </c>
      <c r="T3895" t="str">
        <f t="array" ref="T3895">IFERROR(INDEX($S$3:$S$6255,SMALL(IF(ISNUMBER(SEARCH("",$S$3:$S$6255)),ROW($S$1:$S$6253),""),ROW(S3893))),"")</f>
        <v>Podlesí</v>
      </c>
      <c r="U3895" t="s">
        <v>6526</v>
      </c>
      <c r="V3895">
        <v>571938</v>
      </c>
    </row>
    <row r="3896" spans="19:22">
      <c r="S3896" t="str">
        <f>IF(ISNUMBER(SEARCH(ZAKL_DATA!$B$18,FU!$U3896)),U3896,"")</f>
        <v>Podlesí</v>
      </c>
      <c r="T3896" t="str">
        <f t="array" ref="T3896">IFERROR(INDEX($S$3:$S$6255,SMALL(IF(ISNUMBER(SEARCH("",$S$3:$S$6255)),ROW($S$1:$S$6253),""),ROW(S3894))),"")</f>
        <v>Podlesí</v>
      </c>
      <c r="U3896" t="s">
        <v>6526</v>
      </c>
      <c r="V3896">
        <v>571946</v>
      </c>
    </row>
    <row r="3897" spans="19:22">
      <c r="S3897" t="str">
        <f>IF(ISNUMBER(SEARCH(ZAKL_DATA!$B$18,FU!$U3897)),U3897,"")</f>
        <v>Podlešín</v>
      </c>
      <c r="T3897" t="str">
        <f t="array" ref="T3897">IFERROR(INDEX($S$3:$S$6255,SMALL(IF(ISNUMBER(SEARCH("",$S$3:$S$6255)),ROW($S$1:$S$6253),""),ROW(S3895))),"")</f>
        <v>Podlešín</v>
      </c>
      <c r="U3897" t="s">
        <v>4209</v>
      </c>
      <c r="V3897">
        <v>571954</v>
      </c>
    </row>
    <row r="3898" spans="19:22">
      <c r="S3898" t="str">
        <f>IF(ISNUMBER(SEARCH(ZAKL_DATA!$B$18,FU!$U3898)),U3898,"")</f>
        <v>Podluhy</v>
      </c>
      <c r="T3898" t="str">
        <f t="array" ref="T3898">IFERROR(INDEX($S$3:$S$6255,SMALL(IF(ISNUMBER(SEARCH("",$S$3:$S$6255)),ROW($S$1:$S$6253),""),ROW(S3896))),"")</f>
        <v>Podluhy</v>
      </c>
      <c r="U3898" t="s">
        <v>4110</v>
      </c>
      <c r="V3898">
        <v>571962</v>
      </c>
    </row>
    <row r="3899" spans="19:22">
      <c r="S3899" t="str">
        <f>IF(ISNUMBER(SEARCH(ZAKL_DATA!$B$18,FU!$U3899)),U3899,"")</f>
        <v>Podmoklany</v>
      </c>
      <c r="T3899" t="str">
        <f t="array" ref="T3899">IFERROR(INDEX($S$3:$S$6255,SMALL(IF(ISNUMBER(SEARCH("",$S$3:$S$6255)),ROW($S$1:$S$6253),""),ROW(S3897))),"")</f>
        <v>Podmoklany</v>
      </c>
      <c r="U3899" t="s">
        <v>5434</v>
      </c>
      <c r="V3899">
        <v>571971</v>
      </c>
    </row>
    <row r="3900" spans="19:22">
      <c r="S3900" t="str">
        <f>IF(ISNUMBER(SEARCH(ZAKL_DATA!$B$18,FU!$U3900)),U3900,"")</f>
        <v>Podmokly</v>
      </c>
      <c r="T3900" t="str">
        <f t="array" ref="T3900">IFERROR(INDEX($S$3:$S$6255,SMALL(IF(ISNUMBER(SEARCH("",$S$3:$S$6255)),ROW($S$1:$S$6253),""),ROW(S3898))),"")</f>
        <v>Podmokly</v>
      </c>
      <c r="U3900" t="s">
        <v>5663</v>
      </c>
      <c r="V3900">
        <v>571989</v>
      </c>
    </row>
    <row r="3901" spans="19:22">
      <c r="S3901" t="str">
        <f>IF(ISNUMBER(SEARCH(ZAKL_DATA!$B$18,FU!$U3901)),U3901,"")</f>
        <v>Podmokly</v>
      </c>
      <c r="T3901" t="str">
        <f t="array" ref="T3901">IFERROR(INDEX($S$3:$S$6255,SMALL(IF(ISNUMBER(SEARCH("",$S$3:$S$6255)),ROW($S$1:$S$6253),""),ROW(S3899))),"")</f>
        <v>Podmokly</v>
      </c>
      <c r="U3901" t="s">
        <v>5663</v>
      </c>
      <c r="V3901">
        <v>571997</v>
      </c>
    </row>
    <row r="3902" spans="19:22">
      <c r="S3902" t="str">
        <f>IF(ISNUMBER(SEARCH(ZAKL_DATA!$B$18,FU!$U3902)),U3902,"")</f>
        <v>Podmoky</v>
      </c>
      <c r="T3902" t="str">
        <f t="array" ref="T3902">IFERROR(INDEX($S$3:$S$6255,SMALL(IF(ISNUMBER(SEARCH("",$S$3:$S$6255)),ROW($S$1:$S$6253),""),ROW(S3900))),"")</f>
        <v>Podmoky</v>
      </c>
      <c r="U3902" t="s">
        <v>5402</v>
      </c>
      <c r="V3902">
        <v>572004</v>
      </c>
    </row>
    <row r="3903" spans="19:22">
      <c r="S3903" t="str">
        <f>IF(ISNUMBER(SEARCH(ZAKL_DATA!$B$18,FU!$U3903)),U3903,"")</f>
        <v>Podmoky</v>
      </c>
      <c r="T3903" t="str">
        <f t="array" ref="T3903">IFERROR(INDEX($S$3:$S$6255,SMALL(IF(ISNUMBER(SEARCH("",$S$3:$S$6255)),ROW($S$1:$S$6253),""),ROW(S3901))),"")</f>
        <v>Podmoky</v>
      </c>
      <c r="U3903" t="s">
        <v>5402</v>
      </c>
      <c r="V3903">
        <v>572012</v>
      </c>
    </row>
    <row r="3904" spans="19:22">
      <c r="S3904" t="str">
        <f>IF(ISNUMBER(SEARCH(ZAKL_DATA!$B$18,FU!$U3904)),U3904,"")</f>
        <v>Podmolí</v>
      </c>
      <c r="T3904" t="str">
        <f t="array" ref="T3904">IFERROR(INDEX($S$3:$S$6255,SMALL(IF(ISNUMBER(SEARCH("",$S$3:$S$6255)),ROW($S$1:$S$6253),""),ROW(S3902))),"")</f>
        <v>Podmolí</v>
      </c>
      <c r="U3904" t="s">
        <v>8615</v>
      </c>
      <c r="V3904">
        <v>572021</v>
      </c>
    </row>
    <row r="3905" spans="19:22">
      <c r="S3905" t="str">
        <f>IF(ISNUMBER(SEARCH(ZAKL_DATA!$B$18,FU!$U3905)),U3905,"")</f>
        <v>Podmyče</v>
      </c>
      <c r="T3905" t="str">
        <f t="array" ref="T3905">IFERROR(INDEX($S$3:$S$6255,SMALL(IF(ISNUMBER(SEARCH("",$S$3:$S$6255)),ROW($S$1:$S$6253),""),ROW(S3903))),"")</f>
        <v>Podmyče</v>
      </c>
      <c r="U3905" t="s">
        <v>8616</v>
      </c>
      <c r="V3905">
        <v>572039</v>
      </c>
    </row>
    <row r="3906" spans="19:22">
      <c r="S3906" t="str">
        <f>IF(ISNUMBER(SEARCH(ZAKL_DATA!$B$18,FU!$U3906)),U3906,"")</f>
        <v>Podolanka</v>
      </c>
      <c r="T3906" t="str">
        <f t="array" ref="T3906">IFERROR(INDEX($S$3:$S$6255,SMALL(IF(ISNUMBER(SEARCH("",$S$3:$S$6255)),ROW($S$1:$S$6253),""),ROW(S3904))),"")</f>
        <v>Podolanka</v>
      </c>
      <c r="U3906" t="s">
        <v>4738</v>
      </c>
      <c r="V3906">
        <v>572047</v>
      </c>
    </row>
    <row r="3907" spans="19:22">
      <c r="S3907" t="str">
        <f>IF(ISNUMBER(SEARCH(ZAKL_DATA!$B$18,FU!$U3907)),U3907,"")</f>
        <v>Podolí</v>
      </c>
      <c r="T3907" t="str">
        <f t="array" ref="T3907">IFERROR(INDEX($S$3:$S$6255,SMALL(IF(ISNUMBER(SEARCH("",$S$3:$S$6255)),ROW($S$1:$S$6253),""),ROW(S3905))),"")</f>
        <v>Podolí</v>
      </c>
      <c r="U3907" t="s">
        <v>3856</v>
      </c>
      <c r="V3907">
        <v>572063</v>
      </c>
    </row>
    <row r="3908" spans="19:22">
      <c r="S3908" t="str">
        <f>IF(ISNUMBER(SEARCH(ZAKL_DATA!$B$18,FU!$U3908)),U3908,"")</f>
        <v>Podolí</v>
      </c>
      <c r="T3908" t="str">
        <f t="array" ref="T3908">IFERROR(INDEX($S$3:$S$6255,SMALL(IF(ISNUMBER(SEARCH("",$S$3:$S$6255)),ROW($S$1:$S$6253),""),ROW(S3906))),"")</f>
        <v>Podolí</v>
      </c>
      <c r="U3908" t="s">
        <v>3856</v>
      </c>
      <c r="V3908">
        <v>572071</v>
      </c>
    </row>
    <row r="3909" spans="19:22">
      <c r="S3909" t="str">
        <f>IF(ISNUMBER(SEARCH(ZAKL_DATA!$B$18,FU!$U3909)),U3909,"")</f>
        <v>Podolí</v>
      </c>
      <c r="T3909" t="str">
        <f t="array" ref="T3909">IFERROR(INDEX($S$3:$S$6255,SMALL(IF(ISNUMBER(SEARCH("",$S$3:$S$6255)),ROW($S$1:$S$6253),""),ROW(S3907))),"")</f>
        <v>Podolí</v>
      </c>
      <c r="U3909" t="s">
        <v>3856</v>
      </c>
      <c r="V3909">
        <v>572080</v>
      </c>
    </row>
    <row r="3910" spans="19:22">
      <c r="S3910" t="str">
        <f>IF(ISNUMBER(SEARCH(ZAKL_DATA!$B$18,FU!$U3910)),U3910,"")</f>
        <v>Podolí</v>
      </c>
      <c r="T3910" t="str">
        <f t="array" ref="T3910">IFERROR(INDEX($S$3:$S$6255,SMALL(IF(ISNUMBER(SEARCH("",$S$3:$S$6255)),ROW($S$1:$S$6253),""),ROW(S3908))),"")</f>
        <v>Podolí</v>
      </c>
      <c r="U3910" t="s">
        <v>3856</v>
      </c>
      <c r="V3910">
        <v>572098</v>
      </c>
    </row>
    <row r="3911" spans="19:22">
      <c r="S3911" t="str">
        <f>IF(ISNUMBER(SEARCH(ZAKL_DATA!$B$18,FU!$U3911)),U3911,"")</f>
        <v>Podolí</v>
      </c>
      <c r="T3911" t="str">
        <f t="array" ref="T3911">IFERROR(INDEX($S$3:$S$6255,SMALL(IF(ISNUMBER(SEARCH("",$S$3:$S$6255)),ROW($S$1:$S$6253),""),ROW(S3909))),"")</f>
        <v>Podolí</v>
      </c>
      <c r="U3911" t="s">
        <v>3856</v>
      </c>
      <c r="V3911">
        <v>572101</v>
      </c>
    </row>
    <row r="3912" spans="19:22">
      <c r="S3912" t="str">
        <f>IF(ISNUMBER(SEARCH(ZAKL_DATA!$B$18,FU!$U3912)),U3912,"")</f>
        <v>Podolí I</v>
      </c>
      <c r="T3912" t="str">
        <f t="array" ref="T3912">IFERROR(INDEX($S$3:$S$6255,SMALL(IF(ISNUMBER(SEARCH("",$S$3:$S$6255)),ROW($S$1:$S$6253),""),ROW(S3910))),"")</f>
        <v>Podolí I</v>
      </c>
      <c r="U3912" t="s">
        <v>5529</v>
      </c>
      <c r="V3912">
        <v>572110</v>
      </c>
    </row>
    <row r="3913" spans="19:22">
      <c r="S3913" t="str">
        <f>IF(ISNUMBER(SEARCH(ZAKL_DATA!$B$18,FU!$U3913)),U3913,"")</f>
        <v>Podomí</v>
      </c>
      <c r="T3913" t="str">
        <f t="array" ref="T3913">IFERROR(INDEX($S$3:$S$6255,SMALL(IF(ISNUMBER(SEARCH("",$S$3:$S$6255)),ROW($S$1:$S$6253),""),ROW(S3911))),"")</f>
        <v>Podomí</v>
      </c>
      <c r="U3913" t="s">
        <v>5561</v>
      </c>
      <c r="V3913">
        <v>572128</v>
      </c>
    </row>
    <row r="3914" spans="19:22">
      <c r="S3914" t="str">
        <f>IF(ISNUMBER(SEARCH(ZAKL_DATA!$B$18,FU!$U3914)),U3914,"")</f>
        <v>Podsedice</v>
      </c>
      <c r="T3914" t="str">
        <f t="array" ref="T3914">IFERROR(INDEX($S$3:$S$6255,SMALL(IF(ISNUMBER(SEARCH("",$S$3:$S$6255)),ROW($S$1:$S$6253),""),ROW(S3912))),"")</f>
        <v>Podsedice</v>
      </c>
      <c r="U3914" t="s">
        <v>6602</v>
      </c>
      <c r="V3914">
        <v>572136</v>
      </c>
    </row>
    <row r="3915" spans="19:22">
      <c r="S3915" t="str">
        <f>IF(ISNUMBER(SEARCH(ZAKL_DATA!$B$18,FU!$U3915)),U3915,"")</f>
        <v>Podůlšany</v>
      </c>
      <c r="T3915" t="str">
        <f t="array" ref="T3915">IFERROR(INDEX($S$3:$S$6255,SMALL(IF(ISNUMBER(SEARCH("",$S$3:$S$6255)),ROW($S$1:$S$6253),""),ROW(S3913))),"")</f>
        <v>Podůlšany</v>
      </c>
      <c r="U3915" t="s">
        <v>7182</v>
      </c>
      <c r="V3915">
        <v>572144</v>
      </c>
    </row>
    <row r="3916" spans="19:22">
      <c r="S3916" t="str">
        <f>IF(ISNUMBER(SEARCH(ZAKL_DATA!$B$18,FU!$U3916)),U3916,"")</f>
        <v>Podůlší</v>
      </c>
      <c r="T3916" t="str">
        <f t="array" ref="T3916">IFERROR(INDEX($S$3:$S$6255,SMALL(IF(ISNUMBER(SEARCH("",$S$3:$S$6255)),ROW($S$1:$S$6253),""),ROW(S3914))),"")</f>
        <v>Podůlší</v>
      </c>
      <c r="U3916" t="s">
        <v>7216</v>
      </c>
      <c r="V3916">
        <v>572152</v>
      </c>
    </row>
    <row r="3917" spans="19:22">
      <c r="S3917" t="str">
        <f>IF(ISNUMBER(SEARCH(ZAKL_DATA!$B$18,FU!$U3917)),U3917,"")</f>
        <v>Podveky</v>
      </c>
      <c r="T3917" t="str">
        <f t="array" ref="T3917">IFERROR(INDEX($S$3:$S$6255,SMALL(IF(ISNUMBER(SEARCH("",$S$3:$S$6255)),ROW($S$1:$S$6253),""),ROW(S3915))),"")</f>
        <v>Podveky</v>
      </c>
      <c r="U3917" t="s">
        <v>3898</v>
      </c>
      <c r="V3917">
        <v>572161</v>
      </c>
    </row>
    <row r="3918" spans="19:22">
      <c r="S3918" t="str">
        <f>IF(ISNUMBER(SEARCH(ZAKL_DATA!$B$18,FU!$U3918)),U3918,"")</f>
        <v>Pohled</v>
      </c>
      <c r="T3918" t="str">
        <f t="array" ref="T3918">IFERROR(INDEX($S$3:$S$6255,SMALL(IF(ISNUMBER(SEARCH("",$S$3:$S$6255)),ROW($S$1:$S$6253),""),ROW(S3916))),"")</f>
        <v>Pohled</v>
      </c>
      <c r="U3918" t="s">
        <v>6887</v>
      </c>
      <c r="V3918">
        <v>572179</v>
      </c>
    </row>
    <row r="3919" spans="19:22">
      <c r="S3919" t="str">
        <f>IF(ISNUMBER(SEARCH(ZAKL_DATA!$B$18,FU!$U3919)),U3919,"")</f>
        <v>Pohleď</v>
      </c>
      <c r="T3919" t="str">
        <f t="array" ref="T3919">IFERROR(INDEX($S$3:$S$6255,SMALL(IF(ISNUMBER(SEARCH("",$S$3:$S$6255)),ROW($S$1:$S$6253),""),ROW(S3917))),"")</f>
        <v>Pohleď</v>
      </c>
      <c r="U3919" t="s">
        <v>7237</v>
      </c>
      <c r="V3919">
        <v>572187</v>
      </c>
    </row>
    <row r="3920" spans="19:22">
      <c r="S3920" t="str">
        <f>IF(ISNUMBER(SEARCH(ZAKL_DATA!$B$18,FU!$U3920)),U3920,"")</f>
        <v>Pohledy</v>
      </c>
      <c r="T3920" t="str">
        <f t="array" ref="T3920">IFERROR(INDEX($S$3:$S$6255,SMALL(IF(ISNUMBER(SEARCH("",$S$3:$S$6255)),ROW($S$1:$S$6253),""),ROW(S3918))),"")</f>
        <v>Pohledy</v>
      </c>
      <c r="U3920" t="s">
        <v>7558</v>
      </c>
      <c r="V3920">
        <v>572195</v>
      </c>
    </row>
    <row r="3921" spans="19:22">
      <c r="S3921" t="str">
        <f>IF(ISNUMBER(SEARCH(ZAKL_DATA!$B$18,FU!$U3921)),U3921,"")</f>
        <v>Pohnánec</v>
      </c>
      <c r="T3921" t="str">
        <f t="array" ref="T3921">IFERROR(INDEX($S$3:$S$6255,SMALL(IF(ISNUMBER(SEARCH("",$S$3:$S$6255)),ROW($S$1:$S$6253),""),ROW(S3919))),"")</f>
        <v>Pohnánec</v>
      </c>
      <c r="U3921" t="s">
        <v>6196</v>
      </c>
      <c r="V3921">
        <v>572209</v>
      </c>
    </row>
    <row r="3922" spans="19:22">
      <c r="S3922" t="str">
        <f>IF(ISNUMBER(SEARCH(ZAKL_DATA!$B$18,FU!$U3922)),U3922,"")</f>
        <v>Pohnání</v>
      </c>
      <c r="T3922" t="str">
        <f t="array" ref="T3922">IFERROR(INDEX($S$3:$S$6255,SMALL(IF(ISNUMBER(SEARCH("",$S$3:$S$6255)),ROW($S$1:$S$6253),""),ROW(S3920))),"")</f>
        <v>Pohnání</v>
      </c>
      <c r="U3922" t="s">
        <v>5760</v>
      </c>
      <c r="V3922">
        <v>572217</v>
      </c>
    </row>
    <row r="3923" spans="19:22">
      <c r="S3923" t="str">
        <f>IF(ISNUMBER(SEARCH(ZAKL_DATA!$B$18,FU!$U3923)),U3923,"")</f>
        <v>Pohorovice</v>
      </c>
      <c r="T3923" t="str">
        <f t="array" ref="T3923">IFERROR(INDEX($S$3:$S$6255,SMALL(IF(ISNUMBER(SEARCH("",$S$3:$S$6255)),ROW($S$1:$S$6253),""),ROW(S3921))),"")</f>
        <v>Pohorovice</v>
      </c>
      <c r="U3923" t="s">
        <v>4598</v>
      </c>
      <c r="V3923">
        <v>572225</v>
      </c>
    </row>
    <row r="3924" spans="19:22">
      <c r="S3924" t="str">
        <f>IF(ISNUMBER(SEARCH(ZAKL_DATA!$B$18,FU!$U3924)),U3924,"")</f>
        <v>Pohorská Ves</v>
      </c>
      <c r="T3924" t="str">
        <f t="array" ref="T3924">IFERROR(INDEX($S$3:$S$6255,SMALL(IF(ISNUMBER(SEARCH("",$S$3:$S$6255)),ROW($S$1:$S$6253),""),ROW(S3922))),"")</f>
        <v>Pohorská Ves</v>
      </c>
      <c r="U3924" t="s">
        <v>5221</v>
      </c>
      <c r="V3924">
        <v>572233</v>
      </c>
    </row>
    <row r="3925" spans="19:22">
      <c r="S3925" t="str">
        <f>IF(ISNUMBER(SEARCH(ZAKL_DATA!$B$18,FU!$U3925)),U3925,"")</f>
        <v>Pohořelice</v>
      </c>
      <c r="T3925" t="str">
        <f t="array" ref="T3925">IFERROR(INDEX($S$3:$S$6255,SMALL(IF(ISNUMBER(SEARCH("",$S$3:$S$6255)),ROW($S$1:$S$6253),""),ROW(S3923))),"")</f>
        <v>Pohořelice</v>
      </c>
      <c r="U3925" t="s">
        <v>5503</v>
      </c>
      <c r="V3925">
        <v>572241</v>
      </c>
    </row>
    <row r="3926" spans="19:22">
      <c r="S3926" t="str">
        <f>IF(ISNUMBER(SEARCH(ZAKL_DATA!$B$18,FU!$U3926)),U3926,"")</f>
        <v>Pohořelice</v>
      </c>
      <c r="T3926" t="str">
        <f t="array" ref="T3926">IFERROR(INDEX($S$3:$S$6255,SMALL(IF(ISNUMBER(SEARCH("",$S$3:$S$6255)),ROW($S$1:$S$6253),""),ROW(S3924))),"")</f>
        <v>Pohořelice</v>
      </c>
      <c r="U3926" t="s">
        <v>5503</v>
      </c>
      <c r="V3926">
        <v>572250</v>
      </c>
    </row>
    <row r="3927" spans="19:22">
      <c r="S3927" t="str">
        <f>IF(ISNUMBER(SEARCH(ZAKL_DATA!$B$18,FU!$U3927)),U3927,"")</f>
        <v>Pohoří</v>
      </c>
      <c r="T3927" t="str">
        <f t="array" ref="T3927">IFERROR(INDEX($S$3:$S$6255,SMALL(IF(ISNUMBER(SEARCH("",$S$3:$S$6255)),ROW($S$1:$S$6253),""),ROW(S3925))),"")</f>
        <v>Pohoří</v>
      </c>
      <c r="U3927" t="s">
        <v>4817</v>
      </c>
      <c r="V3927">
        <v>572268</v>
      </c>
    </row>
    <row r="3928" spans="19:22">
      <c r="S3928" t="str">
        <f>IF(ISNUMBER(SEARCH(ZAKL_DATA!$B$18,FU!$U3928)),U3928,"")</f>
        <v>Pohoří</v>
      </c>
      <c r="T3928" t="str">
        <f t="array" ref="T3928">IFERROR(INDEX($S$3:$S$6255,SMALL(IF(ISNUMBER(SEARCH("",$S$3:$S$6255)),ROW($S$1:$S$6253),""),ROW(S3926))),"")</f>
        <v>Pohoří</v>
      </c>
      <c r="U3928" t="s">
        <v>4817</v>
      </c>
      <c r="V3928">
        <v>572276</v>
      </c>
    </row>
    <row r="3929" spans="19:22">
      <c r="S3929" t="str">
        <f>IF(ISNUMBER(SEARCH(ZAKL_DATA!$B$18,FU!$U3929)),U3929,"")</f>
        <v>Pochvalov</v>
      </c>
      <c r="T3929" t="str">
        <f t="array" ref="T3929">IFERROR(INDEX($S$3:$S$6255,SMALL(IF(ISNUMBER(SEARCH("",$S$3:$S$6255)),ROW($S$1:$S$6253),""),ROW(S3927))),"")</f>
        <v>Pochvalov</v>
      </c>
      <c r="U3929" t="s">
        <v>5045</v>
      </c>
      <c r="V3929">
        <v>572284</v>
      </c>
    </row>
    <row r="3930" spans="19:22">
      <c r="S3930" t="str">
        <f>IF(ISNUMBER(SEARCH(ZAKL_DATA!$B$18,FU!$U3930)),U3930,"")</f>
        <v>Pojbuky</v>
      </c>
      <c r="T3930" t="str">
        <f t="array" ref="T3930">IFERROR(INDEX($S$3:$S$6255,SMALL(IF(ISNUMBER(SEARCH("",$S$3:$S$6255)),ROW($S$1:$S$6253),""),ROW(S3928))),"")</f>
        <v>Pojbuky</v>
      </c>
      <c r="U3930" t="s">
        <v>5761</v>
      </c>
      <c r="V3930">
        <v>572292</v>
      </c>
    </row>
    <row r="3931" spans="19:22">
      <c r="S3931" t="str">
        <f>IF(ISNUMBER(SEARCH(ZAKL_DATA!$B$18,FU!$U3931)),U3931,"")</f>
        <v>Pokojov</v>
      </c>
      <c r="T3931" t="str">
        <f t="array" ref="T3931">IFERROR(INDEX($S$3:$S$6255,SMALL(IF(ISNUMBER(SEARCH("",$S$3:$S$6255)),ROW($S$1:$S$6253),""),ROW(S3929))),"")</f>
        <v>Pokojov</v>
      </c>
      <c r="U3931" t="s">
        <v>8736</v>
      </c>
      <c r="V3931">
        <v>572306</v>
      </c>
    </row>
    <row r="3932" spans="19:22">
      <c r="S3932" t="str">
        <f>IF(ISNUMBER(SEARCH(ZAKL_DATA!$B$18,FU!$U3932)),U3932,"")</f>
        <v>Pokojovice</v>
      </c>
      <c r="T3932" t="str">
        <f t="array" ref="T3932">IFERROR(INDEX($S$3:$S$6255,SMALL(IF(ISNUMBER(SEARCH("",$S$3:$S$6255)),ROW($S$1:$S$6253),""),ROW(S3930))),"")</f>
        <v>Pokojovice</v>
      </c>
      <c r="U3932" t="s">
        <v>5579</v>
      </c>
      <c r="V3932">
        <v>572314</v>
      </c>
    </row>
    <row r="3933" spans="19:22">
      <c r="S3933" t="str">
        <f>IF(ISNUMBER(SEARCH(ZAKL_DATA!$B$18,FU!$U3933)),U3933,"")</f>
        <v>Pokřikov</v>
      </c>
      <c r="T3933" t="str">
        <f t="array" ref="T3933">IFERROR(INDEX($S$3:$S$6255,SMALL(IF(ISNUMBER(SEARCH("",$S$3:$S$6255)),ROW($S$1:$S$6253),""),ROW(S3931))),"")</f>
        <v>Pokřikov</v>
      </c>
      <c r="U3933" t="s">
        <v>7109</v>
      </c>
      <c r="V3933">
        <v>572322</v>
      </c>
    </row>
    <row r="3934" spans="19:22">
      <c r="S3934" t="str">
        <f>IF(ISNUMBER(SEARCH(ZAKL_DATA!$B$18,FU!$U3934)),U3934,"")</f>
        <v>Polánka</v>
      </c>
      <c r="T3934" t="str">
        <f t="array" ref="T3934">IFERROR(INDEX($S$3:$S$6255,SMALL(IF(ISNUMBER(SEARCH("",$S$3:$S$6255)),ROW($S$1:$S$6253),""),ROW(S3932))),"")</f>
        <v>Polánka</v>
      </c>
      <c r="U3934" t="s">
        <v>5827</v>
      </c>
      <c r="V3934">
        <v>572331</v>
      </c>
    </row>
    <row r="3935" spans="19:22">
      <c r="S3935" t="str">
        <f>IF(ISNUMBER(SEARCH(ZAKL_DATA!$B$18,FU!$U3935)),U3935,"")</f>
        <v>Poleň</v>
      </c>
      <c r="T3935" t="str">
        <f t="array" ref="T3935">IFERROR(INDEX($S$3:$S$6255,SMALL(IF(ISNUMBER(SEARCH("",$S$3:$S$6255)),ROW($S$1:$S$6253),""),ROW(S3933))),"")</f>
        <v>Poleň</v>
      </c>
      <c r="U3935" t="s">
        <v>5008</v>
      </c>
      <c r="V3935">
        <v>572349</v>
      </c>
    </row>
    <row r="3936" spans="19:22">
      <c r="S3936" t="str">
        <f>IF(ISNUMBER(SEARCH(ZAKL_DATA!$B$18,FU!$U3936)),U3936,"")</f>
        <v>Polepy</v>
      </c>
      <c r="T3936" t="str">
        <f t="array" ref="T3936">IFERROR(INDEX($S$3:$S$6255,SMALL(IF(ISNUMBER(SEARCH("",$S$3:$S$6255)),ROW($S$1:$S$6253),""),ROW(S3934))),"")</f>
        <v>Polepy</v>
      </c>
      <c r="U3936" t="s">
        <v>4289</v>
      </c>
      <c r="V3936">
        <v>572357</v>
      </c>
    </row>
    <row r="3937" spans="19:22">
      <c r="S3937" t="str">
        <f>IF(ISNUMBER(SEARCH(ZAKL_DATA!$B$18,FU!$U3937)),U3937,"")</f>
        <v>Polepy</v>
      </c>
      <c r="T3937" t="str">
        <f t="array" ref="T3937">IFERROR(INDEX($S$3:$S$6255,SMALL(IF(ISNUMBER(SEARCH("",$S$3:$S$6255)),ROW($S$1:$S$6253),""),ROW(S3935))),"")</f>
        <v>Polepy</v>
      </c>
      <c r="U3937" t="s">
        <v>4289</v>
      </c>
      <c r="V3937">
        <v>572365</v>
      </c>
    </row>
    <row r="3938" spans="19:22">
      <c r="S3938" t="str">
        <f>IF(ISNUMBER(SEARCH(ZAKL_DATA!$B$18,FU!$U3938)),U3938,"")</f>
        <v>Polerady</v>
      </c>
      <c r="T3938" t="str">
        <f t="array" ref="T3938">IFERROR(INDEX($S$3:$S$6255,SMALL(IF(ISNUMBER(SEARCH("",$S$3:$S$6255)),ROW($S$1:$S$6253),""),ROW(S3936))),"")</f>
        <v>Polerady</v>
      </c>
      <c r="U3938" t="s">
        <v>4739</v>
      </c>
      <c r="V3938">
        <v>572373</v>
      </c>
    </row>
    <row r="3939" spans="19:22">
      <c r="S3939" t="str">
        <f>IF(ISNUMBER(SEARCH(ZAKL_DATA!$B$18,FU!$U3939)),U3939,"")</f>
        <v>Polerady</v>
      </c>
      <c r="T3939" t="str">
        <f t="array" ref="T3939">IFERROR(INDEX($S$3:$S$6255,SMALL(IF(ISNUMBER(SEARCH("",$S$3:$S$6255)),ROW($S$1:$S$6253),""),ROW(S3937))),"")</f>
        <v>Polerady</v>
      </c>
      <c r="U3939" t="s">
        <v>4739</v>
      </c>
      <c r="V3939">
        <v>572381</v>
      </c>
    </row>
    <row r="3940" spans="19:22">
      <c r="S3940" t="str">
        <f>IF(ISNUMBER(SEARCH(ZAKL_DATA!$B$18,FU!$U3940)),U3940,"")</f>
        <v>Polesí</v>
      </c>
      <c r="T3940" t="str">
        <f t="array" ref="T3940">IFERROR(INDEX($S$3:$S$6255,SMALL(IF(ISNUMBER(SEARCH("",$S$3:$S$6255)),ROW($S$1:$S$6253),""),ROW(S3938))),"")</f>
        <v>Polesí</v>
      </c>
      <c r="U3940" t="s">
        <v>6262</v>
      </c>
      <c r="V3940">
        <v>572390</v>
      </c>
    </row>
    <row r="3941" spans="19:22">
      <c r="S3941" t="str">
        <f>IF(ISNUMBER(SEARCH(ZAKL_DATA!$B$18,FU!$U3941)),U3941,"")</f>
        <v>Polešovice</v>
      </c>
      <c r="T3941" t="str">
        <f t="array" ref="T3941">IFERROR(INDEX($S$3:$S$6255,SMALL(IF(ISNUMBER(SEARCH("",$S$3:$S$6255)),ROW($S$1:$S$6253),""),ROW(S3939))),"")</f>
        <v>Polešovice</v>
      </c>
      <c r="U3941" t="s">
        <v>8472</v>
      </c>
      <c r="V3941">
        <v>572403</v>
      </c>
    </row>
    <row r="3942" spans="19:22">
      <c r="S3942" t="str">
        <f>IF(ISNUMBER(SEARCH(ZAKL_DATA!$B$18,FU!$U3942)),U3942,"")</f>
        <v>Polevsko</v>
      </c>
      <c r="T3942" t="str">
        <f t="array" ref="T3942">IFERROR(INDEX($S$3:$S$6255,SMALL(IF(ISNUMBER(SEARCH("",$S$3:$S$6255)),ROW($S$1:$S$6253),""),ROW(S3940))),"")</f>
        <v>Polevsko</v>
      </c>
      <c r="U3942" t="s">
        <v>6306</v>
      </c>
      <c r="V3942">
        <v>572411</v>
      </c>
    </row>
    <row r="3943" spans="19:22">
      <c r="S3943" t="str">
        <f>IF(ISNUMBER(SEARCH(ZAKL_DATA!$B$18,FU!$U3943)),U3943,"")</f>
        <v>Police</v>
      </c>
      <c r="T3943" t="str">
        <f t="array" ref="T3943">IFERROR(INDEX($S$3:$S$6255,SMALL(IF(ISNUMBER(SEARCH("",$S$3:$S$6255)),ROW($S$1:$S$6253),""),ROW(S3941))),"")</f>
        <v>Police</v>
      </c>
      <c r="U3943" t="s">
        <v>4913</v>
      </c>
      <c r="V3943">
        <v>572420</v>
      </c>
    </row>
    <row r="3944" spans="19:22">
      <c r="S3944" t="str">
        <f>IF(ISNUMBER(SEARCH(ZAKL_DATA!$B$18,FU!$U3944)),U3944,"")</f>
        <v>Police</v>
      </c>
      <c r="T3944" t="str">
        <f t="array" ref="T3944">IFERROR(INDEX($S$3:$S$6255,SMALL(IF(ISNUMBER(SEARCH("",$S$3:$S$6255)),ROW($S$1:$S$6253),""),ROW(S3942))),"")</f>
        <v>Police</v>
      </c>
      <c r="U3944" t="s">
        <v>4913</v>
      </c>
      <c r="V3944">
        <v>572438</v>
      </c>
    </row>
    <row r="3945" spans="19:22">
      <c r="S3945" t="str">
        <f>IF(ISNUMBER(SEARCH(ZAKL_DATA!$B$18,FU!$U3945)),U3945,"")</f>
        <v>Police</v>
      </c>
      <c r="T3945" t="str">
        <f t="array" ref="T3945">IFERROR(INDEX($S$3:$S$6255,SMALL(IF(ISNUMBER(SEARCH("",$S$3:$S$6255)),ROW($S$1:$S$6253),""),ROW(S3943))),"")</f>
        <v>Police</v>
      </c>
      <c r="U3945" t="s">
        <v>4913</v>
      </c>
      <c r="V3945">
        <v>572446</v>
      </c>
    </row>
    <row r="3946" spans="19:22">
      <c r="S3946" t="str">
        <f>IF(ISNUMBER(SEARCH(ZAKL_DATA!$B$18,FU!$U3946)),U3946,"")</f>
        <v>Police nad Metují</v>
      </c>
      <c r="T3946" t="str">
        <f t="array" ref="T3946">IFERROR(INDEX($S$3:$S$6255,SMALL(IF(ISNUMBER(SEARCH("",$S$3:$S$6255)),ROW($S$1:$S$6253),""),ROW(S3944))),"")</f>
        <v>Police nad Metují</v>
      </c>
      <c r="U3946" t="s">
        <v>7297</v>
      </c>
      <c r="V3946">
        <v>572454</v>
      </c>
    </row>
    <row r="3947" spans="19:22">
      <c r="S3947" t="str">
        <f>IF(ISNUMBER(SEARCH(ZAKL_DATA!$B$18,FU!$U3947)),U3947,"")</f>
        <v>Polička</v>
      </c>
      <c r="T3947" t="str">
        <f t="array" ref="T3947">IFERROR(INDEX($S$3:$S$6255,SMALL(IF(ISNUMBER(SEARCH("",$S$3:$S$6255)),ROW($S$1:$S$6253),""),ROW(S3945))),"")</f>
        <v>Polička</v>
      </c>
      <c r="U3947" t="s">
        <v>7560</v>
      </c>
      <c r="V3947">
        <v>572462</v>
      </c>
    </row>
    <row r="3948" spans="19:22">
      <c r="S3948" t="str">
        <f>IF(ISNUMBER(SEARCH(ZAKL_DATA!$B$18,FU!$U3948)),U3948,"")</f>
        <v>Poličná</v>
      </c>
      <c r="T3948" t="str">
        <f t="array" ref="T3948">IFERROR(INDEX($S$3:$S$6255,SMALL(IF(ISNUMBER(SEARCH("",$S$3:$S$6255)),ROW($S$1:$S$6253),""),ROW(S3946))),"")</f>
        <v>Poličná</v>
      </c>
      <c r="U3948" t="s">
        <v>3616</v>
      </c>
      <c r="V3948">
        <v>572471</v>
      </c>
    </row>
    <row r="3949" spans="19:22">
      <c r="S3949" t="str">
        <f>IF(ISNUMBER(SEARCH(ZAKL_DATA!$B$18,FU!$U3949)),U3949,"")</f>
        <v>Polkovice</v>
      </c>
      <c r="T3949" t="str">
        <f t="array" ref="T3949">IFERROR(INDEX($S$3:$S$6255,SMALL(IF(ISNUMBER(SEARCH("",$S$3:$S$6255)),ROW($S$1:$S$6253),""),ROW(S3947))),"")</f>
        <v>Polkovice</v>
      </c>
      <c r="U3949" t="s">
        <v>3857</v>
      </c>
      <c r="V3949">
        <v>572489</v>
      </c>
    </row>
    <row r="3950" spans="19:22">
      <c r="S3950" t="str">
        <f>IF(ISNUMBER(SEARCH(ZAKL_DATA!$B$18,FU!$U3950)),U3950,"")</f>
        <v>Polná</v>
      </c>
      <c r="T3950" t="str">
        <f t="array" ref="T3950">IFERROR(INDEX($S$3:$S$6255,SMALL(IF(ISNUMBER(SEARCH("",$S$3:$S$6255)),ROW($S$1:$S$6253),""),ROW(S3948))),"")</f>
        <v>Polná</v>
      </c>
      <c r="U3950" t="s">
        <v>8165</v>
      </c>
      <c r="V3950">
        <v>572497</v>
      </c>
    </row>
    <row r="3951" spans="19:22">
      <c r="S3951" t="str">
        <f>IF(ISNUMBER(SEARCH(ZAKL_DATA!$B$18,FU!$U3951)),U3951,"")</f>
        <v>Polní Chrčice</v>
      </c>
      <c r="T3951" t="str">
        <f t="array" ref="T3951">IFERROR(INDEX($S$3:$S$6255,SMALL(IF(ISNUMBER(SEARCH("",$S$3:$S$6255)),ROW($S$1:$S$6253),""),ROW(S3949))),"")</f>
        <v>Polní Chrčice</v>
      </c>
      <c r="U3951" t="s">
        <v>3800</v>
      </c>
      <c r="V3951">
        <v>572501</v>
      </c>
    </row>
    <row r="3952" spans="19:22">
      <c r="S3952" t="str">
        <f>IF(ISNUMBER(SEARCH(ZAKL_DATA!$B$18,FU!$U3952)),U3952,"")</f>
        <v>Polní Voděrady</v>
      </c>
      <c r="T3952" t="str">
        <f t="array" ref="T3952">IFERROR(INDEX($S$3:$S$6255,SMALL(IF(ISNUMBER(SEARCH("",$S$3:$S$6255)),ROW($S$1:$S$6253),""),ROW(S3950))),"")</f>
        <v>Polní Voděrady</v>
      </c>
      <c r="U3952" t="s">
        <v>3793</v>
      </c>
      <c r="V3952">
        <v>572519</v>
      </c>
    </row>
    <row r="3953" spans="19:22">
      <c r="S3953" t="str">
        <f>IF(ISNUMBER(SEARCH(ZAKL_DATA!$B$18,FU!$U3953)),U3953,"")</f>
        <v>Polnička</v>
      </c>
      <c r="T3953" t="str">
        <f t="array" ref="T3953">IFERROR(INDEX($S$3:$S$6255,SMALL(IF(ISNUMBER(SEARCH("",$S$3:$S$6255)),ROW($S$1:$S$6253),""),ROW(S3951))),"")</f>
        <v>Polnička</v>
      </c>
      <c r="U3953" t="s">
        <v>8737</v>
      </c>
      <c r="V3953">
        <v>572527</v>
      </c>
    </row>
    <row r="3954" spans="19:22">
      <c r="S3954" t="str">
        <f>IF(ISNUMBER(SEARCH(ZAKL_DATA!$B$18,FU!$U3954)),U3954,"")</f>
        <v>Polom</v>
      </c>
      <c r="T3954" t="str">
        <f t="array" ref="T3954">IFERROR(INDEX($S$3:$S$6255,SMALL(IF(ISNUMBER(SEARCH("",$S$3:$S$6255)),ROW($S$1:$S$6253),""),ROW(S3952))),"")</f>
        <v>Polom</v>
      </c>
      <c r="U3954" t="s">
        <v>3858</v>
      </c>
      <c r="V3954">
        <v>572535</v>
      </c>
    </row>
    <row r="3955" spans="19:22">
      <c r="S3955" t="str">
        <f>IF(ISNUMBER(SEARCH(ZAKL_DATA!$B$18,FU!$U3955)),U3955,"")</f>
        <v>Polom</v>
      </c>
      <c r="T3955" t="str">
        <f t="array" ref="T3955">IFERROR(INDEX($S$3:$S$6255,SMALL(IF(ISNUMBER(SEARCH("",$S$3:$S$6255)),ROW($S$1:$S$6253),""),ROW(S3953))),"")</f>
        <v>Polom</v>
      </c>
      <c r="U3955" t="s">
        <v>3858</v>
      </c>
      <c r="V3955">
        <v>572543</v>
      </c>
    </row>
    <row r="3956" spans="19:22">
      <c r="S3956" t="str">
        <f>IF(ISNUMBER(SEARCH(ZAKL_DATA!$B$18,FU!$U3956)),U3956,"")</f>
        <v>Polomí</v>
      </c>
      <c r="T3956" t="str">
        <f t="array" ref="T3956">IFERROR(INDEX($S$3:$S$6255,SMALL(IF(ISNUMBER(SEARCH("",$S$3:$S$6255)),ROW($S$1:$S$6253),""),ROW(S3954))),"")</f>
        <v>Polomí</v>
      </c>
      <c r="U3956" t="s">
        <v>5547</v>
      </c>
      <c r="V3956">
        <v>572551</v>
      </c>
    </row>
    <row r="3957" spans="19:22">
      <c r="S3957" t="str">
        <f>IF(ISNUMBER(SEARCH(ZAKL_DATA!$B$18,FU!$U3957)),U3957,"")</f>
        <v>Polště</v>
      </c>
      <c r="T3957" t="str">
        <f t="array" ref="T3957">IFERROR(INDEX($S$3:$S$6255,SMALL(IF(ISNUMBER(SEARCH("",$S$3:$S$6255)),ROW($S$1:$S$6253),""),ROW(S3955))),"")</f>
        <v>Polště</v>
      </c>
      <c r="U3957" t="s">
        <v>6350</v>
      </c>
      <c r="V3957">
        <v>572560</v>
      </c>
    </row>
    <row r="3958" spans="19:22">
      <c r="S3958" t="str">
        <f>IF(ISNUMBER(SEARCH(ZAKL_DATA!$B$18,FU!$U3958)),U3958,"")</f>
        <v>Pomezí</v>
      </c>
      <c r="T3958" t="str">
        <f t="array" ref="T3958">IFERROR(INDEX($S$3:$S$6255,SMALL(IF(ISNUMBER(SEARCH("",$S$3:$S$6255)),ROW($S$1:$S$6253),""),ROW(S3956))),"")</f>
        <v>Pomezí</v>
      </c>
      <c r="U3958" t="s">
        <v>7561</v>
      </c>
      <c r="V3958">
        <v>572578</v>
      </c>
    </row>
    <row r="3959" spans="19:22">
      <c r="S3959" t="str">
        <f>IF(ISNUMBER(SEARCH(ZAKL_DATA!$B$18,FU!$U3959)),U3959,"")</f>
        <v>Pomezí nad Ohří</v>
      </c>
      <c r="T3959" t="str">
        <f t="array" ref="T3959">IFERROR(INDEX($S$3:$S$6255,SMALL(IF(ISNUMBER(SEARCH("",$S$3:$S$6255)),ROW($S$1:$S$6253),""),ROW(S3957))),"")</f>
        <v>Pomezí nad Ohří</v>
      </c>
      <c r="U3959" t="s">
        <v>4758</v>
      </c>
      <c r="V3959">
        <v>572586</v>
      </c>
    </row>
    <row r="3960" spans="19:22">
      <c r="S3960" t="str">
        <f>IF(ISNUMBER(SEARCH(ZAKL_DATA!$B$18,FU!$U3960)),U3960,"")</f>
        <v>Ponědraž</v>
      </c>
      <c r="T3960" t="str">
        <f t="array" ref="T3960">IFERROR(INDEX($S$3:$S$6255,SMALL(IF(ISNUMBER(SEARCH("",$S$3:$S$6255)),ROW($S$1:$S$6253),""),ROW(S3958))),"")</f>
        <v>Ponědraž</v>
      </c>
      <c r="U3960" t="s">
        <v>6371</v>
      </c>
      <c r="V3960">
        <v>572594</v>
      </c>
    </row>
    <row r="3961" spans="19:22">
      <c r="S3961" t="str">
        <f>IF(ISNUMBER(SEARCH(ZAKL_DATA!$B$18,FU!$U3961)),U3961,"")</f>
        <v>Ponědrážka</v>
      </c>
      <c r="T3961" t="str">
        <f t="array" ref="T3961">IFERROR(INDEX($S$3:$S$6255,SMALL(IF(ISNUMBER(SEARCH("",$S$3:$S$6255)),ROW($S$1:$S$6253),""),ROW(S3959))),"")</f>
        <v>Ponědrážka</v>
      </c>
      <c r="U3961" t="s">
        <v>6370</v>
      </c>
      <c r="V3961">
        <v>572608</v>
      </c>
    </row>
    <row r="3962" spans="19:22">
      <c r="S3962" t="str">
        <f>IF(ISNUMBER(SEARCH(ZAKL_DATA!$B$18,FU!$U3962)),U3962,"")</f>
        <v>Ponětovice</v>
      </c>
      <c r="T3962" t="str">
        <f t="array" ref="T3962">IFERROR(INDEX($S$3:$S$6255,SMALL(IF(ISNUMBER(SEARCH("",$S$3:$S$6255)),ROW($S$1:$S$6253),""),ROW(S3960))),"")</f>
        <v>Ponětovice</v>
      </c>
      <c r="U3962" t="s">
        <v>5527</v>
      </c>
      <c r="V3962">
        <v>572616</v>
      </c>
    </row>
    <row r="3963" spans="19:22">
      <c r="S3963" t="str">
        <f>IF(ISNUMBER(SEARCH(ZAKL_DATA!$B$18,FU!$U3963)),U3963,"")</f>
        <v>Poniklá</v>
      </c>
      <c r="T3963" t="str">
        <f t="array" ref="T3963">IFERROR(INDEX($S$3:$S$6255,SMALL(IF(ISNUMBER(SEARCH("",$S$3:$S$6255)),ROW($S$1:$S$6253),""),ROW(S3961))),"")</f>
        <v>Poniklá</v>
      </c>
      <c r="U3963" t="s">
        <v>7488</v>
      </c>
      <c r="V3963">
        <v>572624</v>
      </c>
    </row>
    <row r="3964" spans="19:22">
      <c r="S3964" t="str">
        <f>IF(ISNUMBER(SEARCH(ZAKL_DATA!$B$18,FU!$U3964)),U3964,"")</f>
        <v>Popelín</v>
      </c>
      <c r="T3964" t="str">
        <f t="array" ref="T3964">IFERROR(INDEX($S$3:$S$6255,SMALL(IF(ISNUMBER(SEARCH("",$S$3:$S$6255)),ROW($S$1:$S$6253),""),ROW(S3962))),"")</f>
        <v>Popelín</v>
      </c>
      <c r="U3964" t="s">
        <v>5317</v>
      </c>
      <c r="V3964">
        <v>572632</v>
      </c>
    </row>
    <row r="3965" spans="19:22">
      <c r="S3965" t="str">
        <f>IF(ISNUMBER(SEARCH(ZAKL_DATA!$B$18,FU!$U3965)),U3965,"")</f>
        <v>Popice</v>
      </c>
      <c r="T3965" t="str">
        <f t="array" ref="T3965">IFERROR(INDEX($S$3:$S$6255,SMALL(IF(ISNUMBER(SEARCH("",$S$3:$S$6255)),ROW($S$1:$S$6253),""),ROW(S3963))),"")</f>
        <v>Popice</v>
      </c>
      <c r="U3965" t="s">
        <v>7966</v>
      </c>
      <c r="V3965">
        <v>572641</v>
      </c>
    </row>
    <row r="3966" spans="19:22">
      <c r="S3966" t="str">
        <f>IF(ISNUMBER(SEARCH(ZAKL_DATA!$B$18,FU!$U3966)),U3966,"")</f>
        <v>Popovice</v>
      </c>
      <c r="T3966" t="str">
        <f t="array" ref="T3966">IFERROR(INDEX($S$3:$S$6255,SMALL(IF(ISNUMBER(SEARCH("",$S$3:$S$6255)),ROW($S$1:$S$6253),""),ROW(S3964))),"")</f>
        <v>Popovice</v>
      </c>
      <c r="U3966" t="s">
        <v>4199</v>
      </c>
      <c r="V3966">
        <v>572659</v>
      </c>
    </row>
    <row r="3967" spans="19:22">
      <c r="S3967" t="str">
        <f>IF(ISNUMBER(SEARCH(ZAKL_DATA!$B$18,FU!$U3967)),U3967,"")</f>
        <v>Popovice</v>
      </c>
      <c r="T3967" t="str">
        <f t="array" ref="T3967">IFERROR(INDEX($S$3:$S$6255,SMALL(IF(ISNUMBER(SEARCH("",$S$3:$S$6255)),ROW($S$1:$S$6253),""),ROW(S3965))),"")</f>
        <v>Popovice</v>
      </c>
      <c r="U3967" t="s">
        <v>4199</v>
      </c>
      <c r="V3967">
        <v>572667</v>
      </c>
    </row>
    <row r="3968" spans="19:22">
      <c r="S3968" t="str">
        <f>IF(ISNUMBER(SEARCH(ZAKL_DATA!$B$18,FU!$U3968)),U3968,"")</f>
        <v>Popovice</v>
      </c>
      <c r="T3968" t="str">
        <f t="array" ref="T3968">IFERROR(INDEX($S$3:$S$6255,SMALL(IF(ISNUMBER(SEARCH("",$S$3:$S$6255)),ROW($S$1:$S$6253),""),ROW(S3966))),"")</f>
        <v>Popovice</v>
      </c>
      <c r="U3968" t="s">
        <v>4199</v>
      </c>
      <c r="V3968">
        <v>572675</v>
      </c>
    </row>
    <row r="3969" spans="19:22">
      <c r="S3969" t="str">
        <f>IF(ISNUMBER(SEARCH(ZAKL_DATA!$B$18,FU!$U3969)),U3969,"")</f>
        <v>Popovičky</v>
      </c>
      <c r="T3969" t="str">
        <f t="array" ref="T3969">IFERROR(INDEX($S$3:$S$6255,SMALL(IF(ISNUMBER(SEARCH("",$S$3:$S$6255)),ROW($S$1:$S$6253),""),ROW(S3967))),"")</f>
        <v>Popovičky</v>
      </c>
      <c r="U3969" t="s">
        <v>8909</v>
      </c>
      <c r="V3969">
        <v>572683</v>
      </c>
    </row>
    <row r="3970" spans="19:22">
      <c r="S3970" t="str">
        <f>IF(ISNUMBER(SEARCH(ZAKL_DATA!$B$18,FU!$U3970)),U3970,"")</f>
        <v>Popůvky</v>
      </c>
      <c r="T3970" t="str">
        <f t="array" ref="T3970">IFERROR(INDEX($S$3:$S$6255,SMALL(IF(ISNUMBER(SEARCH("",$S$3:$S$6255)),ROW($S$1:$S$6253),""),ROW(S3968))),"")</f>
        <v>Popůvky</v>
      </c>
      <c r="U3970" t="s">
        <v>7882</v>
      </c>
      <c r="V3970">
        <v>572691</v>
      </c>
    </row>
    <row r="3971" spans="19:22">
      <c r="S3971" t="str">
        <f>IF(ISNUMBER(SEARCH(ZAKL_DATA!$B$18,FU!$U3971)),U3971,"")</f>
        <v>Popůvky</v>
      </c>
      <c r="T3971" t="str">
        <f t="array" ref="T3971">IFERROR(INDEX($S$3:$S$6255,SMALL(IF(ISNUMBER(SEARCH("",$S$3:$S$6255)),ROW($S$1:$S$6253),""),ROW(S3969))),"")</f>
        <v>Popůvky</v>
      </c>
      <c r="U3971" t="s">
        <v>7882</v>
      </c>
      <c r="V3971">
        <v>572705</v>
      </c>
    </row>
    <row r="3972" spans="19:22">
      <c r="S3972" t="str">
        <f>IF(ISNUMBER(SEARCH(ZAKL_DATA!$B$18,FU!$U3972)),U3972,"")</f>
        <v>Poříčany</v>
      </c>
      <c r="T3972" t="str">
        <f t="array" ref="T3972">IFERROR(INDEX($S$3:$S$6255,SMALL(IF(ISNUMBER(SEARCH("",$S$3:$S$6255)),ROW($S$1:$S$6253),""),ROW(S3970))),"")</f>
        <v>Poříčany</v>
      </c>
      <c r="U3972" t="s">
        <v>4666</v>
      </c>
      <c r="V3972">
        <v>572713</v>
      </c>
    </row>
    <row r="3973" spans="19:22">
      <c r="S3973" t="str">
        <f>IF(ISNUMBER(SEARCH(ZAKL_DATA!$B$18,FU!$U3973)),U3973,"")</f>
        <v>Poříčí nad Sázavou</v>
      </c>
      <c r="T3973" t="str">
        <f t="array" ref="T3973">IFERROR(INDEX($S$3:$S$6255,SMALL(IF(ISNUMBER(SEARCH("",$S$3:$S$6255)),ROW($S$1:$S$6253),""),ROW(S3971))),"")</f>
        <v>Poříčí nad Sázavou</v>
      </c>
      <c r="U3973" t="s">
        <v>3989</v>
      </c>
      <c r="V3973">
        <v>572721</v>
      </c>
    </row>
    <row r="3974" spans="19:22">
      <c r="S3974" t="str">
        <f>IF(ISNUMBER(SEARCH(ZAKL_DATA!$B$18,FU!$U3974)),U3974,"")</f>
        <v>Poříčí u Litomyšle</v>
      </c>
      <c r="T3974" t="str">
        <f t="array" ref="T3974">IFERROR(INDEX($S$3:$S$6255,SMALL(IF(ISNUMBER(SEARCH("",$S$3:$S$6255)),ROW($S$1:$S$6253),""),ROW(S3972))),"")</f>
        <v>Poříčí u Litomyšle</v>
      </c>
      <c r="U3974" t="s">
        <v>7131</v>
      </c>
      <c r="V3974">
        <v>572730</v>
      </c>
    </row>
    <row r="3975" spans="19:22">
      <c r="S3975" t="str">
        <f>IF(ISNUMBER(SEARCH(ZAKL_DATA!$B$18,FU!$U3975)),U3975,"")</f>
        <v>Postoloprty</v>
      </c>
      <c r="T3975" t="str">
        <f t="array" ref="T3975">IFERROR(INDEX($S$3:$S$6255,SMALL(IF(ISNUMBER(SEARCH("",$S$3:$S$6255)),ROW($S$1:$S$6253),""),ROW(S3973))),"")</f>
        <v>Postoloprty</v>
      </c>
      <c r="U3975" t="s">
        <v>6703</v>
      </c>
      <c r="V3975">
        <v>572748</v>
      </c>
    </row>
    <row r="3976" spans="19:22">
      <c r="S3976" t="str">
        <f>IF(ISNUMBER(SEARCH(ZAKL_DATA!$B$18,FU!$U3976)),U3976,"")</f>
        <v>Postřekov</v>
      </c>
      <c r="T3976" t="str">
        <f t="array" ref="T3976">IFERROR(INDEX($S$3:$S$6255,SMALL(IF(ISNUMBER(SEARCH("",$S$3:$S$6255)),ROW($S$1:$S$6253),""),ROW(S3974))),"")</f>
        <v>Postřekov</v>
      </c>
      <c r="U3976" t="s">
        <v>5880</v>
      </c>
      <c r="V3976">
        <v>572756</v>
      </c>
    </row>
    <row r="3977" spans="19:22">
      <c r="S3977" t="str">
        <f>IF(ISNUMBER(SEARCH(ZAKL_DATA!$B$18,FU!$U3977)),U3977,"")</f>
        <v>Postřelmov</v>
      </c>
      <c r="T3977" t="str">
        <f t="array" ref="T3977">IFERROR(INDEX($S$3:$S$6255,SMALL(IF(ISNUMBER(SEARCH("",$S$3:$S$6255)),ROW($S$1:$S$6253),""),ROW(S3975))),"")</f>
        <v>Postřelmov</v>
      </c>
      <c r="U3977" t="s">
        <v>4917</v>
      </c>
      <c r="V3977">
        <v>572764</v>
      </c>
    </row>
    <row r="3978" spans="19:22">
      <c r="S3978" t="str">
        <f>IF(ISNUMBER(SEARCH(ZAKL_DATA!$B$18,FU!$U3978)),U3978,"")</f>
        <v>Postřelmůvek</v>
      </c>
      <c r="T3978" t="str">
        <f t="array" ref="T3978">IFERROR(INDEX($S$3:$S$6255,SMALL(IF(ISNUMBER(SEARCH("",$S$3:$S$6255)),ROW($S$1:$S$6253),""),ROW(S3976))),"")</f>
        <v>Postřelmůvek</v>
      </c>
      <c r="U3978" t="s">
        <v>5807</v>
      </c>
      <c r="V3978">
        <v>572772</v>
      </c>
    </row>
    <row r="3979" spans="19:22">
      <c r="S3979" t="str">
        <f>IF(ISNUMBER(SEARCH(ZAKL_DATA!$B$18,FU!$U3979)),U3979,"")</f>
        <v>Postřižín</v>
      </c>
      <c r="T3979" t="str">
        <f t="array" ref="T3979">IFERROR(INDEX($S$3:$S$6255,SMALL(IF(ISNUMBER(SEARCH("",$S$3:$S$6255)),ROW($S$1:$S$6253),""),ROW(S3977))),"")</f>
        <v>Postřižín</v>
      </c>
      <c r="U3979" t="s">
        <v>4740</v>
      </c>
      <c r="V3979">
        <v>572781</v>
      </c>
    </row>
    <row r="3980" spans="19:22">
      <c r="S3980" t="str">
        <f>IF(ISNUMBER(SEARCH(ZAKL_DATA!$B$18,FU!$U3980)),U3980,"")</f>
        <v>Postupice</v>
      </c>
      <c r="T3980" t="str">
        <f t="array" ref="T3980">IFERROR(INDEX($S$3:$S$6255,SMALL(IF(ISNUMBER(SEARCH("",$S$3:$S$6255)),ROW($S$1:$S$6253),""),ROW(S3978))),"")</f>
        <v>Postupice</v>
      </c>
      <c r="U3980" t="s">
        <v>3990</v>
      </c>
      <c r="V3980">
        <v>572799</v>
      </c>
    </row>
    <row r="3981" spans="19:22">
      <c r="S3981" t="str">
        <f>IF(ISNUMBER(SEARCH(ZAKL_DATA!$B$18,FU!$U3981)),U3981,"")</f>
        <v>Pošná</v>
      </c>
      <c r="T3981" t="str">
        <f t="array" ref="T3981">IFERROR(INDEX($S$3:$S$6255,SMALL(IF(ISNUMBER(SEARCH("",$S$3:$S$6255)),ROW($S$1:$S$6253),""),ROW(S3979))),"")</f>
        <v>Pošná</v>
      </c>
      <c r="U3981" t="s">
        <v>5431</v>
      </c>
      <c r="V3981">
        <v>572802</v>
      </c>
    </row>
    <row r="3982" spans="19:22">
      <c r="S3982" t="str">
        <f>IF(ISNUMBER(SEARCH(ZAKL_DATA!$B$18,FU!$U3982)),U3982,"")</f>
        <v>Poštovice</v>
      </c>
      <c r="T3982" t="str">
        <f t="array" ref="T3982">IFERROR(INDEX($S$3:$S$6255,SMALL(IF(ISNUMBER(SEARCH("",$S$3:$S$6255)),ROW($S$1:$S$6253),""),ROW(S3980))),"")</f>
        <v>Poštovice</v>
      </c>
      <c r="U3982" t="s">
        <v>6492</v>
      </c>
      <c r="V3982">
        <v>572811</v>
      </c>
    </row>
    <row r="3983" spans="19:22">
      <c r="S3983" t="str">
        <f>IF(ISNUMBER(SEARCH(ZAKL_DATA!$B$18,FU!$U3983)),U3983,"")</f>
        <v>Poteč</v>
      </c>
      <c r="T3983" t="str">
        <f t="array" ref="T3983">IFERROR(INDEX($S$3:$S$6255,SMALL(IF(ISNUMBER(SEARCH("",$S$3:$S$6255)),ROW($S$1:$S$6253),""),ROW(S3981))),"")</f>
        <v>Poteč</v>
      </c>
      <c r="U3983" t="s">
        <v>5509</v>
      </c>
      <c r="V3983">
        <v>572829</v>
      </c>
    </row>
    <row r="3984" spans="19:22">
      <c r="S3984" t="str">
        <f>IF(ISNUMBER(SEARCH(ZAKL_DATA!$B$18,FU!$U3984)),U3984,"")</f>
        <v>Potěhy</v>
      </c>
      <c r="T3984" t="str">
        <f t="array" ref="T3984">IFERROR(INDEX($S$3:$S$6255,SMALL(IF(ISNUMBER(SEARCH("",$S$3:$S$6255)),ROW($S$1:$S$6253),""),ROW(S3982))),"")</f>
        <v>Potěhy</v>
      </c>
      <c r="U3984" t="s">
        <v>4362</v>
      </c>
      <c r="V3984">
        <v>572837</v>
      </c>
    </row>
    <row r="3985" spans="19:22">
      <c r="S3985" t="str">
        <f>IF(ISNUMBER(SEARCH(ZAKL_DATA!$B$18,FU!$U3985)),U3985,"")</f>
        <v>Potštát</v>
      </c>
      <c r="T3985" t="str">
        <f t="array" ref="T3985">IFERROR(INDEX($S$3:$S$6255,SMALL(IF(ISNUMBER(SEARCH("",$S$3:$S$6255)),ROW($S$1:$S$6253),""),ROW(S3983))),"")</f>
        <v>Potštát</v>
      </c>
      <c r="U3985" t="s">
        <v>3859</v>
      </c>
      <c r="V3985">
        <v>572845</v>
      </c>
    </row>
    <row r="3986" spans="19:22">
      <c r="S3986" t="str">
        <f>IF(ISNUMBER(SEARCH(ZAKL_DATA!$B$18,FU!$U3986)),U3986,"")</f>
        <v>Potštejn</v>
      </c>
      <c r="T3986" t="str">
        <f t="array" ref="T3986">IFERROR(INDEX($S$3:$S$6255,SMALL(IF(ISNUMBER(SEARCH("",$S$3:$S$6255)),ROW($S$1:$S$6253),""),ROW(S3984))),"")</f>
        <v>Potštejn</v>
      </c>
      <c r="U3986" t="s">
        <v>7437</v>
      </c>
      <c r="V3986">
        <v>572853</v>
      </c>
    </row>
    <row r="3987" spans="19:22">
      <c r="S3987" t="str">
        <f>IF(ISNUMBER(SEARCH(ZAKL_DATA!$B$18,FU!$U3987)),U3987,"")</f>
        <v>Potůčky</v>
      </c>
      <c r="T3987" t="str">
        <f t="array" ref="T3987">IFERROR(INDEX($S$3:$S$6255,SMALL(IF(ISNUMBER(SEARCH("",$S$3:$S$6255)),ROW($S$1:$S$6253),""),ROW(S3985))),"")</f>
        <v>Potůčky</v>
      </c>
      <c r="U3987" t="s">
        <v>5959</v>
      </c>
      <c r="V3987">
        <v>572861</v>
      </c>
    </row>
    <row r="3988" spans="19:22">
      <c r="S3988" t="str">
        <f>IF(ISNUMBER(SEARCH(ZAKL_DATA!$B$18,FU!$U3988)),U3988,"")</f>
        <v>Potvorov</v>
      </c>
      <c r="T3988" t="str">
        <f t="array" ref="T3988">IFERROR(INDEX($S$3:$S$6255,SMALL(IF(ISNUMBER(SEARCH("",$S$3:$S$6255)),ROW($S$1:$S$6253),""),ROW(S3986))),"")</f>
        <v>Potvorov</v>
      </c>
      <c r="U3988" t="s">
        <v>3971</v>
      </c>
      <c r="V3988">
        <v>572870</v>
      </c>
    </row>
    <row r="3989" spans="19:22">
      <c r="S3989" t="str">
        <f>IF(ISNUMBER(SEARCH(ZAKL_DATA!$B$18,FU!$U3989)),U3989,"")</f>
        <v>Poustka</v>
      </c>
      <c r="T3989" t="str">
        <f t="array" ref="T3989">IFERROR(INDEX($S$3:$S$6255,SMALL(IF(ISNUMBER(SEARCH("",$S$3:$S$6255)),ROW($S$1:$S$6253),""),ROW(S3987))),"")</f>
        <v>Poustka</v>
      </c>
      <c r="U3989" t="s">
        <v>7515</v>
      </c>
      <c r="V3989">
        <v>572888</v>
      </c>
    </row>
    <row r="3990" spans="19:22">
      <c r="S3990" t="str">
        <f>IF(ISNUMBER(SEARCH(ZAKL_DATA!$B$18,FU!$U3990)),U3990,"")</f>
        <v>Pouzdřany</v>
      </c>
      <c r="T3990" t="str">
        <f t="array" ref="T3990">IFERROR(INDEX($S$3:$S$6255,SMALL(IF(ISNUMBER(SEARCH("",$S$3:$S$6255)),ROW($S$1:$S$6253),""),ROW(S3988))),"")</f>
        <v>Pouzdřany</v>
      </c>
      <c r="U3990" t="s">
        <v>7967</v>
      </c>
      <c r="V3990">
        <v>572896</v>
      </c>
    </row>
    <row r="3991" spans="19:22">
      <c r="S3991" t="str">
        <f>IF(ISNUMBER(SEARCH(ZAKL_DATA!$B$18,FU!$U3991)),U3991,"")</f>
        <v>Povrly</v>
      </c>
      <c r="T3991" t="str">
        <f t="array" ref="T3991">IFERROR(INDEX($S$3:$S$6255,SMALL(IF(ISNUMBER(SEARCH("",$S$3:$S$6255)),ROW($S$1:$S$6253),""),ROW(S3989))),"")</f>
        <v>Povrly</v>
      </c>
      <c r="U3991" t="s">
        <v>6793</v>
      </c>
      <c r="V3991">
        <v>572900</v>
      </c>
    </row>
    <row r="3992" spans="19:22">
      <c r="S3992" t="str">
        <f>IF(ISNUMBER(SEARCH(ZAKL_DATA!$B$18,FU!$U3992)),U3992,"")</f>
        <v>Pozďatín</v>
      </c>
      <c r="T3992" t="str">
        <f t="array" ref="T3992">IFERROR(INDEX($S$3:$S$6255,SMALL(IF(ISNUMBER(SEARCH("",$S$3:$S$6255)),ROW($S$1:$S$6253),""),ROW(S3990))),"")</f>
        <v>Pozďatín</v>
      </c>
      <c r="U3992" t="s">
        <v>8406</v>
      </c>
      <c r="V3992">
        <v>572918</v>
      </c>
    </row>
    <row r="3993" spans="19:22">
      <c r="S3993" t="str">
        <f>IF(ISNUMBER(SEARCH(ZAKL_DATA!$B$18,FU!$U3993)),U3993,"")</f>
        <v>Pozděchov</v>
      </c>
      <c r="T3993" t="str">
        <f t="array" ref="T3993">IFERROR(INDEX($S$3:$S$6255,SMALL(IF(ISNUMBER(SEARCH("",$S$3:$S$6255)),ROW($S$1:$S$6253),""),ROW(S3991))),"")</f>
        <v>Pozděchov</v>
      </c>
      <c r="U3993" t="s">
        <v>5130</v>
      </c>
      <c r="V3993">
        <v>572926</v>
      </c>
    </row>
    <row r="3994" spans="19:22">
      <c r="S3994" t="str">
        <f>IF(ISNUMBER(SEARCH(ZAKL_DATA!$B$18,FU!$U3994)),U3994,"")</f>
        <v>Pozdeň</v>
      </c>
      <c r="T3994" t="str">
        <f t="array" ref="T3994">IFERROR(INDEX($S$3:$S$6255,SMALL(IF(ISNUMBER(SEARCH("",$S$3:$S$6255)),ROW($S$1:$S$6253),""),ROW(S3992))),"")</f>
        <v>Pozdeň</v>
      </c>
      <c r="U3994" t="s">
        <v>4210</v>
      </c>
      <c r="V3994">
        <v>572934</v>
      </c>
    </row>
    <row r="3995" spans="19:22">
      <c r="S3995" t="str">
        <f>IF(ISNUMBER(SEARCH(ZAKL_DATA!$B$18,FU!$U3995)),U3995,"")</f>
        <v>Pozlovice</v>
      </c>
      <c r="T3995" t="str">
        <f t="array" ref="T3995">IFERROR(INDEX($S$3:$S$6255,SMALL(IF(ISNUMBER(SEARCH("",$S$3:$S$6255)),ROW($S$1:$S$6253),""),ROW(S3993))),"")</f>
        <v>Pozlovice</v>
      </c>
      <c r="U3995" t="s">
        <v>5498</v>
      </c>
      <c r="V3995">
        <v>572942</v>
      </c>
    </row>
    <row r="3996" spans="19:22">
      <c r="S3996" t="str">
        <f>IF(ISNUMBER(SEARCH(ZAKL_DATA!$B$18,FU!$U3996)),U3996,"")</f>
        <v>Pozořice</v>
      </c>
      <c r="T3996" t="str">
        <f t="array" ref="T3996">IFERROR(INDEX($S$3:$S$6255,SMALL(IF(ISNUMBER(SEARCH("",$S$3:$S$6255)),ROW($S$1:$S$6253),""),ROW(S3994))),"")</f>
        <v>Pozořice</v>
      </c>
      <c r="U3996" t="s">
        <v>7883</v>
      </c>
      <c r="V3996">
        <v>572951</v>
      </c>
    </row>
    <row r="3997" spans="19:22">
      <c r="S3997" t="str">
        <f>IF(ISNUMBER(SEARCH(ZAKL_DATA!$B$18,FU!$U3997)),U3997,"")</f>
        <v>Prace</v>
      </c>
      <c r="T3997" t="str">
        <f t="array" ref="T3997">IFERROR(INDEX($S$3:$S$6255,SMALL(IF(ISNUMBER(SEARCH("",$S$3:$S$6255)),ROW($S$1:$S$6253),""),ROW(S3995))),"")</f>
        <v>Prace</v>
      </c>
      <c r="U3997" t="s">
        <v>7884</v>
      </c>
      <c r="V3997">
        <v>572969</v>
      </c>
    </row>
    <row r="3998" spans="19:22">
      <c r="S3998" t="str">
        <f>IF(ISNUMBER(SEARCH(ZAKL_DATA!$B$18,FU!$U3998)),U3998,"")</f>
        <v>Pracejovice</v>
      </c>
      <c r="T3998" t="str">
        <f t="array" ref="T3998">IFERROR(INDEX($S$3:$S$6255,SMALL(IF(ISNUMBER(SEARCH("",$S$3:$S$6255)),ROW($S$1:$S$6253),""),ROW(S3996))),"")</f>
        <v>Pracejovice</v>
      </c>
      <c r="U3998" t="s">
        <v>5657</v>
      </c>
      <c r="V3998">
        <v>572977</v>
      </c>
    </row>
    <row r="3999" spans="19:22">
      <c r="S3999" t="str">
        <f>IF(ISNUMBER(SEARCH(ZAKL_DATA!$B$18,FU!$U3999)),U3999,"")</f>
        <v>Prackovice nad Labem</v>
      </c>
      <c r="T3999" t="str">
        <f t="array" ref="T3999">IFERROR(INDEX($S$3:$S$6255,SMALL(IF(ISNUMBER(SEARCH("",$S$3:$S$6255)),ROW($S$1:$S$6253),""),ROW(S3997))),"")</f>
        <v>Prackovice nad Labem</v>
      </c>
      <c r="U3999" t="s">
        <v>6605</v>
      </c>
      <c r="V3999">
        <v>572985</v>
      </c>
    </row>
    <row r="4000" spans="19:22">
      <c r="S4000" t="str">
        <f>IF(ISNUMBER(SEARCH(ZAKL_DATA!$B$18,FU!$U4000)),U4000,"")</f>
        <v>Práče</v>
      </c>
      <c r="T4000" t="str">
        <f t="array" ref="T4000">IFERROR(INDEX($S$3:$S$6255,SMALL(IF(ISNUMBER(SEARCH("",$S$3:$S$6255)),ROW($S$1:$S$6253),""),ROW(S3998))),"")</f>
        <v>Práče</v>
      </c>
      <c r="U4000" t="s">
        <v>8617</v>
      </c>
      <c r="V4000">
        <v>572993</v>
      </c>
    </row>
    <row r="4001" spans="19:22">
      <c r="S4001" t="str">
        <f>IF(ISNUMBER(SEARCH(ZAKL_DATA!$B$18,FU!$U4001)),U4001,"")</f>
        <v>Prádlo</v>
      </c>
      <c r="T4001" t="str">
        <f t="array" ref="T4001">IFERROR(INDEX($S$3:$S$6255,SMALL(IF(ISNUMBER(SEARCH("",$S$3:$S$6255)),ROW($S$1:$S$6253),""),ROW(S3999))),"")</f>
        <v>Prádlo</v>
      </c>
      <c r="U4001" t="s">
        <v>6065</v>
      </c>
      <c r="V4001">
        <v>573001</v>
      </c>
    </row>
    <row r="4002" spans="19:22">
      <c r="S4002" t="str">
        <f>IF(ISNUMBER(SEARCH(ZAKL_DATA!$B$18,FU!$U4002)),U4002,"")</f>
        <v>Praha</v>
      </c>
      <c r="T4002" t="str">
        <f t="array" ref="T4002">IFERROR(INDEX($S$3:$S$6255,SMALL(IF(ISNUMBER(SEARCH("",$S$3:$S$6255)),ROW($S$1:$S$6253),""),ROW(S4000))),"")</f>
        <v>Praha</v>
      </c>
      <c r="U4002" t="s">
        <v>5915</v>
      </c>
      <c r="V4002">
        <v>573019</v>
      </c>
    </row>
    <row r="4003" spans="19:22">
      <c r="S4003" t="str">
        <f>IF(ISNUMBER(SEARCH(ZAKL_DATA!$B$18,FU!$U4003)),U4003,"")</f>
        <v>Prachatice</v>
      </c>
      <c r="T4003" t="str">
        <f t="array" ref="T4003">IFERROR(INDEX($S$3:$S$6255,SMALL(IF(ISNUMBER(SEARCH("",$S$3:$S$6255)),ROW($S$1:$S$6253),""),ROW(S4001))),"")</f>
        <v>Prachatice</v>
      </c>
      <c r="U4003" t="s">
        <v>5554</v>
      </c>
      <c r="V4003">
        <v>573027</v>
      </c>
    </row>
    <row r="4004" spans="19:22">
      <c r="S4004" t="str">
        <f>IF(ISNUMBER(SEARCH(ZAKL_DATA!$B$18,FU!$U4004)),U4004,"")</f>
        <v>Prachovice</v>
      </c>
      <c r="T4004" t="str">
        <f t="array" ref="T4004">IFERROR(INDEX($S$3:$S$6255,SMALL(IF(ISNUMBER(SEARCH("",$S$3:$S$6255)),ROW($S$1:$S$6253),""),ROW(S4002))),"")</f>
        <v>Prachovice</v>
      </c>
      <c r="U4004" t="s">
        <v>7110</v>
      </c>
      <c r="V4004">
        <v>573035</v>
      </c>
    </row>
    <row r="4005" spans="19:22">
      <c r="S4005" t="str">
        <f>IF(ISNUMBER(SEARCH(ZAKL_DATA!$B$18,FU!$U4005)),U4005,"")</f>
        <v>Prakšice</v>
      </c>
      <c r="T4005" t="str">
        <f t="array" ref="T4005">IFERROR(INDEX($S$3:$S$6255,SMALL(IF(ISNUMBER(SEARCH("",$S$3:$S$6255)),ROW($S$1:$S$6253),""),ROW(S4003))),"")</f>
        <v>Prakšice</v>
      </c>
      <c r="U4005" t="s">
        <v>8473</v>
      </c>
      <c r="V4005">
        <v>573043</v>
      </c>
    </row>
    <row r="4006" spans="19:22">
      <c r="S4006" t="str">
        <f>IF(ISNUMBER(SEARCH(ZAKL_DATA!$B$18,FU!$U4006)),U4006,"")</f>
        <v>Prameny</v>
      </c>
      <c r="T4006" t="str">
        <f t="array" ref="T4006">IFERROR(INDEX($S$3:$S$6255,SMALL(IF(ISNUMBER(SEARCH("",$S$3:$S$6255)),ROW($S$1:$S$6253),""),ROW(S4004))),"")</f>
        <v>Prameny</v>
      </c>
      <c r="U4006" t="s">
        <v>4814</v>
      </c>
      <c r="V4006">
        <v>573051</v>
      </c>
    </row>
    <row r="4007" spans="19:22">
      <c r="S4007" t="str">
        <f>IF(ISNUMBER(SEARCH(ZAKL_DATA!$B$18,FU!$U4007)),U4007,"")</f>
        <v>Prasek</v>
      </c>
      <c r="T4007" t="str">
        <f t="array" ref="T4007">IFERROR(INDEX($S$3:$S$6255,SMALL(IF(ISNUMBER(SEARCH("",$S$3:$S$6255)),ROW($S$1:$S$6253),""),ROW(S4005))),"")</f>
        <v>Prasek</v>
      </c>
      <c r="U4007" t="s">
        <v>6994</v>
      </c>
      <c r="V4007">
        <v>573060</v>
      </c>
    </row>
    <row r="4008" spans="19:22">
      <c r="S4008" t="str">
        <f>IF(ISNUMBER(SEARCH(ZAKL_DATA!$B$18,FU!$U4008)),U4008,"")</f>
        <v>Praskačka</v>
      </c>
      <c r="T4008" t="str">
        <f t="array" ref="T4008">IFERROR(INDEX($S$3:$S$6255,SMALL(IF(ISNUMBER(SEARCH("",$S$3:$S$6255)),ROW($S$1:$S$6253),""),ROW(S4006))),"")</f>
        <v>Praskačka</v>
      </c>
      <c r="U4008" t="s">
        <v>6995</v>
      </c>
      <c r="V4008">
        <v>573078</v>
      </c>
    </row>
    <row r="4009" spans="19:22">
      <c r="S4009" t="str">
        <f>IF(ISNUMBER(SEARCH(ZAKL_DATA!$B$18,FU!$U4009)),U4009,"")</f>
        <v>Prasklice</v>
      </c>
      <c r="T4009" t="str">
        <f t="array" ref="T4009">IFERROR(INDEX($S$3:$S$6255,SMALL(IF(ISNUMBER(SEARCH("",$S$3:$S$6255)),ROW($S$1:$S$6253),""),ROW(S4007))),"")</f>
        <v>Prasklice</v>
      </c>
      <c r="U4009" t="s">
        <v>8143</v>
      </c>
      <c r="V4009">
        <v>573086</v>
      </c>
    </row>
    <row r="4010" spans="19:22">
      <c r="S4010" t="str">
        <f>IF(ISNUMBER(SEARCH(ZAKL_DATA!$B$18,FU!$U4010)),U4010,"")</f>
        <v>Praskolesy</v>
      </c>
      <c r="T4010" t="str">
        <f t="array" ref="T4010">IFERROR(INDEX($S$3:$S$6255,SMALL(IF(ISNUMBER(SEARCH("",$S$3:$S$6255)),ROW($S$1:$S$6253),""),ROW(S4008))),"")</f>
        <v>Praskolesy</v>
      </c>
      <c r="U4010" t="s">
        <v>4111</v>
      </c>
      <c r="V4010">
        <v>573094</v>
      </c>
    </row>
    <row r="4011" spans="19:22">
      <c r="S4011" t="str">
        <f>IF(ISNUMBER(SEARCH(ZAKL_DATA!$B$18,FU!$U4011)),U4011,"")</f>
        <v>Prášily</v>
      </c>
      <c r="T4011" t="str">
        <f t="array" ref="T4011">IFERROR(INDEX($S$3:$S$6255,SMALL(IF(ISNUMBER(SEARCH("",$S$3:$S$6255)),ROW($S$1:$S$6253),""),ROW(S4009))),"")</f>
        <v>Prášily</v>
      </c>
      <c r="U4011" t="s">
        <v>5981</v>
      </c>
      <c r="V4011">
        <v>573108</v>
      </c>
    </row>
    <row r="4012" spans="19:22">
      <c r="S4012" t="str">
        <f>IF(ISNUMBER(SEARCH(ZAKL_DATA!$B$18,FU!$U4012)),U4012,"")</f>
        <v>Pravčice</v>
      </c>
      <c r="T4012" t="str">
        <f t="array" ref="T4012">IFERROR(INDEX($S$3:$S$6255,SMALL(IF(ISNUMBER(SEARCH("",$S$3:$S$6255)),ROW($S$1:$S$6253),""),ROW(S4010))),"")</f>
        <v>Pravčice</v>
      </c>
      <c r="U4012" t="s">
        <v>8248</v>
      </c>
      <c r="V4012">
        <v>573116</v>
      </c>
    </row>
    <row r="4013" spans="19:22">
      <c r="S4013" t="str">
        <f>IF(ISNUMBER(SEARCH(ZAKL_DATA!$B$18,FU!$U4013)),U4013,"")</f>
        <v>Pravice</v>
      </c>
      <c r="T4013" t="str">
        <f t="array" ref="T4013">IFERROR(INDEX($S$3:$S$6255,SMALL(IF(ISNUMBER(SEARCH("",$S$3:$S$6255)),ROW($S$1:$S$6253),""),ROW(S4011))),"")</f>
        <v>Pravice</v>
      </c>
      <c r="U4013" t="s">
        <v>8618</v>
      </c>
      <c r="V4013">
        <v>573124</v>
      </c>
    </row>
    <row r="4014" spans="19:22">
      <c r="S4014" t="str">
        <f>IF(ISNUMBER(SEARCH(ZAKL_DATA!$B$18,FU!$U4014)),U4014,"")</f>
        <v>Pravlov</v>
      </c>
      <c r="T4014" t="str">
        <f t="array" ref="T4014">IFERROR(INDEX($S$3:$S$6255,SMALL(IF(ISNUMBER(SEARCH("",$S$3:$S$6255)),ROW($S$1:$S$6253),""),ROW(S4012))),"")</f>
        <v>Pravlov</v>
      </c>
      <c r="U4014" t="s">
        <v>7885</v>
      </c>
      <c r="V4014">
        <v>573132</v>
      </c>
    </row>
    <row r="4015" spans="19:22">
      <c r="S4015" t="str">
        <f>IF(ISNUMBER(SEARCH(ZAKL_DATA!$B$18,FU!$U4015)),U4015,"")</f>
        <v>Pravonín</v>
      </c>
      <c r="T4015" t="str">
        <f t="array" ref="T4015">IFERROR(INDEX($S$3:$S$6255,SMALL(IF(ISNUMBER(SEARCH("",$S$3:$S$6255)),ROW($S$1:$S$6253),""),ROW(S4013))),"")</f>
        <v>Pravonín</v>
      </c>
      <c r="U4015" t="s">
        <v>3992</v>
      </c>
      <c r="V4015">
        <v>573141</v>
      </c>
    </row>
    <row r="4016" spans="19:22">
      <c r="S4016" t="str">
        <f>IF(ISNUMBER(SEARCH(ZAKL_DATA!$B$18,FU!$U4016)),U4016,"")</f>
        <v>Pravy</v>
      </c>
      <c r="T4016" t="str">
        <f t="array" ref="T4016">IFERROR(INDEX($S$3:$S$6255,SMALL(IF(ISNUMBER(SEARCH("",$S$3:$S$6255)),ROW($S$1:$S$6253),""),ROW(S4014))),"")</f>
        <v>Pravy</v>
      </c>
      <c r="U4016" t="s">
        <v>7175</v>
      </c>
      <c r="V4016">
        <v>573159</v>
      </c>
    </row>
    <row r="4017" spans="19:22">
      <c r="S4017" t="str">
        <f>IF(ISNUMBER(SEARCH(ZAKL_DATA!$B$18,FU!$U4017)),U4017,"")</f>
        <v>Pražmo</v>
      </c>
      <c r="T4017" t="str">
        <f t="array" ref="T4017">IFERROR(INDEX($S$3:$S$6255,SMALL(IF(ISNUMBER(SEARCH("",$S$3:$S$6255)),ROW($S$1:$S$6253),""),ROW(S4015))),"")</f>
        <v>Pražmo</v>
      </c>
      <c r="U4017" t="s">
        <v>6847</v>
      </c>
      <c r="V4017">
        <v>573167</v>
      </c>
    </row>
    <row r="4018" spans="19:22">
      <c r="S4018" t="str">
        <f>IF(ISNUMBER(SEARCH(ZAKL_DATA!$B$18,FU!$U4018)),U4018,"")</f>
        <v>Prlov</v>
      </c>
      <c r="T4018" t="str">
        <f t="array" ref="T4018">IFERROR(INDEX($S$3:$S$6255,SMALL(IF(ISNUMBER(SEARCH("",$S$3:$S$6255)),ROW($S$1:$S$6253),""),ROW(S4016))),"")</f>
        <v>Prlov</v>
      </c>
      <c r="U4018" t="s">
        <v>5131</v>
      </c>
      <c r="V4018">
        <v>573175</v>
      </c>
    </row>
    <row r="4019" spans="19:22">
      <c r="S4019" t="str">
        <f>IF(ISNUMBER(SEARCH(ZAKL_DATA!$B$18,FU!$U4019)),U4019,"")</f>
        <v>Proboštov</v>
      </c>
      <c r="T4019" t="str">
        <f t="array" ref="T4019">IFERROR(INDEX($S$3:$S$6255,SMALL(IF(ISNUMBER(SEARCH("",$S$3:$S$6255)),ROW($S$1:$S$6253),""),ROW(S4017))),"")</f>
        <v>Proboštov</v>
      </c>
      <c r="U4019" t="s">
        <v>6779</v>
      </c>
      <c r="V4019">
        <v>573183</v>
      </c>
    </row>
    <row r="4020" spans="19:22">
      <c r="S4020" t="str">
        <f>IF(ISNUMBER(SEARCH(ZAKL_DATA!$B$18,FU!$U4020)),U4020,"")</f>
        <v>Probulov</v>
      </c>
      <c r="T4020" t="str">
        <f t="array" ref="T4020">IFERROR(INDEX($S$3:$S$6255,SMALL(IF(ISNUMBER(SEARCH("",$S$3:$S$6255)),ROW($S$1:$S$6253),""),ROW(S4018))),"")</f>
        <v>Probulov</v>
      </c>
      <c r="U4020" t="s">
        <v>6267</v>
      </c>
      <c r="V4020">
        <v>573191</v>
      </c>
    </row>
    <row r="4021" spans="19:22">
      <c r="S4021" t="str">
        <f>IF(ISNUMBER(SEARCH(ZAKL_DATA!$B$18,FU!$U4021)),U4021,"")</f>
        <v>Prodašice</v>
      </c>
      <c r="T4021" t="str">
        <f t="array" ref="T4021">IFERROR(INDEX($S$3:$S$6255,SMALL(IF(ISNUMBER(SEARCH("",$S$3:$S$6255)),ROW($S$1:$S$6253),""),ROW(S4019))),"")</f>
        <v>Prodašice</v>
      </c>
      <c r="U4021" t="s">
        <v>7002</v>
      </c>
      <c r="V4021">
        <v>573205</v>
      </c>
    </row>
    <row r="4022" spans="19:22">
      <c r="S4022" t="str">
        <f>IF(ISNUMBER(SEARCH(ZAKL_DATA!$B$18,FU!$U4022)),U4022,"")</f>
        <v>Prokopov</v>
      </c>
      <c r="T4022" t="str">
        <f t="array" ref="T4022">IFERROR(INDEX($S$3:$S$6255,SMALL(IF(ISNUMBER(SEARCH("",$S$3:$S$6255)),ROW($S$1:$S$6253),""),ROW(S4020))),"")</f>
        <v>Prokopov</v>
      </c>
      <c r="U4022" t="s">
        <v>8619</v>
      </c>
      <c r="V4022">
        <v>573213</v>
      </c>
    </row>
    <row r="4023" spans="19:22">
      <c r="S4023" t="str">
        <f>IF(ISNUMBER(SEARCH(ZAKL_DATA!$B$18,FU!$U4023)),U4023,"")</f>
        <v>Proruby</v>
      </c>
      <c r="T4023" t="str">
        <f t="array" ref="T4023">IFERROR(INDEX($S$3:$S$6255,SMALL(IF(ISNUMBER(SEARCH("",$S$3:$S$6255)),ROW($S$1:$S$6253),""),ROW(S4021))),"")</f>
        <v>Proruby</v>
      </c>
      <c r="U4023" t="s">
        <v>5442</v>
      </c>
      <c r="V4023">
        <v>573221</v>
      </c>
    </row>
    <row r="4024" spans="19:22">
      <c r="S4024" t="str">
        <f>IF(ISNUMBER(SEARCH(ZAKL_DATA!$B$18,FU!$U4024)),U4024,"")</f>
        <v>Proseč</v>
      </c>
      <c r="T4024" t="str">
        <f t="array" ref="T4024">IFERROR(INDEX($S$3:$S$6255,SMALL(IF(ISNUMBER(SEARCH("",$S$3:$S$6255)),ROW($S$1:$S$6253),""),ROW(S4022))),"")</f>
        <v>Proseč</v>
      </c>
      <c r="U4024" t="s">
        <v>4678</v>
      </c>
      <c r="V4024">
        <v>573230</v>
      </c>
    </row>
    <row r="4025" spans="19:22">
      <c r="S4025" t="str">
        <f>IF(ISNUMBER(SEARCH(ZAKL_DATA!$B$18,FU!$U4025)),U4025,"")</f>
        <v>Proseč</v>
      </c>
      <c r="T4025" t="str">
        <f t="array" ref="T4025">IFERROR(INDEX($S$3:$S$6255,SMALL(IF(ISNUMBER(SEARCH("",$S$3:$S$6255)),ROW($S$1:$S$6253),""),ROW(S4023))),"")</f>
        <v>Proseč</v>
      </c>
      <c r="U4025" t="s">
        <v>4678</v>
      </c>
      <c r="V4025">
        <v>573248</v>
      </c>
    </row>
    <row r="4026" spans="19:22">
      <c r="S4026" t="str">
        <f>IF(ISNUMBER(SEARCH(ZAKL_DATA!$B$18,FU!$U4026)),U4026,"")</f>
        <v>Proseč pod Ještědem</v>
      </c>
      <c r="T4026" t="str">
        <f t="array" ref="T4026">IFERROR(INDEX($S$3:$S$6255,SMALL(IF(ISNUMBER(SEARCH("",$S$3:$S$6255)),ROW($S$1:$S$6253),""),ROW(S4024))),"")</f>
        <v>Proseč pod Ještědem</v>
      </c>
      <c r="U4026" t="s">
        <v>5104</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c r="S4028" t="str">
        <f>IF(ISNUMBER(SEARCH(ZAKL_DATA!$B$18,FU!$U4028)),U4028,"")</f>
        <v>Prosečné</v>
      </c>
      <c r="T4028" t="str">
        <f t="array" ref="T4028">IFERROR(INDEX($S$3:$S$6255,SMALL(IF(ISNUMBER(SEARCH("",$S$3:$S$6255)),ROW($S$1:$S$6253),""),ROW(S4026))),"")</f>
        <v>Prosečné</v>
      </c>
      <c r="U4028" t="s">
        <v>7644</v>
      </c>
      <c r="V4028">
        <v>573272</v>
      </c>
    </row>
    <row r="4029" spans="19:22">
      <c r="S4029" t="str">
        <f>IF(ISNUMBER(SEARCH(ZAKL_DATA!$B$18,FU!$U4029)),U4029,"")</f>
        <v>Prosenice</v>
      </c>
      <c r="T4029" t="str">
        <f t="array" ref="T4029">IFERROR(INDEX($S$3:$S$6255,SMALL(IF(ISNUMBER(SEARCH("",$S$3:$S$6255)),ROW($S$1:$S$6253),""),ROW(S4027))),"")</f>
        <v>Prosenice</v>
      </c>
      <c r="U4029" t="s">
        <v>3860</v>
      </c>
      <c r="V4029">
        <v>573281</v>
      </c>
    </row>
    <row r="4030" spans="19:22">
      <c r="S4030" t="str">
        <f>IF(ISNUMBER(SEARCH(ZAKL_DATA!$B$18,FU!$U4030)),U4030,"")</f>
        <v>Prosenická Lhota</v>
      </c>
      <c r="T4030" t="str">
        <f t="array" ref="T4030">IFERROR(INDEX($S$3:$S$6255,SMALL(IF(ISNUMBER(SEARCH("",$S$3:$S$6255)),ROW($S$1:$S$6253),""),ROW(S4028))),"")</f>
        <v>Prosenická Lhota</v>
      </c>
      <c r="U4030" t="s">
        <v>4948</v>
      </c>
      <c r="V4030">
        <v>573299</v>
      </c>
    </row>
    <row r="4031" spans="19:22">
      <c r="S4031" t="str">
        <f>IF(ISNUMBER(SEARCH(ZAKL_DATA!$B$18,FU!$U4031)),U4031,"")</f>
        <v>Prosetín</v>
      </c>
      <c r="T4031" t="str">
        <f t="array" ref="T4031">IFERROR(INDEX($S$3:$S$6255,SMALL(IF(ISNUMBER(SEARCH("",$S$3:$S$6255)),ROW($S$1:$S$6253),""),ROW(S4029))),"")</f>
        <v>Prosetín</v>
      </c>
      <c r="U4031" t="s">
        <v>7111</v>
      </c>
      <c r="V4031">
        <v>573302</v>
      </c>
    </row>
    <row r="4032" spans="19:22">
      <c r="S4032" t="str">
        <f>IF(ISNUMBER(SEARCH(ZAKL_DATA!$B$18,FU!$U4032)),U4032,"")</f>
        <v>Prosetín</v>
      </c>
      <c r="T4032" t="str">
        <f t="array" ref="T4032">IFERROR(INDEX($S$3:$S$6255,SMALL(IF(ISNUMBER(SEARCH("",$S$3:$S$6255)),ROW($S$1:$S$6253),""),ROW(S4030))),"")</f>
        <v>Prosetín</v>
      </c>
      <c r="U4032" t="s">
        <v>7111</v>
      </c>
      <c r="V4032">
        <v>573311</v>
      </c>
    </row>
    <row r="4033" spans="19:22">
      <c r="S4033" t="str">
        <f>IF(ISNUMBER(SEARCH(ZAKL_DATA!$B$18,FU!$U4033)),U4033,"")</f>
        <v>Prosíčka</v>
      </c>
      <c r="T4033" t="str">
        <f t="array" ref="T4033">IFERROR(INDEX($S$3:$S$6255,SMALL(IF(ISNUMBER(SEARCH("",$S$3:$S$6255)),ROW($S$1:$S$6253),""),ROW(S4031))),"")</f>
        <v>Prosíčka</v>
      </c>
      <c r="U4033" t="s">
        <v>6889</v>
      </c>
      <c r="V4033">
        <v>573329</v>
      </c>
    </row>
    <row r="4034" spans="19:22">
      <c r="S4034" t="str">
        <f>IF(ISNUMBER(SEARCH(ZAKL_DATA!$B$18,FU!$U4034)),U4034,"")</f>
        <v>Prosiměřice</v>
      </c>
      <c r="T4034" t="str">
        <f t="array" ref="T4034">IFERROR(INDEX($S$3:$S$6255,SMALL(IF(ISNUMBER(SEARCH("",$S$3:$S$6255)),ROW($S$1:$S$6253),""),ROW(S4032))),"")</f>
        <v>Prosiměřice</v>
      </c>
      <c r="U4034" t="s">
        <v>8620</v>
      </c>
      <c r="V4034">
        <v>573337</v>
      </c>
    </row>
    <row r="4035" spans="19:22">
      <c r="S4035" t="str">
        <f>IF(ISNUMBER(SEARCH(ZAKL_DATA!$B$18,FU!$U4035)),U4035,"")</f>
        <v>Prostějov</v>
      </c>
      <c r="T4035" t="str">
        <f t="array" ref="T4035">IFERROR(INDEX($S$3:$S$6255,SMALL(IF(ISNUMBER(SEARCH("",$S$3:$S$6255)),ROW($S$1:$S$6253),""),ROW(S4033))),"")</f>
        <v>Prostějov</v>
      </c>
      <c r="U4035" t="s">
        <v>8269</v>
      </c>
      <c r="V4035">
        <v>573345</v>
      </c>
    </row>
    <row r="4036" spans="19:22">
      <c r="S4036" t="str">
        <f>IF(ISNUMBER(SEARCH(ZAKL_DATA!$B$18,FU!$U4036)),U4036,"")</f>
        <v>Prostějovičky</v>
      </c>
      <c r="T4036" t="str">
        <f t="array" ref="T4036">IFERROR(INDEX($S$3:$S$6255,SMALL(IF(ISNUMBER(SEARCH("",$S$3:$S$6255)),ROW($S$1:$S$6253),""),ROW(S4034))),"")</f>
        <v>Prostějovičky</v>
      </c>
      <c r="U4036" t="s">
        <v>8318</v>
      </c>
      <c r="V4036">
        <v>573353</v>
      </c>
    </row>
    <row r="4037" spans="19:22">
      <c r="S4037" t="str">
        <f>IF(ISNUMBER(SEARCH(ZAKL_DATA!$B$18,FU!$U4037)),U4037,"")</f>
        <v>Prostiboř</v>
      </c>
      <c r="T4037" t="str">
        <f t="array" ref="T4037">IFERROR(INDEX($S$3:$S$6255,SMALL(IF(ISNUMBER(SEARCH("",$S$3:$S$6255)),ROW($S$1:$S$6253),""),ROW(S4035))),"")</f>
        <v>Prostiboř</v>
      </c>
      <c r="U4037" t="s">
        <v>4981</v>
      </c>
      <c r="V4037">
        <v>573361</v>
      </c>
    </row>
    <row r="4038" spans="19:22">
      <c r="S4038" t="str">
        <f>IF(ISNUMBER(SEARCH(ZAKL_DATA!$B$18,FU!$U4038)),U4038,"")</f>
        <v>Prostřední Bečva</v>
      </c>
      <c r="T4038" t="str">
        <f t="array" ref="T4038">IFERROR(INDEX($S$3:$S$6255,SMALL(IF(ISNUMBER(SEARCH("",$S$3:$S$6255)),ROW($S$1:$S$6253),""),ROW(S4036))),"")</f>
        <v>Prostřední Bečva</v>
      </c>
      <c r="U4038" t="s">
        <v>5133</v>
      </c>
      <c r="V4038">
        <v>573370</v>
      </c>
    </row>
    <row r="4039" spans="19:22">
      <c r="S4039" t="str">
        <f>IF(ISNUMBER(SEARCH(ZAKL_DATA!$B$18,FU!$U4039)),U4039,"")</f>
        <v>Prostřední Poříčí</v>
      </c>
      <c r="T4039" t="str">
        <f t="array" ref="T4039">IFERROR(INDEX($S$3:$S$6255,SMALL(IF(ISNUMBER(SEARCH("",$S$3:$S$6255)),ROW($S$1:$S$6253),""),ROW(S4037))),"")</f>
        <v>Prostřední Poříčí</v>
      </c>
      <c r="U4039" t="s">
        <v>7788</v>
      </c>
      <c r="V4039">
        <v>573388</v>
      </c>
    </row>
    <row r="4040" spans="19:22">
      <c r="S4040" t="str">
        <f>IF(ISNUMBER(SEARCH(ZAKL_DATA!$B$18,FU!$U4040)),U4040,"")</f>
        <v>Protivanov</v>
      </c>
      <c r="T4040" t="str">
        <f t="array" ref="T4040">IFERROR(INDEX($S$3:$S$6255,SMALL(IF(ISNUMBER(SEARCH("",$S$3:$S$6255)),ROW($S$1:$S$6253),""),ROW(S4038))),"")</f>
        <v>Protivanov</v>
      </c>
      <c r="U4040" t="s">
        <v>8319</v>
      </c>
      <c r="V4040">
        <v>573400</v>
      </c>
    </row>
    <row r="4041" spans="19:22">
      <c r="S4041" t="str">
        <f>IF(ISNUMBER(SEARCH(ZAKL_DATA!$B$18,FU!$U4041)),U4041,"")</f>
        <v>Protivín</v>
      </c>
      <c r="T4041" t="str">
        <f t="array" ref="T4041">IFERROR(INDEX($S$3:$S$6255,SMALL(IF(ISNUMBER(SEARCH("",$S$3:$S$6255)),ROW($S$1:$S$6253),""),ROW(S4039))),"")</f>
        <v>Protivín</v>
      </c>
      <c r="U4041" t="s">
        <v>5530</v>
      </c>
      <c r="V4041">
        <v>573418</v>
      </c>
    </row>
    <row r="4042" spans="19:22">
      <c r="S4042" t="str">
        <f>IF(ISNUMBER(SEARCH(ZAKL_DATA!$B$18,FU!$U4042)),U4042,"")</f>
        <v>Provodín</v>
      </c>
      <c r="T4042" t="str">
        <f t="array" ref="T4042">IFERROR(INDEX($S$3:$S$6255,SMALL(IF(ISNUMBER(SEARCH("",$S$3:$S$6255)),ROW($S$1:$S$6253),""),ROW(S4040))),"")</f>
        <v>Provodín</v>
      </c>
      <c r="U4042" t="s">
        <v>6308</v>
      </c>
      <c r="V4042">
        <v>573426</v>
      </c>
    </row>
    <row r="4043" spans="19:22">
      <c r="S4043" t="str">
        <f>IF(ISNUMBER(SEARCH(ZAKL_DATA!$B$18,FU!$U4043)),U4043,"")</f>
        <v>Provodov</v>
      </c>
      <c r="T4043" t="str">
        <f t="array" ref="T4043">IFERROR(INDEX($S$3:$S$6255,SMALL(IF(ISNUMBER(SEARCH("",$S$3:$S$6255)),ROW($S$1:$S$6253),""),ROW(S4041))),"")</f>
        <v>Provodov</v>
      </c>
      <c r="U4043" t="s">
        <v>8014</v>
      </c>
      <c r="V4043">
        <v>573434</v>
      </c>
    </row>
    <row r="4044" spans="19:22">
      <c r="S4044" t="str">
        <f>IF(ISNUMBER(SEARCH(ZAKL_DATA!$B$18,FU!$U4044)),U4044,"")</f>
        <v>Provodovice</v>
      </c>
      <c r="T4044" t="str">
        <f t="array" ref="T4044">IFERROR(INDEX($S$3:$S$6255,SMALL(IF(ISNUMBER(SEARCH("",$S$3:$S$6255)),ROW($S$1:$S$6253),""),ROW(S4042))),"")</f>
        <v>Provodovice</v>
      </c>
      <c r="U4044" t="s">
        <v>3861</v>
      </c>
      <c r="V4044">
        <v>573442</v>
      </c>
    </row>
    <row r="4045" spans="19:22">
      <c r="S4045" t="str">
        <f>IF(ISNUMBER(SEARCH(ZAKL_DATA!$B$18,FU!$U4045)),U4045,"")</f>
        <v>Provodov-Šonov</v>
      </c>
      <c r="T4045" t="str">
        <f t="array" ref="T4045">IFERROR(INDEX($S$3:$S$6255,SMALL(IF(ISNUMBER(SEARCH("",$S$3:$S$6255)),ROW($S$1:$S$6253),""),ROW(S4043))),"")</f>
        <v>Provodov-Šonov</v>
      </c>
      <c r="U4045" t="s">
        <v>7298</v>
      </c>
      <c r="V4045">
        <v>573451</v>
      </c>
    </row>
    <row r="4046" spans="19:22">
      <c r="S4046" t="str">
        <f>IF(ISNUMBER(SEARCH(ZAKL_DATA!$B$18,FU!$U4046)),U4046,"")</f>
        <v>Prštice</v>
      </c>
      <c r="T4046" t="str">
        <f t="array" ref="T4046">IFERROR(INDEX($S$3:$S$6255,SMALL(IF(ISNUMBER(SEARCH("",$S$3:$S$6255)),ROW($S$1:$S$6253),""),ROW(S4044))),"")</f>
        <v>Prštice</v>
      </c>
      <c r="U4046" t="s">
        <v>7886</v>
      </c>
      <c r="V4046">
        <v>573469</v>
      </c>
    </row>
    <row r="4047" spans="19:22">
      <c r="S4047" t="str">
        <f>IF(ISNUMBER(SEARCH(ZAKL_DATA!$B$18,FU!$U4047)),U4047,"")</f>
        <v>Průhonice</v>
      </c>
      <c r="T4047" t="str">
        <f t="array" ref="T4047">IFERROR(INDEX($S$3:$S$6255,SMALL(IF(ISNUMBER(SEARCH("",$S$3:$S$6255)),ROW($S$1:$S$6253),""),ROW(S4045))),"")</f>
        <v>Průhonice</v>
      </c>
      <c r="U4047" t="s">
        <v>4818</v>
      </c>
      <c r="V4047">
        <v>573477</v>
      </c>
    </row>
    <row r="4048" spans="19:22">
      <c r="S4048" t="str">
        <f>IF(ISNUMBER(SEARCH(ZAKL_DATA!$B$18,FU!$U4048)),U4048,"")</f>
        <v>Prusice</v>
      </c>
      <c r="T4048" t="str">
        <f t="array" ref="T4048">IFERROR(INDEX($S$3:$S$6255,SMALL(IF(ISNUMBER(SEARCH("",$S$3:$S$6255)),ROW($S$1:$S$6253),""),ROW(S4046))),"")</f>
        <v>Prusice</v>
      </c>
      <c r="U4048" t="s">
        <v>6552</v>
      </c>
      <c r="V4048">
        <v>573485</v>
      </c>
    </row>
    <row r="4049" spans="19:22">
      <c r="S4049" t="str">
        <f>IF(ISNUMBER(SEARCH(ZAKL_DATA!$B$18,FU!$U4049)),U4049,"")</f>
        <v>Prusinovice</v>
      </c>
      <c r="T4049" t="str">
        <f t="array" ref="T4049">IFERROR(INDEX($S$3:$S$6255,SMALL(IF(ISNUMBER(SEARCH("",$S$3:$S$6255)),ROW($S$1:$S$6253),""),ROW(S4047))),"")</f>
        <v>Prusinovice</v>
      </c>
      <c r="U4049" t="s">
        <v>8249</v>
      </c>
      <c r="V4049">
        <v>573493</v>
      </c>
    </row>
    <row r="4050" spans="19:22">
      <c r="S4050" t="str">
        <f>IF(ISNUMBER(SEARCH(ZAKL_DATA!$B$18,FU!$U4050)),U4050,"")</f>
        <v>Prusy-Boškůvky</v>
      </c>
      <c r="T4050" t="str">
        <f t="array" ref="T4050">IFERROR(INDEX($S$3:$S$6255,SMALL(IF(ISNUMBER(SEARCH("",$S$3:$S$6255)),ROW($S$1:$S$6253),""),ROW(S4048))),"")</f>
        <v>Prusy-Boškůvky</v>
      </c>
      <c r="U4050" t="s">
        <v>8537</v>
      </c>
      <c r="V4050">
        <v>573507</v>
      </c>
    </row>
    <row r="4051" spans="19:22">
      <c r="S4051" t="str">
        <f>IF(ISNUMBER(SEARCH(ZAKL_DATA!$B$18,FU!$U4051)),U4051,"")</f>
        <v>Prušánky</v>
      </c>
      <c r="T4051" t="str">
        <f t="array" ref="T4051">IFERROR(INDEX($S$3:$S$6255,SMALL(IF(ISNUMBER(SEARCH("",$S$3:$S$6255)),ROW($S$1:$S$6253),""),ROW(S4049))),"")</f>
        <v>Prušánky</v>
      </c>
      <c r="U4051" t="s">
        <v>8068</v>
      </c>
      <c r="V4051">
        <v>573515</v>
      </c>
    </row>
    <row r="4052" spans="19:22">
      <c r="S4052" t="str">
        <f>IF(ISNUMBER(SEARCH(ZAKL_DATA!$B$18,FU!$U4052)),U4052,"")</f>
        <v>Prysk</v>
      </c>
      <c r="T4052" t="str">
        <f t="array" ref="T4052">IFERROR(INDEX($S$3:$S$6255,SMALL(IF(ISNUMBER(SEARCH("",$S$3:$S$6255)),ROW($S$1:$S$6253),""),ROW(S4050))),"")</f>
        <v>Prysk</v>
      </c>
      <c r="U4052" t="s">
        <v>6309</v>
      </c>
      <c r="V4052">
        <v>573523</v>
      </c>
    </row>
    <row r="4053" spans="19:22">
      <c r="S4053" t="str">
        <f>IF(ISNUMBER(SEARCH(ZAKL_DATA!$B$18,FU!$U4053)),U4053,"")</f>
        <v>Pržno</v>
      </c>
      <c r="T4053" t="str">
        <f t="array" ref="T4053">IFERROR(INDEX($S$3:$S$6255,SMALL(IF(ISNUMBER(SEARCH("",$S$3:$S$6255)),ROW($S$1:$S$6253),""),ROW(S4051))),"")</f>
        <v>Pržno</v>
      </c>
      <c r="U4053" t="s">
        <v>3697</v>
      </c>
      <c r="V4053">
        <v>573531</v>
      </c>
    </row>
    <row r="4054" spans="19:22">
      <c r="S4054" t="str">
        <f>IF(ISNUMBER(SEARCH(ZAKL_DATA!$B$18,FU!$U4054)),U4054,"")</f>
        <v>Pržno</v>
      </c>
      <c r="T4054" t="str">
        <f t="array" ref="T4054">IFERROR(INDEX($S$3:$S$6255,SMALL(IF(ISNUMBER(SEARCH("",$S$3:$S$6255)),ROW($S$1:$S$6253),""),ROW(S4052))),"")</f>
        <v>Pržno</v>
      </c>
      <c r="U4054" t="s">
        <v>3697</v>
      </c>
      <c r="V4054">
        <v>573540</v>
      </c>
    </row>
    <row r="4055" spans="19:22">
      <c r="S4055" t="str">
        <f>IF(ISNUMBER(SEARCH(ZAKL_DATA!$B$18,FU!$U4055)),U4055,"")</f>
        <v>Přáslavice</v>
      </c>
      <c r="T4055" t="str">
        <f t="array" ref="T4055">IFERROR(INDEX($S$3:$S$6255,SMALL(IF(ISNUMBER(SEARCH("",$S$3:$S$6255)),ROW($S$1:$S$6253),""),ROW(S4053))),"")</f>
        <v>Přáslavice</v>
      </c>
      <c r="U4055" t="s">
        <v>5722</v>
      </c>
      <c r="V4055">
        <v>573558</v>
      </c>
    </row>
    <row r="4056" spans="19:22">
      <c r="S4056" t="str">
        <f>IF(ISNUMBER(SEARCH(ZAKL_DATA!$B$18,FU!$U4056)),U4056,"")</f>
        <v>Přeborov</v>
      </c>
      <c r="T4056" t="str">
        <f t="array" ref="T4056">IFERROR(INDEX($S$3:$S$6255,SMALL(IF(ISNUMBER(SEARCH("",$S$3:$S$6255)),ROW($S$1:$S$6253),""),ROW(S4054))),"")</f>
        <v>Přeborov</v>
      </c>
      <c r="U4056" t="s">
        <v>6268</v>
      </c>
      <c r="V4056">
        <v>573566</v>
      </c>
    </row>
    <row r="4057" spans="19:22">
      <c r="S4057" t="str">
        <f>IF(ISNUMBER(SEARCH(ZAKL_DATA!$B$18,FU!$U4057)),U4057,"")</f>
        <v>Přebuz</v>
      </c>
      <c r="T4057" t="str">
        <f t="array" ref="T4057">IFERROR(INDEX($S$3:$S$6255,SMALL(IF(ISNUMBER(SEARCH("",$S$3:$S$6255)),ROW($S$1:$S$6253),""),ROW(S4055))),"")</f>
        <v>Přebuz</v>
      </c>
      <c r="U4057" t="s">
        <v>6199</v>
      </c>
      <c r="V4057">
        <v>573574</v>
      </c>
    </row>
    <row r="4058" spans="19:22">
      <c r="S4058" t="str">
        <f>IF(ISNUMBER(SEARCH(ZAKL_DATA!$B$18,FU!$U4058)),U4058,"")</f>
        <v>Přeckov</v>
      </c>
      <c r="T4058" t="str">
        <f t="array" ref="T4058">IFERROR(INDEX($S$3:$S$6255,SMALL(IF(ISNUMBER(SEARCH("",$S$3:$S$6255)),ROW($S$1:$S$6253),""),ROW(S4056))),"")</f>
        <v>Přeckov</v>
      </c>
      <c r="U4058" t="s">
        <v>8407</v>
      </c>
      <c r="V4058">
        <v>573582</v>
      </c>
    </row>
    <row r="4059" spans="19:22">
      <c r="S4059" t="str">
        <f>IF(ISNUMBER(SEARCH(ZAKL_DATA!$B$18,FU!$U4059)),U4059,"")</f>
        <v>Předboj</v>
      </c>
      <c r="T4059" t="str">
        <f t="array" ref="T4059">IFERROR(INDEX($S$3:$S$6255,SMALL(IF(ISNUMBER(SEARCH("",$S$3:$S$6255)),ROW($S$1:$S$6253),""),ROW(S4057))),"")</f>
        <v>Předboj</v>
      </c>
      <c r="U4059" t="s">
        <v>4741</v>
      </c>
      <c r="V4059">
        <v>573591</v>
      </c>
    </row>
    <row r="4060" spans="19:22">
      <c r="S4060" t="str">
        <f>IF(ISNUMBER(SEARCH(ZAKL_DATA!$B$18,FU!$U4060)),U4060,"")</f>
        <v>Předenice</v>
      </c>
      <c r="T4060" t="str">
        <f t="array" ref="T4060">IFERROR(INDEX($S$3:$S$6255,SMALL(IF(ISNUMBER(SEARCH("",$S$3:$S$6255)),ROW($S$1:$S$6253),""),ROW(S4058))),"")</f>
        <v>Předenice</v>
      </c>
      <c r="U4060" t="s">
        <v>4885</v>
      </c>
      <c r="V4060">
        <v>573604</v>
      </c>
    </row>
    <row r="4061" spans="19:22">
      <c r="S4061" t="str">
        <f>IF(ISNUMBER(SEARCH(ZAKL_DATA!$B$18,FU!$U4061)),U4061,"")</f>
        <v>Předhradí</v>
      </c>
      <c r="T4061" t="str">
        <f t="array" ref="T4061">IFERROR(INDEX($S$3:$S$6255,SMALL(IF(ISNUMBER(SEARCH("",$S$3:$S$6255)),ROW($S$1:$S$6253),""),ROW(S4059))),"")</f>
        <v>Předhradí</v>
      </c>
      <c r="U4061" t="s">
        <v>7112</v>
      </c>
      <c r="V4061">
        <v>573612</v>
      </c>
    </row>
    <row r="4062" spans="19:22">
      <c r="S4062" t="str">
        <f>IF(ISNUMBER(SEARCH(ZAKL_DATA!$B$18,FU!$U4062)),U4062,"")</f>
        <v>Předín</v>
      </c>
      <c r="T4062" t="str">
        <f t="array" ref="T4062">IFERROR(INDEX($S$3:$S$6255,SMALL(IF(ISNUMBER(SEARCH("",$S$3:$S$6255)),ROW($S$1:$S$6253),""),ROW(S4060))),"")</f>
        <v>Předín</v>
      </c>
      <c r="U4062" t="s">
        <v>8408</v>
      </c>
      <c r="V4062">
        <v>573621</v>
      </c>
    </row>
    <row r="4063" spans="19:22">
      <c r="S4063" t="str">
        <f>IF(ISNUMBER(SEARCH(ZAKL_DATA!$B$18,FU!$U4063)),U4063,"")</f>
        <v>Předklášteří</v>
      </c>
      <c r="T4063" t="str">
        <f t="array" ref="T4063">IFERROR(INDEX($S$3:$S$6255,SMALL(IF(ISNUMBER(SEARCH("",$S$3:$S$6255)),ROW($S$1:$S$6253),""),ROW(S4061))),"")</f>
        <v>Předklášteří</v>
      </c>
      <c r="U4063" t="s">
        <v>5528</v>
      </c>
      <c r="V4063">
        <v>573639</v>
      </c>
    </row>
    <row r="4064" spans="19:22">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c r="S4065" t="str">
        <f>IF(ISNUMBER(SEARCH(ZAKL_DATA!$B$18,FU!$U4065)),U4065,"")</f>
        <v>Předměřice nad Labem</v>
      </c>
      <c r="T4065" t="str">
        <f t="array" ref="T4065">IFERROR(INDEX($S$3:$S$6255,SMALL(IF(ISNUMBER(SEARCH("",$S$3:$S$6255)),ROW($S$1:$S$6253),""),ROW(S4063))),"")</f>
        <v>Předměřice nad Labem</v>
      </c>
      <c r="U4065" t="s">
        <v>6996</v>
      </c>
      <c r="V4065">
        <v>573655</v>
      </c>
    </row>
    <row r="4066" spans="19:22">
      <c r="S4066" t="str">
        <f>IF(ISNUMBER(SEARCH(ZAKL_DATA!$B$18,FU!$U4066)),U4066,"")</f>
        <v>Předmíř</v>
      </c>
      <c r="T4066" t="str">
        <f t="array" ref="T4066">IFERROR(INDEX($S$3:$S$6255,SMALL(IF(ISNUMBER(SEARCH("",$S$3:$S$6255)),ROW($S$1:$S$6253),""),ROW(S4064))),"")</f>
        <v>Předmíř</v>
      </c>
      <c r="U4066" t="s">
        <v>5658</v>
      </c>
      <c r="V4066">
        <v>573663</v>
      </c>
    </row>
    <row r="4067" spans="19:22">
      <c r="S4067" t="str">
        <f>IF(ISNUMBER(SEARCH(ZAKL_DATA!$B$18,FU!$U4067)),U4067,"")</f>
        <v>Přední Výtoň</v>
      </c>
      <c r="T4067" t="str">
        <f t="array" ref="T4067">IFERROR(INDEX($S$3:$S$6255,SMALL(IF(ISNUMBER(SEARCH("",$S$3:$S$6255)),ROW($S$1:$S$6253),""),ROW(S4065))),"")</f>
        <v>Přední Výtoň</v>
      </c>
      <c r="U4067" t="s">
        <v>5223</v>
      </c>
      <c r="V4067">
        <v>573671</v>
      </c>
    </row>
    <row r="4068" spans="19:22">
      <c r="S4068" t="str">
        <f>IF(ISNUMBER(SEARCH(ZAKL_DATA!$B$18,FU!$U4068)),U4068,"")</f>
        <v>Přední Zborovice</v>
      </c>
      <c r="T4068" t="str">
        <f t="array" ref="T4068">IFERROR(INDEX($S$3:$S$6255,SMALL(IF(ISNUMBER(SEARCH("",$S$3:$S$6255)),ROW($S$1:$S$6253),""),ROW(S4066))),"")</f>
        <v>Přední Zborovice</v>
      </c>
      <c r="U4068" t="s">
        <v>4586</v>
      </c>
      <c r="V4068">
        <v>573680</v>
      </c>
    </row>
    <row r="4069" spans="19:22">
      <c r="S4069" t="str">
        <f>IF(ISNUMBER(SEARCH(ZAKL_DATA!$B$18,FU!$U4069)),U4069,"")</f>
        <v>Předotice</v>
      </c>
      <c r="T4069" t="str">
        <f t="array" ref="T4069">IFERROR(INDEX($S$3:$S$6255,SMALL(IF(ISNUMBER(SEARCH("",$S$3:$S$6255)),ROW($S$1:$S$6253),""),ROW(S4067))),"")</f>
        <v>Předotice</v>
      </c>
      <c r="U4069" t="s">
        <v>3735</v>
      </c>
      <c r="V4069">
        <v>573698</v>
      </c>
    </row>
    <row r="4070" spans="19:22">
      <c r="S4070" t="str">
        <f>IF(ISNUMBER(SEARCH(ZAKL_DATA!$B$18,FU!$U4070)),U4070,"")</f>
        <v>Předslav</v>
      </c>
      <c r="T4070" t="str">
        <f t="array" ref="T4070">IFERROR(INDEX($S$3:$S$6255,SMALL(IF(ISNUMBER(SEARCH("",$S$3:$S$6255)),ROW($S$1:$S$6253),""),ROW(S4068))),"")</f>
        <v>Předslav</v>
      </c>
      <c r="U4070" t="s">
        <v>6012</v>
      </c>
      <c r="V4070">
        <v>573701</v>
      </c>
    </row>
    <row r="4071" spans="19:22">
      <c r="S4071" t="str">
        <f>IF(ISNUMBER(SEARCH(ZAKL_DATA!$B$18,FU!$U4071)),U4071,"")</f>
        <v>Předslavice</v>
      </c>
      <c r="T4071" t="str">
        <f t="array" ref="T4071">IFERROR(INDEX($S$3:$S$6255,SMALL(IF(ISNUMBER(SEARCH("",$S$3:$S$6255)),ROW($S$1:$S$6253),""),ROW(S4069))),"")</f>
        <v>Předslavice</v>
      </c>
      <c r="U4071" t="s">
        <v>5659</v>
      </c>
      <c r="V4071">
        <v>573710</v>
      </c>
    </row>
    <row r="4072" spans="19:22">
      <c r="S4072" t="str">
        <f>IF(ISNUMBER(SEARCH(ZAKL_DATA!$B$18,FU!$U4072)),U4072,"")</f>
        <v>Přehořov</v>
      </c>
      <c r="T4072" t="str">
        <f t="array" ref="T4072">IFERROR(INDEX($S$3:$S$6255,SMALL(IF(ISNUMBER(SEARCH("",$S$3:$S$6255)),ROW($S$1:$S$6253),""),ROW(S4070))),"")</f>
        <v>Přehořov</v>
      </c>
      <c r="U4072" t="s">
        <v>5764</v>
      </c>
      <c r="V4072">
        <v>573728</v>
      </c>
    </row>
    <row r="4073" spans="19:22">
      <c r="S4073" t="str">
        <f>IF(ISNUMBER(SEARCH(ZAKL_DATA!$B$18,FU!$U4073)),U4073,"")</f>
        <v>Přehvozdí</v>
      </c>
      <c r="T4073" t="str">
        <f t="array" ref="T4073">IFERROR(INDEX($S$3:$S$6255,SMALL(IF(ISNUMBER(SEARCH("",$S$3:$S$6255)),ROW($S$1:$S$6253),""),ROW(S4071))),"")</f>
        <v>Přehvozdí</v>
      </c>
      <c r="U4073" t="s">
        <v>3804</v>
      </c>
      <c r="V4073">
        <v>573736</v>
      </c>
    </row>
    <row r="4074" spans="19:22">
      <c r="S4074" t="str">
        <f>IF(ISNUMBER(SEARCH(ZAKL_DATA!$B$18,FU!$U4074)),U4074,"")</f>
        <v>Přehýšov</v>
      </c>
      <c r="T4074" t="str">
        <f t="array" ref="T4074">IFERROR(INDEX($S$3:$S$6255,SMALL(IF(ISNUMBER(SEARCH("",$S$3:$S$6255)),ROW($S$1:$S$6253),""),ROW(S4072))),"")</f>
        <v>Přehýšov</v>
      </c>
      <c r="U4074" t="s">
        <v>6131</v>
      </c>
      <c r="V4074">
        <v>573744</v>
      </c>
    </row>
    <row r="4075" spans="19:22">
      <c r="S4075" t="str">
        <f>IF(ISNUMBER(SEARCH(ZAKL_DATA!$B$18,FU!$U4075)),U4075,"")</f>
        <v>Přechovice</v>
      </c>
      <c r="T4075" t="str">
        <f t="array" ref="T4075">IFERROR(INDEX($S$3:$S$6255,SMALL(IF(ISNUMBER(SEARCH("",$S$3:$S$6255)),ROW($S$1:$S$6253),""),ROW(S4073))),"")</f>
        <v>Přechovice</v>
      </c>
      <c r="U4075" t="s">
        <v>4562</v>
      </c>
      <c r="V4075">
        <v>573752</v>
      </c>
    </row>
    <row r="4076" spans="19:22">
      <c r="S4076" t="str">
        <f>IF(ISNUMBER(SEARCH(ZAKL_DATA!$B$18,FU!$U4076)),U4076,"")</f>
        <v>Přelíc</v>
      </c>
      <c r="T4076" t="str">
        <f t="array" ref="T4076">IFERROR(INDEX($S$3:$S$6255,SMALL(IF(ISNUMBER(SEARCH("",$S$3:$S$6255)),ROW($S$1:$S$6253),""),ROW(S4074))),"")</f>
        <v>Přelíc</v>
      </c>
      <c r="U4076" t="s">
        <v>4211</v>
      </c>
      <c r="V4076">
        <v>573761</v>
      </c>
    </row>
    <row r="4077" spans="19:22">
      <c r="S4077" t="str">
        <f>IF(ISNUMBER(SEARCH(ZAKL_DATA!$B$18,FU!$U4077)),U4077,"")</f>
        <v>Přelouč</v>
      </c>
      <c r="T4077" t="str">
        <f t="array" ref="T4077">IFERROR(INDEX($S$3:$S$6255,SMALL(IF(ISNUMBER(SEARCH("",$S$3:$S$6255)),ROW($S$1:$S$6253),""),ROW(S4075))),"")</f>
        <v>Přelouč</v>
      </c>
      <c r="U4077" t="s">
        <v>7364</v>
      </c>
      <c r="V4077">
        <v>573779</v>
      </c>
    </row>
    <row r="4078" spans="19:22">
      <c r="S4078" t="str">
        <f>IF(ISNUMBER(SEARCH(ZAKL_DATA!$B$18,FU!$U4078)),U4078,"")</f>
        <v>Přelovice</v>
      </c>
      <c r="T4078" t="str">
        <f t="array" ref="T4078">IFERROR(INDEX($S$3:$S$6255,SMALL(IF(ISNUMBER(SEARCH("",$S$3:$S$6255)),ROW($S$1:$S$6253),""),ROW(S4076))),"")</f>
        <v>Přelovice</v>
      </c>
      <c r="U4078" t="s">
        <v>7365</v>
      </c>
      <c r="V4078">
        <v>573787</v>
      </c>
    </row>
    <row r="4079" spans="19:22">
      <c r="S4079" t="str">
        <f>IF(ISNUMBER(SEARCH(ZAKL_DATA!$B$18,FU!$U4079)),U4079,"")</f>
        <v>Přemyslovice</v>
      </c>
      <c r="T4079" t="str">
        <f t="array" ref="T4079">IFERROR(INDEX($S$3:$S$6255,SMALL(IF(ISNUMBER(SEARCH("",$S$3:$S$6255)),ROW($S$1:$S$6253),""),ROW(S4077))),"")</f>
        <v>Přemyslovice</v>
      </c>
      <c r="U4079" t="s">
        <v>8320</v>
      </c>
      <c r="V4079">
        <v>573795</v>
      </c>
    </row>
    <row r="4080" spans="19:22">
      <c r="S4080" t="str">
        <f>IF(ISNUMBER(SEARCH(ZAKL_DATA!$B$18,FU!$U4080)),U4080,"")</f>
        <v>Přepeře</v>
      </c>
      <c r="T4080" t="str">
        <f t="array" ref="T4080">IFERROR(INDEX($S$3:$S$6255,SMALL(IF(ISNUMBER(SEARCH("",$S$3:$S$6255)),ROW($S$1:$S$6253),""),ROW(S4078))),"")</f>
        <v>Přepeře</v>
      </c>
      <c r="U4080" t="s">
        <v>7014</v>
      </c>
      <c r="V4080">
        <v>573809</v>
      </c>
    </row>
    <row r="4081" spans="19:22">
      <c r="S4081" t="str">
        <f>IF(ISNUMBER(SEARCH(ZAKL_DATA!$B$18,FU!$U4081)),U4081,"")</f>
        <v>Přepeře</v>
      </c>
      <c r="T4081" t="str">
        <f t="array" ref="T4081">IFERROR(INDEX($S$3:$S$6255,SMALL(IF(ISNUMBER(SEARCH("",$S$3:$S$6255)),ROW($S$1:$S$6253),""),ROW(S4079))),"")</f>
        <v>Přepeře</v>
      </c>
      <c r="U4081" t="s">
        <v>7014</v>
      </c>
      <c r="V4081">
        <v>573817</v>
      </c>
    </row>
    <row r="4082" spans="19:22">
      <c r="S4082" t="str">
        <f>IF(ISNUMBER(SEARCH(ZAKL_DATA!$B$18,FU!$U4082)),U4082,"")</f>
        <v>Přepychy</v>
      </c>
      <c r="T4082" t="str">
        <f t="array" ref="T4082">IFERROR(INDEX($S$3:$S$6255,SMALL(IF(ISNUMBER(SEARCH("",$S$3:$S$6255)),ROW($S$1:$S$6253),""),ROW(S4080))),"")</f>
        <v>Přepychy</v>
      </c>
      <c r="U4082" t="s">
        <v>7366</v>
      </c>
      <c r="V4082">
        <v>573825</v>
      </c>
    </row>
    <row r="4083" spans="19:22">
      <c r="S4083" t="str">
        <f>IF(ISNUMBER(SEARCH(ZAKL_DATA!$B$18,FU!$U4083)),U4083,"")</f>
        <v>Přepychy</v>
      </c>
      <c r="T4083" t="str">
        <f t="array" ref="T4083">IFERROR(INDEX($S$3:$S$6255,SMALL(IF(ISNUMBER(SEARCH("",$S$3:$S$6255)),ROW($S$1:$S$6253),""),ROW(S4081))),"")</f>
        <v>Přepychy</v>
      </c>
      <c r="U4083" t="s">
        <v>7366</v>
      </c>
      <c r="V4083">
        <v>573833</v>
      </c>
    </row>
    <row r="4084" spans="19:22">
      <c r="S4084" t="str">
        <f>IF(ISNUMBER(SEARCH(ZAKL_DATA!$B$18,FU!$U4084)),U4084,"")</f>
        <v>Přerov</v>
      </c>
      <c r="T4084" t="str">
        <f t="array" ref="T4084">IFERROR(INDEX($S$3:$S$6255,SMALL(IF(ISNUMBER(SEARCH("",$S$3:$S$6255)),ROW($S$1:$S$6253),""),ROW(S4082))),"")</f>
        <v>Přerov</v>
      </c>
      <c r="U4084" t="s">
        <v>3760</v>
      </c>
      <c r="V4084">
        <v>573841</v>
      </c>
    </row>
    <row r="4085" spans="19:22">
      <c r="S4085" t="str">
        <f>IF(ISNUMBER(SEARCH(ZAKL_DATA!$B$18,FU!$U4085)),U4085,"")</f>
        <v>Přerov nad Labem</v>
      </c>
      <c r="T4085" t="str">
        <f t="array" ref="T4085">IFERROR(INDEX($S$3:$S$6255,SMALL(IF(ISNUMBER(SEARCH("",$S$3:$S$6255)),ROW($S$1:$S$6253),""),ROW(S4083))),"")</f>
        <v>Přerov nad Labem</v>
      </c>
      <c r="U4085" t="s">
        <v>4668</v>
      </c>
      <c r="V4085">
        <v>573850</v>
      </c>
    </row>
    <row r="4086" spans="19:22">
      <c r="S4086" t="str">
        <f>IF(ISNUMBER(SEARCH(ZAKL_DATA!$B$18,FU!$U4086)),U4086,"")</f>
        <v>Přerubenice</v>
      </c>
      <c r="T4086" t="str">
        <f t="array" ref="T4086">IFERROR(INDEX($S$3:$S$6255,SMALL(IF(ISNUMBER(SEARCH("",$S$3:$S$6255)),ROW($S$1:$S$6253),""),ROW(S4084))),"")</f>
        <v>Přerubenice</v>
      </c>
      <c r="U4086" t="s">
        <v>8861</v>
      </c>
      <c r="V4086">
        <v>573868</v>
      </c>
    </row>
    <row r="4087" spans="19:22">
      <c r="S4087" t="str">
        <f>IF(ISNUMBER(SEARCH(ZAKL_DATA!$B$18,FU!$U4087)),U4087,"")</f>
        <v>Přeskače</v>
      </c>
      <c r="T4087" t="str">
        <f t="array" ref="T4087">IFERROR(INDEX($S$3:$S$6255,SMALL(IF(ISNUMBER(SEARCH("",$S$3:$S$6255)),ROW($S$1:$S$6253),""),ROW(S4085))),"")</f>
        <v>Přeskače</v>
      </c>
      <c r="U4087" t="s">
        <v>5552</v>
      </c>
      <c r="V4087">
        <v>573876</v>
      </c>
    </row>
    <row r="4088" spans="19:22">
      <c r="S4088" t="str">
        <f>IF(ISNUMBER(SEARCH(ZAKL_DATA!$B$18,FU!$U4088)),U4088,"")</f>
        <v>Přestanov</v>
      </c>
      <c r="T4088" t="str">
        <f t="array" ref="T4088">IFERROR(INDEX($S$3:$S$6255,SMALL(IF(ISNUMBER(SEARCH("",$S$3:$S$6255)),ROW($S$1:$S$6253),""),ROW(S4086))),"")</f>
        <v>Přestanov</v>
      </c>
      <c r="U4088" t="s">
        <v>4007</v>
      </c>
      <c r="V4088">
        <v>573884</v>
      </c>
    </row>
    <row r="4089" spans="19:22">
      <c r="S4089" t="str">
        <f>IF(ISNUMBER(SEARCH(ZAKL_DATA!$B$18,FU!$U4089)),U4089,"")</f>
        <v>Přestavlky</v>
      </c>
      <c r="T4089" t="str">
        <f t="array" ref="T4089">IFERROR(INDEX($S$3:$S$6255,SMALL(IF(ISNUMBER(SEARCH("",$S$3:$S$6255)),ROW($S$1:$S$6253),""),ROW(S4087))),"")</f>
        <v>Přestavlky</v>
      </c>
      <c r="U4089" t="s">
        <v>3862</v>
      </c>
      <c r="V4089">
        <v>573892</v>
      </c>
    </row>
    <row r="4090" spans="19:22">
      <c r="S4090" t="str">
        <f>IF(ISNUMBER(SEARCH(ZAKL_DATA!$B$18,FU!$U4090)),U4090,"")</f>
        <v>Přestavlky</v>
      </c>
      <c r="T4090" t="str">
        <f t="array" ref="T4090">IFERROR(INDEX($S$3:$S$6255,SMALL(IF(ISNUMBER(SEARCH("",$S$3:$S$6255)),ROW($S$1:$S$6253),""),ROW(S4088))),"")</f>
        <v>Přestavlky</v>
      </c>
      <c r="U4090" t="s">
        <v>3862</v>
      </c>
      <c r="V4090">
        <v>573906</v>
      </c>
    </row>
    <row r="4091" spans="19:22">
      <c r="S4091" t="str">
        <f>IF(ISNUMBER(SEARCH(ZAKL_DATA!$B$18,FU!$U4091)),U4091,"")</f>
        <v>Přestavlky</v>
      </c>
      <c r="T4091" t="str">
        <f t="array" ref="T4091">IFERROR(INDEX($S$3:$S$6255,SMALL(IF(ISNUMBER(SEARCH("",$S$3:$S$6255)),ROW($S$1:$S$6253),""),ROW(S4089))),"")</f>
        <v>Přestavlky</v>
      </c>
      <c r="U4091" t="s">
        <v>3862</v>
      </c>
      <c r="V4091">
        <v>573914</v>
      </c>
    </row>
    <row r="4092" spans="19:22">
      <c r="S4092" t="str">
        <f>IF(ISNUMBER(SEARCH(ZAKL_DATA!$B$18,FU!$U4092)),U4092,"")</f>
        <v>Přestavlky</v>
      </c>
      <c r="T4092" t="str">
        <f t="array" ref="T4092">IFERROR(INDEX($S$3:$S$6255,SMALL(IF(ISNUMBER(SEARCH("",$S$3:$S$6255)),ROW($S$1:$S$6253),""),ROW(S4090))),"")</f>
        <v>Přestavlky</v>
      </c>
      <c r="U4092" t="s">
        <v>3862</v>
      </c>
      <c r="V4092">
        <v>573922</v>
      </c>
    </row>
    <row r="4093" spans="19:22">
      <c r="S4093" t="str">
        <f>IF(ISNUMBER(SEARCH(ZAKL_DATA!$B$18,FU!$U4093)),U4093,"")</f>
        <v>Přestavlky u Čerčan</v>
      </c>
      <c r="T4093" t="str">
        <f t="array" ref="T4093">IFERROR(INDEX($S$3:$S$6255,SMALL(IF(ISNUMBER(SEARCH("",$S$3:$S$6255)),ROW($S$1:$S$6253),""),ROW(S4091))),"")</f>
        <v>Přestavlky u Čerčan</v>
      </c>
      <c r="U4093" t="s">
        <v>3994</v>
      </c>
      <c r="V4093">
        <v>573931</v>
      </c>
    </row>
    <row r="4094" spans="19:22">
      <c r="S4094" t="str">
        <f>IF(ISNUMBER(SEARCH(ZAKL_DATA!$B$18,FU!$U4094)),U4094,"")</f>
        <v>Přešovice</v>
      </c>
      <c r="T4094" t="str">
        <f t="array" ref="T4094">IFERROR(INDEX($S$3:$S$6255,SMALL(IF(ISNUMBER(SEARCH("",$S$3:$S$6255)),ROW($S$1:$S$6253),""),ROW(S4092))),"")</f>
        <v>Přešovice</v>
      </c>
      <c r="U4094" t="s">
        <v>8409</v>
      </c>
      <c r="V4094">
        <v>573949</v>
      </c>
    </row>
    <row r="4095" spans="19:22">
      <c r="S4095" t="str">
        <f>IF(ISNUMBER(SEARCH(ZAKL_DATA!$B$18,FU!$U4095)),U4095,"")</f>
        <v>Přeštěnice</v>
      </c>
      <c r="T4095" t="str">
        <f t="array" ref="T4095">IFERROR(INDEX($S$3:$S$6255,SMALL(IF(ISNUMBER(SEARCH("",$S$3:$S$6255)),ROW($S$1:$S$6253),""),ROW(S4093))),"")</f>
        <v>Přeštěnice</v>
      </c>
      <c r="U4095" t="s">
        <v>5532</v>
      </c>
      <c r="V4095">
        <v>573957</v>
      </c>
    </row>
    <row r="4096" spans="19:22">
      <c r="S4096" t="str">
        <f>IF(ISNUMBER(SEARCH(ZAKL_DATA!$B$18,FU!$U4096)),U4096,"")</f>
        <v>Přeštice</v>
      </c>
      <c r="T4096" t="str">
        <f t="array" ref="T4096">IFERROR(INDEX($S$3:$S$6255,SMALL(IF(ISNUMBER(SEARCH("",$S$3:$S$6255)),ROW($S$1:$S$6253),""),ROW(S4094))),"")</f>
        <v>Přeštice</v>
      </c>
      <c r="U4096" t="s">
        <v>6066</v>
      </c>
      <c r="V4096">
        <v>573965</v>
      </c>
    </row>
    <row r="4097" spans="19:22">
      <c r="S4097" t="str">
        <f>IF(ISNUMBER(SEARCH(ZAKL_DATA!$B$18,FU!$U4097)),U4097,"")</f>
        <v>Přešťovice</v>
      </c>
      <c r="T4097" t="str">
        <f t="array" ref="T4097">IFERROR(INDEX($S$3:$S$6255,SMALL(IF(ISNUMBER(SEARCH("",$S$3:$S$6255)),ROW($S$1:$S$6253),""),ROW(S4095))),"")</f>
        <v>Přešťovice</v>
      </c>
      <c r="U4097" t="s">
        <v>5660</v>
      </c>
      <c r="V4097">
        <v>573973</v>
      </c>
    </row>
    <row r="4098" spans="19:22">
      <c r="S4098" t="str">
        <f>IF(ISNUMBER(SEARCH(ZAKL_DATA!$B$18,FU!$U4098)),U4098,"")</f>
        <v>Převýšov</v>
      </c>
      <c r="T4098" t="str">
        <f t="array" ref="T4098">IFERROR(INDEX($S$3:$S$6255,SMALL(IF(ISNUMBER(SEARCH("",$S$3:$S$6255)),ROW($S$1:$S$6253),""),ROW(S4096))),"")</f>
        <v>Převýšov</v>
      </c>
      <c r="U4098" t="s">
        <v>6997</v>
      </c>
      <c r="V4098">
        <v>573981</v>
      </c>
    </row>
    <row r="4099" spans="19:22">
      <c r="S4099" t="str">
        <f>IF(ISNUMBER(SEARCH(ZAKL_DATA!$B$18,FU!$U4099)),U4099,"")</f>
        <v>Přezletice</v>
      </c>
      <c r="T4099" t="str">
        <f t="array" ref="T4099">IFERROR(INDEX($S$3:$S$6255,SMALL(IF(ISNUMBER(SEARCH("",$S$3:$S$6255)),ROW($S$1:$S$6253),""),ROW(S4097))),"")</f>
        <v>Přezletice</v>
      </c>
      <c r="U4099" t="s">
        <v>4743</v>
      </c>
      <c r="V4099">
        <v>573990</v>
      </c>
    </row>
    <row r="4100" spans="19:22">
      <c r="S4100" t="str">
        <f>IF(ISNUMBER(SEARCH(ZAKL_DATA!$B$18,FU!$U4100)),U4100,"")</f>
        <v>Přibice</v>
      </c>
      <c r="T4100" t="str">
        <f t="array" ref="T4100">IFERROR(INDEX($S$3:$S$6255,SMALL(IF(ISNUMBER(SEARCH("",$S$3:$S$6255)),ROW($S$1:$S$6253),""),ROW(S4098))),"")</f>
        <v>Přibice</v>
      </c>
      <c r="U4100" t="s">
        <v>7968</v>
      </c>
      <c r="V4100">
        <v>574007</v>
      </c>
    </row>
    <row r="4101" spans="19:22">
      <c r="S4101" t="str">
        <f>IF(ISNUMBER(SEARCH(ZAKL_DATA!$B$18,FU!$U4101)),U4101,"")</f>
        <v>Příbor</v>
      </c>
      <c r="T4101" t="str">
        <f t="array" ref="T4101">IFERROR(INDEX($S$3:$S$6255,SMALL(IF(ISNUMBER(SEARCH("",$S$3:$S$6255)),ROW($S$1:$S$6253),""),ROW(S4099))),"")</f>
        <v>Příbor</v>
      </c>
      <c r="U4101" t="s">
        <v>8946</v>
      </c>
      <c r="V4101">
        <v>574015</v>
      </c>
    </row>
    <row r="4102" spans="19:22">
      <c r="S4102" t="str">
        <f>IF(ISNUMBER(SEARCH(ZAKL_DATA!$B$18,FU!$U4102)),U4102,"")</f>
        <v>Příbram</v>
      </c>
      <c r="T4102" t="str">
        <f t="array" ref="T4102">IFERROR(INDEX($S$3:$S$6255,SMALL(IF(ISNUMBER(SEARCH("",$S$3:$S$6255)),ROW($S$1:$S$6253),""),ROW(S4100))),"")</f>
        <v>Příbram</v>
      </c>
      <c r="U4102" t="s">
        <v>4841</v>
      </c>
      <c r="V4102">
        <v>574023</v>
      </c>
    </row>
    <row r="4103" spans="19:22">
      <c r="S4103" t="str">
        <f>IF(ISNUMBER(SEARCH(ZAKL_DATA!$B$18,FU!$U4103)),U4103,"")</f>
        <v>Příbram na Moravě</v>
      </c>
      <c r="T4103" t="str">
        <f t="array" ref="T4103">IFERROR(INDEX($S$3:$S$6255,SMALL(IF(ISNUMBER(SEARCH("",$S$3:$S$6255)),ROW($S$1:$S$6253),""),ROW(S4101))),"")</f>
        <v>Příbram na Moravě</v>
      </c>
      <c r="U4103" t="s">
        <v>7887</v>
      </c>
      <c r="V4103">
        <v>574031</v>
      </c>
    </row>
    <row r="4104" spans="19:22">
      <c r="S4104" t="str">
        <f>IF(ISNUMBER(SEARCH(ZAKL_DATA!$B$18,FU!$U4104)),U4104,"")</f>
        <v>Příbraz</v>
      </c>
      <c r="T4104" t="str">
        <f t="array" ref="T4104">IFERROR(INDEX($S$3:$S$6255,SMALL(IF(ISNUMBER(SEARCH("",$S$3:$S$6255)),ROW($S$1:$S$6253),""),ROW(S4102))),"")</f>
        <v>Příbraz</v>
      </c>
      <c r="U4104" t="s">
        <v>6232</v>
      </c>
      <c r="V4104">
        <v>574040</v>
      </c>
    </row>
    <row r="4105" spans="19:22">
      <c r="S4105" t="str">
        <f>IF(ISNUMBER(SEARCH(ZAKL_DATA!$B$18,FU!$U4105)),U4105,"")</f>
        <v>Přibyslav</v>
      </c>
      <c r="T4105" t="str">
        <f t="array" ref="T4105">IFERROR(INDEX($S$3:$S$6255,SMALL(IF(ISNUMBER(SEARCH("",$S$3:$S$6255)),ROW($S$1:$S$6253),""),ROW(S4103))),"")</f>
        <v>Přibyslav</v>
      </c>
      <c r="U4105" t="s">
        <v>6890</v>
      </c>
      <c r="V4105">
        <v>574058</v>
      </c>
    </row>
    <row r="4106" spans="19:22">
      <c r="S4106" t="str">
        <f>IF(ISNUMBER(SEARCH(ZAKL_DATA!$B$18,FU!$U4106)),U4106,"")</f>
        <v>Přibyslav</v>
      </c>
      <c r="T4106" t="str">
        <f t="array" ref="T4106">IFERROR(INDEX($S$3:$S$6255,SMALL(IF(ISNUMBER(SEARCH("",$S$3:$S$6255)),ROW($S$1:$S$6253),""),ROW(S4104))),"")</f>
        <v>Přibyslav</v>
      </c>
      <c r="U4106" t="s">
        <v>6890</v>
      </c>
      <c r="V4106">
        <v>574066</v>
      </c>
    </row>
    <row r="4107" spans="19:22">
      <c r="S4107" t="str">
        <f>IF(ISNUMBER(SEARCH(ZAKL_DATA!$B$18,FU!$U4107)),U4107,"")</f>
        <v>Přibyslavice</v>
      </c>
      <c r="T4107" t="str">
        <f t="array" ref="T4107">IFERROR(INDEX($S$3:$S$6255,SMALL(IF(ISNUMBER(SEARCH("",$S$3:$S$6255)),ROW($S$1:$S$6253),""),ROW(S4105))),"")</f>
        <v>Přibyslavice</v>
      </c>
      <c r="U4107" t="s">
        <v>7888</v>
      </c>
      <c r="V4107">
        <v>574074</v>
      </c>
    </row>
    <row r="4108" spans="19:22">
      <c r="S4108" t="str">
        <f>IF(ISNUMBER(SEARCH(ZAKL_DATA!$B$18,FU!$U4108)),U4108,"")</f>
        <v>Přibyslavice</v>
      </c>
      <c r="T4108" t="str">
        <f t="array" ref="T4108">IFERROR(INDEX($S$3:$S$6255,SMALL(IF(ISNUMBER(SEARCH("",$S$3:$S$6255)),ROW($S$1:$S$6253),""),ROW(S4106))),"")</f>
        <v>Přibyslavice</v>
      </c>
      <c r="U4108" t="s">
        <v>7888</v>
      </c>
      <c r="V4108">
        <v>574082</v>
      </c>
    </row>
    <row r="4109" spans="19:22">
      <c r="S4109" t="str">
        <f>IF(ISNUMBER(SEARCH(ZAKL_DATA!$B$18,FU!$U4109)),U4109,"")</f>
        <v>Příčina</v>
      </c>
      <c r="T4109" t="str">
        <f t="array" ref="T4109">IFERROR(INDEX($S$3:$S$6255,SMALL(IF(ISNUMBER(SEARCH("",$S$3:$S$6255)),ROW($S$1:$S$6253),""),ROW(S4107))),"")</f>
        <v>Příčina</v>
      </c>
      <c r="U4109" t="s">
        <v>5046</v>
      </c>
      <c r="V4109">
        <v>574091</v>
      </c>
    </row>
    <row r="4110" spans="19:22">
      <c r="S4110" t="str">
        <f>IF(ISNUMBER(SEARCH(ZAKL_DATA!$B$18,FU!$U4110)),U4110,"")</f>
        <v>Příčovy</v>
      </c>
      <c r="T4110" t="str">
        <f t="array" ref="T4110">IFERROR(INDEX($S$3:$S$6255,SMALL(IF(ISNUMBER(SEARCH("",$S$3:$S$6255)),ROW($S$1:$S$6253),""),ROW(S4108))),"")</f>
        <v>Příčovy</v>
      </c>
      <c r="U4110" t="s">
        <v>3816</v>
      </c>
      <c r="V4110">
        <v>574104</v>
      </c>
    </row>
    <row r="4111" spans="19:22">
      <c r="S4111" t="str">
        <f>IF(ISNUMBER(SEARCH(ZAKL_DATA!$B$18,FU!$U4111)),U4111,"")</f>
        <v>Přídolí</v>
      </c>
      <c r="T4111" t="str">
        <f t="array" ref="T4111">IFERROR(INDEX($S$3:$S$6255,SMALL(IF(ISNUMBER(SEARCH("",$S$3:$S$6255)),ROW($S$1:$S$6253),""),ROW(S4109))),"")</f>
        <v>Přídolí</v>
      </c>
      <c r="U4111" t="s">
        <v>5224</v>
      </c>
      <c r="V4111">
        <v>574112</v>
      </c>
    </row>
    <row r="4112" spans="19:22">
      <c r="S4112" t="str">
        <f>IF(ISNUMBER(SEARCH(ZAKL_DATA!$B$18,FU!$U4112)),U4112,"")</f>
        <v>Příchovice</v>
      </c>
      <c r="T4112" t="str">
        <f t="array" ref="T4112">IFERROR(INDEX($S$3:$S$6255,SMALL(IF(ISNUMBER(SEARCH("",$S$3:$S$6255)),ROW($S$1:$S$6253),""),ROW(S4110))),"")</f>
        <v>Příchovice</v>
      </c>
      <c r="U4112" t="s">
        <v>6067</v>
      </c>
      <c r="V4112">
        <v>574121</v>
      </c>
    </row>
    <row r="4113" spans="19:22">
      <c r="S4113" t="str">
        <f>IF(ISNUMBER(SEARCH(ZAKL_DATA!$B$18,FU!$U4113)),U4113,"")</f>
        <v>Příkazy</v>
      </c>
      <c r="T4113" t="str">
        <f t="array" ref="T4113">IFERROR(INDEX($S$3:$S$6255,SMALL(IF(ISNUMBER(SEARCH("",$S$3:$S$6255)),ROW($S$1:$S$6253),""),ROW(S4111))),"")</f>
        <v>Příkazy</v>
      </c>
      <c r="U4113" t="s">
        <v>3654</v>
      </c>
      <c r="V4113">
        <v>574139</v>
      </c>
    </row>
    <row r="4114" spans="19:22">
      <c r="S4114" t="str">
        <f>IF(ISNUMBER(SEARCH(ZAKL_DATA!$B$18,FU!$U4114)),U4114,"")</f>
        <v>Příkosice</v>
      </c>
      <c r="T4114" t="str">
        <f t="array" ref="T4114">IFERROR(INDEX($S$3:$S$6255,SMALL(IF(ISNUMBER(SEARCH("",$S$3:$S$6255)),ROW($S$1:$S$6253),""),ROW(S4112))),"")</f>
        <v>Příkosice</v>
      </c>
      <c r="U4114" t="s">
        <v>7603</v>
      </c>
      <c r="V4114">
        <v>574147</v>
      </c>
    </row>
    <row r="4115" spans="19:22">
      <c r="S4115" t="str">
        <f>IF(ISNUMBER(SEARCH(ZAKL_DATA!$B$18,FU!$U4115)),U4115,"")</f>
        <v>Příkrý</v>
      </c>
      <c r="T4115" t="str">
        <f t="array" ref="T4115">IFERROR(INDEX($S$3:$S$6255,SMALL(IF(ISNUMBER(SEARCH("",$S$3:$S$6255)),ROW($S$1:$S$6253),""),ROW(S4113))),"")</f>
        <v>Příkrý</v>
      </c>
      <c r="U4115" t="s">
        <v>7489</v>
      </c>
      <c r="V4115">
        <v>574155</v>
      </c>
    </row>
    <row r="4116" spans="19:22">
      <c r="S4116" t="str">
        <f>IF(ISNUMBER(SEARCH(ZAKL_DATA!$B$18,FU!$U4116)),U4116,"")</f>
        <v>Přílepy</v>
      </c>
      <c r="T4116" t="str">
        <f t="array" ref="T4116">IFERROR(INDEX($S$3:$S$6255,SMALL(IF(ISNUMBER(SEARCH("",$S$3:$S$6255)),ROW($S$1:$S$6253),""),ROW(S4114))),"")</f>
        <v>Přílepy</v>
      </c>
      <c r="U4116" t="s">
        <v>5526</v>
      </c>
      <c r="V4116">
        <v>574163</v>
      </c>
    </row>
    <row r="4117" spans="19:22">
      <c r="S4117" t="str">
        <f>IF(ISNUMBER(SEARCH(ZAKL_DATA!$B$18,FU!$U4117)),U4117,"")</f>
        <v>Přílepy</v>
      </c>
      <c r="T4117" t="str">
        <f t="array" ref="T4117">IFERROR(INDEX($S$3:$S$6255,SMALL(IF(ISNUMBER(SEARCH("",$S$3:$S$6255)),ROW($S$1:$S$6253),""),ROW(S4115))),"")</f>
        <v>Přílepy</v>
      </c>
      <c r="U4117" t="s">
        <v>5526</v>
      </c>
      <c r="V4117">
        <v>574171</v>
      </c>
    </row>
    <row r="4118" spans="19:22">
      <c r="S4118" t="str">
        <f>IF(ISNUMBER(SEARCH(ZAKL_DATA!$B$18,FU!$U4118)),U4118,"")</f>
        <v>Příluka</v>
      </c>
      <c r="T4118" t="str">
        <f t="array" ref="T4118">IFERROR(INDEX($S$3:$S$6255,SMALL(IF(ISNUMBER(SEARCH("",$S$3:$S$6255)),ROW($S$1:$S$6253),""),ROW(S4116))),"")</f>
        <v>Příluka</v>
      </c>
      <c r="U4118" t="s">
        <v>7565</v>
      </c>
      <c r="V4118">
        <v>574180</v>
      </c>
    </row>
    <row r="4119" spans="19:22">
      <c r="S4119" t="str">
        <f>IF(ISNUMBER(SEARCH(ZAKL_DATA!$B$18,FU!$U4119)),U4119,"")</f>
        <v>Přimda</v>
      </c>
      <c r="T4119" t="str">
        <f t="array" ref="T4119">IFERROR(INDEX($S$3:$S$6255,SMALL(IF(ISNUMBER(SEARCH("",$S$3:$S$6255)),ROW($S$1:$S$6253),""),ROW(S4117))),"")</f>
        <v>Přimda</v>
      </c>
      <c r="U4119" t="s">
        <v>6237</v>
      </c>
      <c r="V4119">
        <v>574198</v>
      </c>
    </row>
    <row r="4120" spans="19:22">
      <c r="S4120" t="str">
        <f>IF(ISNUMBER(SEARCH(ZAKL_DATA!$B$18,FU!$U4120)),U4120,"")</f>
        <v>Přísečná</v>
      </c>
      <c r="T4120" t="str">
        <f t="array" ref="T4120">IFERROR(INDEX($S$3:$S$6255,SMALL(IF(ISNUMBER(SEARCH("",$S$3:$S$6255)),ROW($S$1:$S$6253),""),ROW(S4118))),"")</f>
        <v>Přísečná</v>
      </c>
      <c r="U4120" t="s">
        <v>5225</v>
      </c>
      <c r="V4120">
        <v>574201</v>
      </c>
    </row>
    <row r="4121" spans="19:22">
      <c r="S4121" t="str">
        <f>IF(ISNUMBER(SEARCH(ZAKL_DATA!$B$18,FU!$U4121)),U4121,"")</f>
        <v>Příseka</v>
      </c>
      <c r="T4121" t="str">
        <f t="array" ref="T4121">IFERROR(INDEX($S$3:$S$6255,SMALL(IF(ISNUMBER(SEARCH("",$S$3:$S$6255)),ROW($S$1:$S$6253),""),ROW(S4119))),"")</f>
        <v>Příseka</v>
      </c>
      <c r="U4121" t="s">
        <v>6892</v>
      </c>
      <c r="V4121">
        <v>574210</v>
      </c>
    </row>
    <row r="4122" spans="19:22">
      <c r="S4122" t="str">
        <f>IF(ISNUMBER(SEARCH(ZAKL_DATA!$B$18,FU!$U4122)),U4122,"")</f>
        <v>Přísnotice</v>
      </c>
      <c r="T4122" t="str">
        <f t="array" ref="T4122">IFERROR(INDEX($S$3:$S$6255,SMALL(IF(ISNUMBER(SEARCH("",$S$3:$S$6255)),ROW($S$1:$S$6253),""),ROW(S4120))),"")</f>
        <v>Přísnotice</v>
      </c>
      <c r="U4122" t="s">
        <v>7889</v>
      </c>
      <c r="V4122">
        <v>574228</v>
      </c>
    </row>
    <row r="4123" spans="19:22">
      <c r="S4123" t="str">
        <f>IF(ISNUMBER(SEARCH(ZAKL_DATA!$B$18,FU!$U4123)),U4123,"")</f>
        <v>Přistoupim</v>
      </c>
      <c r="T4123" t="str">
        <f t="array" ref="T4123">IFERROR(INDEX($S$3:$S$6255,SMALL(IF(ISNUMBER(SEARCH("",$S$3:$S$6255)),ROW($S$1:$S$6253),""),ROW(S4121))),"")</f>
        <v>Přistoupim</v>
      </c>
      <c r="U4123" t="s">
        <v>3805</v>
      </c>
      <c r="V4123">
        <v>574236</v>
      </c>
    </row>
    <row r="4124" spans="19:22">
      <c r="S4124" t="str">
        <f>IF(ISNUMBER(SEARCH(ZAKL_DATA!$B$18,FU!$U4124)),U4124,"")</f>
        <v>Přišimasy</v>
      </c>
      <c r="T4124" t="str">
        <f t="array" ref="T4124">IFERROR(INDEX($S$3:$S$6255,SMALL(IF(ISNUMBER(SEARCH("",$S$3:$S$6255)),ROW($S$1:$S$6253),""),ROW(S4122))),"")</f>
        <v>Přišimasy</v>
      </c>
      <c r="U4124" t="s">
        <v>4291</v>
      </c>
      <c r="V4124">
        <v>574244</v>
      </c>
    </row>
    <row r="4125" spans="19:22">
      <c r="S4125" t="str">
        <f>IF(ISNUMBER(SEARCH(ZAKL_DATA!$B$18,FU!$U4125)),U4125,"")</f>
        <v>Příšov</v>
      </c>
      <c r="T4125" t="str">
        <f t="array" ref="T4125">IFERROR(INDEX($S$3:$S$6255,SMALL(IF(ISNUMBER(SEARCH("",$S$3:$S$6255)),ROW($S$1:$S$6253),""),ROW(S4123))),"")</f>
        <v>Příšov</v>
      </c>
      <c r="U4125" t="s">
        <v>6740</v>
      </c>
      <c r="V4125">
        <v>574252</v>
      </c>
    </row>
    <row r="4126" spans="19:22">
      <c r="S4126" t="str">
        <f>IF(ISNUMBER(SEARCH(ZAKL_DATA!$B$18,FU!$U4126)),U4126,"")</f>
        <v>Příšovice</v>
      </c>
      <c r="T4126" t="str">
        <f t="array" ref="T4126">IFERROR(INDEX($S$3:$S$6255,SMALL(IF(ISNUMBER(SEARCH("",$S$3:$S$6255)),ROW($S$1:$S$6253),""),ROW(S4124))),"")</f>
        <v>Příšovice</v>
      </c>
      <c r="U4126" t="s">
        <v>6514</v>
      </c>
      <c r="V4126">
        <v>574261</v>
      </c>
    </row>
    <row r="4127" spans="19:22">
      <c r="S4127" t="str">
        <f>IF(ISNUMBER(SEARCH(ZAKL_DATA!$B$18,FU!$U4127)),U4127,"")</f>
        <v>Příštpo</v>
      </c>
      <c r="T4127" t="str">
        <f t="array" ref="T4127">IFERROR(INDEX($S$3:$S$6255,SMALL(IF(ISNUMBER(SEARCH("",$S$3:$S$6255)),ROW($S$1:$S$6253),""),ROW(S4125))),"")</f>
        <v>Příštpo</v>
      </c>
      <c r="U4127" t="s">
        <v>5138</v>
      </c>
      <c r="V4127">
        <v>574279</v>
      </c>
    </row>
    <row r="4128" spans="19:22">
      <c r="S4128" t="str">
        <f>IF(ISNUMBER(SEARCH(ZAKL_DATA!$B$18,FU!$U4128)),U4128,"")</f>
        <v>Přítluky</v>
      </c>
      <c r="T4128" t="str">
        <f t="array" ref="T4128">IFERROR(INDEX($S$3:$S$6255,SMALL(IF(ISNUMBER(SEARCH("",$S$3:$S$6255)),ROW($S$1:$S$6253),""),ROW(S4126))),"")</f>
        <v>Přítluky</v>
      </c>
      <c r="U4128" t="s">
        <v>7969</v>
      </c>
      <c r="V4128">
        <v>574287</v>
      </c>
    </row>
    <row r="4129" spans="19:22">
      <c r="S4129" t="str">
        <f>IF(ISNUMBER(SEARCH(ZAKL_DATA!$B$18,FU!$U4129)),U4129,"")</f>
        <v>Přívětice</v>
      </c>
      <c r="T4129" t="str">
        <f t="array" ref="T4129">IFERROR(INDEX($S$3:$S$6255,SMALL(IF(ISNUMBER(SEARCH("",$S$3:$S$6255)),ROW($S$1:$S$6253),""),ROW(S4127))),"")</f>
        <v>Přívětice</v>
      </c>
      <c r="U4129" t="s">
        <v>6165</v>
      </c>
      <c r="V4129">
        <v>574295</v>
      </c>
    </row>
    <row r="4130" spans="19:22">
      <c r="S4130" t="str">
        <f>IF(ISNUMBER(SEARCH(ZAKL_DATA!$B$18,FU!$U4130)),U4130,"")</f>
        <v>Přívrat</v>
      </c>
      <c r="T4130" t="str">
        <f t="array" ref="T4130">IFERROR(INDEX($S$3:$S$6255,SMALL(IF(ISNUMBER(SEARCH("",$S$3:$S$6255)),ROW($S$1:$S$6253),""),ROW(S4128))),"")</f>
        <v>Přívrat</v>
      </c>
      <c r="U4130" t="s">
        <v>7710</v>
      </c>
      <c r="V4130">
        <v>574309</v>
      </c>
    </row>
    <row r="4131" spans="19:22">
      <c r="S4131" t="str">
        <f>IF(ISNUMBER(SEARCH(ZAKL_DATA!$B$18,FU!$U4131)),U4131,"")</f>
        <v>Psárov</v>
      </c>
      <c r="T4131" t="str">
        <f t="array" ref="T4131">IFERROR(INDEX($S$3:$S$6255,SMALL(IF(ISNUMBER(SEARCH("",$S$3:$S$6255)),ROW($S$1:$S$6253),""),ROW(S4129))),"")</f>
        <v>Psárov</v>
      </c>
      <c r="U4131" t="s">
        <v>6434</v>
      </c>
      <c r="V4131">
        <v>574317</v>
      </c>
    </row>
    <row r="4132" spans="19:22">
      <c r="S4132" t="str">
        <f>IF(ISNUMBER(SEARCH(ZAKL_DATA!$B$18,FU!$U4132)),U4132,"")</f>
        <v>Psáry</v>
      </c>
      <c r="T4132" t="str">
        <f t="array" ref="T4132">IFERROR(INDEX($S$3:$S$6255,SMALL(IF(ISNUMBER(SEARCH("",$S$3:$S$6255)),ROW($S$1:$S$6253),""),ROW(S4130))),"")</f>
        <v>Psáry</v>
      </c>
      <c r="U4132" t="s">
        <v>4819</v>
      </c>
      <c r="V4132">
        <v>574325</v>
      </c>
    </row>
    <row r="4133" spans="19:22">
      <c r="S4133" t="str">
        <f>IF(ISNUMBER(SEARCH(ZAKL_DATA!$B$18,FU!$U4133)),U4133,"")</f>
        <v>Psáře</v>
      </c>
      <c r="T4133" t="str">
        <f t="array" ref="T4133">IFERROR(INDEX($S$3:$S$6255,SMALL(IF(ISNUMBER(SEARCH("",$S$3:$S$6255)),ROW($S$1:$S$6253),""),ROW(S4131))),"")</f>
        <v>Psáře</v>
      </c>
      <c r="U4133" t="s">
        <v>3996</v>
      </c>
      <c r="V4133">
        <v>574333</v>
      </c>
    </row>
    <row r="4134" spans="19:22">
      <c r="S4134" t="str">
        <f>IF(ISNUMBER(SEARCH(ZAKL_DATA!$B$18,FU!$U4134)),U4134,"")</f>
        <v>Pstruží</v>
      </c>
      <c r="T4134" t="str">
        <f t="array" ref="T4134">IFERROR(INDEX($S$3:$S$6255,SMALL(IF(ISNUMBER(SEARCH("",$S$3:$S$6255)),ROW($S$1:$S$6253),""),ROW(S4132))),"")</f>
        <v>Pstruží</v>
      </c>
      <c r="U4134" t="s">
        <v>5736</v>
      </c>
      <c r="V4134">
        <v>574341</v>
      </c>
    </row>
    <row r="4135" spans="19:22">
      <c r="S4135" t="str">
        <f>IF(ISNUMBER(SEARCH(ZAKL_DATA!$B$18,FU!$U4135)),U4135,"")</f>
        <v>Pšánky</v>
      </c>
      <c r="T4135" t="str">
        <f t="array" ref="T4135">IFERROR(INDEX($S$3:$S$6255,SMALL(IF(ISNUMBER(SEARCH("",$S$3:$S$6255)),ROW($S$1:$S$6253),""),ROW(S4133))),"")</f>
        <v>Pšánky</v>
      </c>
      <c r="U4135" t="s">
        <v>4011</v>
      </c>
      <c r="V4135">
        <v>574350</v>
      </c>
    </row>
    <row r="4136" spans="19:22">
      <c r="S4136" t="str">
        <f>IF(ISNUMBER(SEARCH(ZAKL_DATA!$B$18,FU!$U4136)),U4136,"")</f>
        <v>Pšov</v>
      </c>
      <c r="T4136" t="str">
        <f t="array" ref="T4136">IFERROR(INDEX($S$3:$S$6255,SMALL(IF(ISNUMBER(SEARCH("",$S$3:$S$6255)),ROW($S$1:$S$6253),""),ROW(S4134))),"")</f>
        <v>Pšov</v>
      </c>
      <c r="U4136" t="s">
        <v>5960</v>
      </c>
      <c r="V4136">
        <v>574368</v>
      </c>
    </row>
    <row r="4137" spans="19:22">
      <c r="S4137" t="str">
        <f>IF(ISNUMBER(SEARCH(ZAKL_DATA!$B$18,FU!$U4137)),U4137,"")</f>
        <v>Pšovlky</v>
      </c>
      <c r="T4137" t="str">
        <f t="array" ref="T4137">IFERROR(INDEX($S$3:$S$6255,SMALL(IF(ISNUMBER(SEARCH("",$S$3:$S$6255)),ROW($S$1:$S$6253),""),ROW(S4135))),"")</f>
        <v>Pšovlky</v>
      </c>
      <c r="U4137" t="s">
        <v>5047</v>
      </c>
      <c r="V4137">
        <v>574376</v>
      </c>
    </row>
    <row r="4138" spans="19:22">
      <c r="S4138" t="str">
        <f>IF(ISNUMBER(SEARCH(ZAKL_DATA!$B$18,FU!$U4138)),U4138,"")</f>
        <v>Ptení</v>
      </c>
      <c r="T4138" t="str">
        <f t="array" ref="T4138">IFERROR(INDEX($S$3:$S$6255,SMALL(IF(ISNUMBER(SEARCH("",$S$3:$S$6255)),ROW($S$1:$S$6253),""),ROW(S4136))),"")</f>
        <v>Ptení</v>
      </c>
      <c r="U4138" t="s">
        <v>8321</v>
      </c>
      <c r="V4138">
        <v>574384</v>
      </c>
    </row>
    <row r="4139" spans="19:22">
      <c r="S4139" t="str">
        <f>IF(ISNUMBER(SEARCH(ZAKL_DATA!$B$18,FU!$U4139)),U4139,"")</f>
        <v>Ptenín</v>
      </c>
      <c r="T4139" t="str">
        <f t="array" ref="T4139">IFERROR(INDEX($S$3:$S$6255,SMALL(IF(ISNUMBER(SEARCH("",$S$3:$S$6255)),ROW($S$1:$S$6253),""),ROW(S4137))),"")</f>
        <v>Ptenín</v>
      </c>
      <c r="U4139" t="s">
        <v>6068</v>
      </c>
      <c r="V4139">
        <v>574392</v>
      </c>
    </row>
    <row r="4140" spans="19:22">
      <c r="S4140" t="str">
        <f>IF(ISNUMBER(SEARCH(ZAKL_DATA!$B$18,FU!$U4140)),U4140,"")</f>
        <v>Ptice</v>
      </c>
      <c r="T4140" t="str">
        <f t="array" ref="T4140">IFERROR(INDEX($S$3:$S$6255,SMALL(IF(ISNUMBER(SEARCH("",$S$3:$S$6255)),ROW($S$1:$S$6253),""),ROW(S4138))),"")</f>
        <v>Ptice</v>
      </c>
      <c r="U4140" t="s">
        <v>4212</v>
      </c>
      <c r="V4140">
        <v>574406</v>
      </c>
    </row>
    <row r="4141" spans="19:22">
      <c r="S4141" t="str">
        <f>IF(ISNUMBER(SEARCH(ZAKL_DATA!$B$18,FU!$U4141)),U4141,"")</f>
        <v>Ptýrov</v>
      </c>
      <c r="T4141" t="str">
        <f t="array" ref="T4141">IFERROR(INDEX($S$3:$S$6255,SMALL(IF(ISNUMBER(SEARCH("",$S$3:$S$6255)),ROW($S$1:$S$6253),""),ROW(S4139))),"")</f>
        <v>Ptýrov</v>
      </c>
      <c r="U4141" t="s">
        <v>7097</v>
      </c>
      <c r="V4141">
        <v>574422</v>
      </c>
    </row>
    <row r="4142" spans="19:22">
      <c r="S4142" t="str">
        <f>IF(ISNUMBER(SEARCH(ZAKL_DATA!$B$18,FU!$U4142)),U4142,"")</f>
        <v>Puclice</v>
      </c>
      <c r="T4142" t="str">
        <f t="array" ref="T4142">IFERROR(INDEX($S$3:$S$6255,SMALL(IF(ISNUMBER(SEARCH("",$S$3:$S$6255)),ROW($S$1:$S$6253),""),ROW(S4140))),"")</f>
        <v>Puclice</v>
      </c>
      <c r="U4142" t="s">
        <v>5882</v>
      </c>
      <c r="V4142">
        <v>574431</v>
      </c>
    </row>
    <row r="4143" spans="19:22">
      <c r="S4143" t="str">
        <f>IF(ISNUMBER(SEARCH(ZAKL_DATA!$B$18,FU!$U4143)),U4143,"")</f>
        <v>Pucov</v>
      </c>
      <c r="T4143" t="str">
        <f t="array" ref="T4143">IFERROR(INDEX($S$3:$S$6255,SMALL(IF(ISNUMBER(SEARCH("",$S$3:$S$6255)),ROW($S$1:$S$6253),""),ROW(S4141))),"")</f>
        <v>Pucov</v>
      </c>
      <c r="U4143" t="s">
        <v>8410</v>
      </c>
      <c r="V4143">
        <v>574449</v>
      </c>
    </row>
    <row r="4144" spans="19:22">
      <c r="S4144" t="str">
        <f>IF(ISNUMBER(SEARCH(ZAKL_DATA!$B$18,FU!$U4144)),U4144,"")</f>
        <v>Puchlovice</v>
      </c>
      <c r="T4144" t="str">
        <f t="array" ref="T4144">IFERROR(INDEX($S$3:$S$6255,SMALL(IF(ISNUMBER(SEARCH("",$S$3:$S$6255)),ROW($S$1:$S$6253),""),ROW(S4142))),"")</f>
        <v>Puchlovice</v>
      </c>
      <c r="U4144" t="s">
        <v>7232</v>
      </c>
      <c r="V4144">
        <v>574457</v>
      </c>
    </row>
    <row r="4145" spans="19:22">
      <c r="S4145" t="str">
        <f>IF(ISNUMBER(SEARCH(ZAKL_DATA!$B$18,FU!$U4145)),U4145,"")</f>
        <v>Puklice</v>
      </c>
      <c r="T4145" t="str">
        <f t="array" ref="T4145">IFERROR(INDEX($S$3:$S$6255,SMALL(IF(ISNUMBER(SEARCH("",$S$3:$S$6255)),ROW($S$1:$S$6253),""),ROW(S4143))),"")</f>
        <v>Puklice</v>
      </c>
      <c r="U4145" t="s">
        <v>8168</v>
      </c>
      <c r="V4145">
        <v>574465</v>
      </c>
    </row>
    <row r="4146" spans="19:22">
      <c r="S4146" t="str">
        <f>IF(ISNUMBER(SEARCH(ZAKL_DATA!$B$18,FU!$U4146)),U4146,"")</f>
        <v>Pulečný</v>
      </c>
      <c r="T4146" t="str">
        <f t="array" ref="T4146">IFERROR(INDEX($S$3:$S$6255,SMALL(IF(ISNUMBER(SEARCH("",$S$3:$S$6255)),ROW($S$1:$S$6253),""),ROW(S4144))),"")</f>
        <v>Pulečný</v>
      </c>
      <c r="U4146" t="s">
        <v>5287</v>
      </c>
      <c r="V4146">
        <v>574481</v>
      </c>
    </row>
    <row r="4147" spans="19:22">
      <c r="S4147" t="str">
        <f>IF(ISNUMBER(SEARCH(ZAKL_DATA!$B$18,FU!$U4147)),U4147,"")</f>
        <v>Pustá Kamenice</v>
      </c>
      <c r="T4147" t="str">
        <f t="array" ref="T4147">IFERROR(INDEX($S$3:$S$6255,SMALL(IF(ISNUMBER(SEARCH("",$S$3:$S$6255)),ROW($S$1:$S$6253),""),ROW(S4145))),"")</f>
        <v>Pustá Kamenice</v>
      </c>
      <c r="U4147" t="s">
        <v>7566</v>
      </c>
      <c r="V4147">
        <v>574490</v>
      </c>
    </row>
    <row r="4148" spans="19:22">
      <c r="S4148" t="str">
        <f>IF(ISNUMBER(SEARCH(ZAKL_DATA!$B$18,FU!$U4148)),U4148,"")</f>
        <v>Pustá Polom</v>
      </c>
      <c r="T4148" t="str">
        <f t="array" ref="T4148">IFERROR(INDEX($S$3:$S$6255,SMALL(IF(ISNUMBER(SEARCH("",$S$3:$S$6255)),ROW($S$1:$S$6253),""),ROW(S4146))),"")</f>
        <v>Pustá Polom</v>
      </c>
      <c r="U4148" t="s">
        <v>3737</v>
      </c>
      <c r="V4148">
        <v>574511</v>
      </c>
    </row>
    <row r="4149" spans="19:22">
      <c r="S4149" t="str">
        <f>IF(ISNUMBER(SEARCH(ZAKL_DATA!$B$18,FU!$U4149)),U4149,"")</f>
        <v>Pustá Rybná</v>
      </c>
      <c r="T4149" t="str">
        <f t="array" ref="T4149">IFERROR(INDEX($S$3:$S$6255,SMALL(IF(ISNUMBER(SEARCH("",$S$3:$S$6255)),ROW($S$1:$S$6253),""),ROW(S4147))),"")</f>
        <v>Pustá Rybná</v>
      </c>
      <c r="U4149" t="s">
        <v>7567</v>
      </c>
      <c r="V4149">
        <v>574538</v>
      </c>
    </row>
    <row r="4150" spans="19:22">
      <c r="S4150" t="str">
        <f>IF(ISNUMBER(SEARCH(ZAKL_DATA!$B$18,FU!$U4150)),U4150,"")</f>
        <v>Pustějov</v>
      </c>
      <c r="T4150" t="str">
        <f t="array" ref="T4150">IFERROR(INDEX($S$3:$S$6255,SMALL(IF(ISNUMBER(SEARCH("",$S$3:$S$6255)),ROW($S$1:$S$6253),""),ROW(S4148))),"")</f>
        <v>Pustějov</v>
      </c>
      <c r="U4150" t="s">
        <v>6843</v>
      </c>
      <c r="V4150">
        <v>574546</v>
      </c>
    </row>
    <row r="4151" spans="19:22">
      <c r="S4151" t="str">
        <f>IF(ISNUMBER(SEARCH(ZAKL_DATA!$B$18,FU!$U4151)),U4151,"")</f>
        <v>Pustiměř</v>
      </c>
      <c r="T4151" t="str">
        <f t="array" ref="T4151">IFERROR(INDEX($S$3:$S$6255,SMALL(IF(ISNUMBER(SEARCH("",$S$3:$S$6255)),ROW($S$1:$S$6253),""),ROW(S4149))),"")</f>
        <v>Pustiměř</v>
      </c>
      <c r="U4151" t="s">
        <v>8538</v>
      </c>
      <c r="V4151">
        <v>574554</v>
      </c>
    </row>
    <row r="4152" spans="19:22">
      <c r="S4152" t="str">
        <f>IF(ISNUMBER(SEARCH(ZAKL_DATA!$B$18,FU!$U4152)),U4152,"")</f>
        <v>Pustina</v>
      </c>
      <c r="T4152" t="str">
        <f t="array" ref="T4152">IFERROR(INDEX($S$3:$S$6255,SMALL(IF(ISNUMBER(SEARCH("",$S$3:$S$6255)),ROW($S$1:$S$6253),""),ROW(S4150))),"")</f>
        <v>Pustina</v>
      </c>
      <c r="U4152" t="s">
        <v>7711</v>
      </c>
      <c r="V4152">
        <v>574562</v>
      </c>
    </row>
    <row r="4153" spans="19:22">
      <c r="S4153" t="str">
        <f>IF(ISNUMBER(SEARCH(ZAKL_DATA!$B$18,FU!$U4153)),U4153,"")</f>
        <v>Pustověty</v>
      </c>
      <c r="T4153" t="str">
        <f t="array" ref="T4153">IFERROR(INDEX($S$3:$S$6255,SMALL(IF(ISNUMBER(SEARCH("",$S$3:$S$6255)),ROW($S$1:$S$6253),""),ROW(S4151))),"")</f>
        <v>Pustověty</v>
      </c>
      <c r="U4153" t="s">
        <v>5048</v>
      </c>
      <c r="V4153">
        <v>574571</v>
      </c>
    </row>
    <row r="4154" spans="19:22">
      <c r="S4154" t="str">
        <f>IF(ISNUMBER(SEARCH(ZAKL_DATA!$B$18,FU!$U4154)),U4154,"")</f>
        <v>Putim</v>
      </c>
      <c r="T4154" t="str">
        <f t="array" ref="T4154">IFERROR(INDEX($S$3:$S$6255,SMALL(IF(ISNUMBER(SEARCH("",$S$3:$S$6255)),ROW($S$1:$S$6253),""),ROW(S4152))),"")</f>
        <v>Putim</v>
      </c>
      <c r="U4154" t="s">
        <v>5533</v>
      </c>
      <c r="V4154">
        <v>574589</v>
      </c>
    </row>
    <row r="4155" spans="19:22">
      <c r="S4155" t="str">
        <f>IF(ISNUMBER(SEARCH(ZAKL_DATA!$B$18,FU!$U4155)),U4155,"")</f>
        <v>Putimov</v>
      </c>
      <c r="T4155" t="str">
        <f t="array" ref="T4155">IFERROR(INDEX($S$3:$S$6255,SMALL(IF(ISNUMBER(SEARCH("",$S$3:$S$6255)),ROW($S$1:$S$6253),""),ROW(S4153))),"")</f>
        <v>Putimov</v>
      </c>
      <c r="U4155" t="s">
        <v>8875</v>
      </c>
      <c r="V4155">
        <v>574597</v>
      </c>
    </row>
    <row r="4156" spans="19:22">
      <c r="S4156" t="str">
        <f>IF(ISNUMBER(SEARCH(ZAKL_DATA!$B$18,FU!$U4156)),U4156,"")</f>
        <v>Pyšel</v>
      </c>
      <c r="T4156" t="str">
        <f t="array" ref="T4156">IFERROR(INDEX($S$3:$S$6255,SMALL(IF(ISNUMBER(SEARCH("",$S$3:$S$6255)),ROW($S$1:$S$6253),""),ROW(S4154))),"")</f>
        <v>Pyšel</v>
      </c>
      <c r="U4156" t="s">
        <v>8411</v>
      </c>
      <c r="V4156">
        <v>574601</v>
      </c>
    </row>
    <row r="4157" spans="19:22">
      <c r="S4157" t="str">
        <f>IF(ISNUMBER(SEARCH(ZAKL_DATA!$B$18,FU!$U4157)),U4157,"")</f>
        <v>Pyšely</v>
      </c>
      <c r="T4157" t="str">
        <f t="array" ref="T4157">IFERROR(INDEX($S$3:$S$6255,SMALL(IF(ISNUMBER(SEARCH("",$S$3:$S$6255)),ROW($S$1:$S$6253),""),ROW(S4155))),"")</f>
        <v>Pyšely</v>
      </c>
      <c r="U4157" t="s">
        <v>4744</v>
      </c>
      <c r="V4157">
        <v>574627</v>
      </c>
    </row>
    <row r="4158" spans="19:22">
      <c r="S4158" t="str">
        <f>IF(ISNUMBER(SEARCH(ZAKL_DATA!$B$18,FU!$U4158)),U4158,"")</f>
        <v>Rabakov</v>
      </c>
      <c r="T4158" t="str">
        <f t="array" ref="T4158">IFERROR(INDEX($S$3:$S$6255,SMALL(IF(ISNUMBER(SEARCH("",$S$3:$S$6255)),ROW($S$1:$S$6253),""),ROW(S4156))),"")</f>
        <v>Rabakov</v>
      </c>
      <c r="U4158" t="s">
        <v>6622</v>
      </c>
      <c r="V4158">
        <v>574635</v>
      </c>
    </row>
    <row r="4159" spans="19:22">
      <c r="S4159" t="str">
        <f>IF(ISNUMBER(SEARCH(ZAKL_DATA!$B$18,FU!$U4159)),U4159,"")</f>
        <v>Rabí</v>
      </c>
      <c r="T4159" t="str">
        <f t="array" ref="T4159">IFERROR(INDEX($S$3:$S$6255,SMALL(IF(ISNUMBER(SEARCH("",$S$3:$S$6255)),ROW($S$1:$S$6253),""),ROW(S4157))),"")</f>
        <v>Rabí</v>
      </c>
      <c r="U4159" t="s">
        <v>6013</v>
      </c>
      <c r="V4159">
        <v>574643</v>
      </c>
    </row>
    <row r="4160" spans="19:22">
      <c r="S4160" t="str">
        <f>IF(ISNUMBER(SEARCH(ZAKL_DATA!$B$18,FU!$U4160)),U4160,"")</f>
        <v>Rabštejnská Lhota</v>
      </c>
      <c r="T4160" t="str">
        <f t="array" ref="T4160">IFERROR(INDEX($S$3:$S$6255,SMALL(IF(ISNUMBER(SEARCH("",$S$3:$S$6255)),ROW($S$1:$S$6253),""),ROW(S4158))),"")</f>
        <v>Rabštejnská Lhota</v>
      </c>
      <c r="U4160" t="s">
        <v>6004</v>
      </c>
      <c r="V4160">
        <v>574651</v>
      </c>
    </row>
    <row r="4161" spans="19:22">
      <c r="S4161" t="str">
        <f>IF(ISNUMBER(SEARCH(ZAKL_DATA!$B$18,FU!$U4161)),U4161,"")</f>
        <v>Ráby</v>
      </c>
      <c r="T4161" t="str">
        <f t="array" ref="T4161">IFERROR(INDEX($S$3:$S$6255,SMALL(IF(ISNUMBER(SEARCH("",$S$3:$S$6255)),ROW($S$1:$S$6253),""),ROW(S4159))),"")</f>
        <v>Ráby</v>
      </c>
      <c r="U4161" t="s">
        <v>7367</v>
      </c>
      <c r="V4161">
        <v>574660</v>
      </c>
    </row>
    <row r="4162" spans="19:22">
      <c r="S4162" t="str">
        <f>IF(ISNUMBER(SEARCH(ZAKL_DATA!$B$18,FU!$U4162)),U4162,"")</f>
        <v>Rabyně</v>
      </c>
      <c r="T4162" t="str">
        <f t="array" ref="T4162">IFERROR(INDEX($S$3:$S$6255,SMALL(IF(ISNUMBER(SEARCH("",$S$3:$S$6255)),ROW($S$1:$S$6253),""),ROW(S4160))),"")</f>
        <v>Rabyně</v>
      </c>
      <c r="U4162" t="s">
        <v>3997</v>
      </c>
      <c r="V4162">
        <v>574686</v>
      </c>
    </row>
    <row r="4163" spans="19:22">
      <c r="S4163" t="str">
        <f>IF(ISNUMBER(SEARCH(ZAKL_DATA!$B$18,FU!$U4163)),U4163,"")</f>
        <v>Racková</v>
      </c>
      <c r="T4163" t="str">
        <f t="array" ref="T4163">IFERROR(INDEX($S$3:$S$6255,SMALL(IF(ISNUMBER(SEARCH("",$S$3:$S$6255)),ROW($S$1:$S$6253),""),ROW(S4161))),"")</f>
        <v>Racková</v>
      </c>
      <c r="U4163" t="s">
        <v>8015</v>
      </c>
      <c r="V4163">
        <v>574694</v>
      </c>
    </row>
    <row r="4164" spans="19:22">
      <c r="S4164" t="str">
        <f>IF(ISNUMBER(SEARCH(ZAKL_DATA!$B$18,FU!$U4164)),U4164,"")</f>
        <v>Rácovice</v>
      </c>
      <c r="T4164" t="str">
        <f t="array" ref="T4164">IFERROR(INDEX($S$3:$S$6255,SMALL(IF(ISNUMBER(SEARCH("",$S$3:$S$6255)),ROW($S$1:$S$6253),""),ROW(S4162))),"")</f>
        <v>Rácovice</v>
      </c>
      <c r="U4164" t="s">
        <v>3759</v>
      </c>
      <c r="V4164">
        <v>574708</v>
      </c>
    </row>
    <row r="4165" spans="19:22">
      <c r="S4165" t="str">
        <f>IF(ISNUMBER(SEARCH(ZAKL_DATA!$B$18,FU!$U4165)),U4165,"")</f>
        <v>Račetice</v>
      </c>
      <c r="T4165" t="str">
        <f t="array" ref="T4165">IFERROR(INDEX($S$3:$S$6255,SMALL(IF(ISNUMBER(SEARCH("",$S$3:$S$6255)),ROW($S$1:$S$6253),""),ROW(S4163))),"")</f>
        <v>Račetice</v>
      </c>
      <c r="U4165" t="s">
        <v>5250</v>
      </c>
      <c r="V4165">
        <v>574724</v>
      </c>
    </row>
    <row r="4166" spans="19:22">
      <c r="S4166" t="str">
        <f>IF(ISNUMBER(SEARCH(ZAKL_DATA!$B$18,FU!$U4166)),U4166,"")</f>
        <v>Račice</v>
      </c>
      <c r="T4166" t="str">
        <f t="array" ref="T4166">IFERROR(INDEX($S$3:$S$6255,SMALL(IF(ISNUMBER(SEARCH("",$S$3:$S$6255)),ROW($S$1:$S$6253),""),ROW(S4164))),"")</f>
        <v>Račice</v>
      </c>
      <c r="U4166" t="s">
        <v>6607</v>
      </c>
      <c r="V4166">
        <v>574741</v>
      </c>
    </row>
    <row r="4167" spans="19:22">
      <c r="S4167" t="str">
        <f>IF(ISNUMBER(SEARCH(ZAKL_DATA!$B$18,FU!$U4167)),U4167,"")</f>
        <v>Račice</v>
      </c>
      <c r="T4167" t="str">
        <f t="array" ref="T4167">IFERROR(INDEX($S$3:$S$6255,SMALL(IF(ISNUMBER(SEARCH("",$S$3:$S$6255)),ROW($S$1:$S$6253),""),ROW(S4165))),"")</f>
        <v>Račice</v>
      </c>
      <c r="U4167" t="s">
        <v>6607</v>
      </c>
      <c r="V4167">
        <v>574767</v>
      </c>
    </row>
    <row r="4168" spans="19:22">
      <c r="S4168" t="str">
        <f>IF(ISNUMBER(SEARCH(ZAKL_DATA!$B$18,FU!$U4168)),U4168,"")</f>
        <v>Račice</v>
      </c>
      <c r="T4168" t="str">
        <f t="array" ref="T4168">IFERROR(INDEX($S$3:$S$6255,SMALL(IF(ISNUMBER(SEARCH("",$S$3:$S$6255)),ROW($S$1:$S$6253),""),ROW(S4166))),"")</f>
        <v>Račice</v>
      </c>
      <c r="U4168" t="s">
        <v>6607</v>
      </c>
      <c r="V4168">
        <v>574783</v>
      </c>
    </row>
    <row r="4169" spans="19:22">
      <c r="S4169" t="str">
        <f>IF(ISNUMBER(SEARCH(ZAKL_DATA!$B$18,FU!$U4169)),U4169,"")</f>
        <v>Račice</v>
      </c>
      <c r="T4169" t="str">
        <f t="array" ref="T4169">IFERROR(INDEX($S$3:$S$6255,SMALL(IF(ISNUMBER(SEARCH("",$S$3:$S$6255)),ROW($S$1:$S$6253),""),ROW(S4167))),"")</f>
        <v>Račice</v>
      </c>
      <c r="U4169" t="s">
        <v>6607</v>
      </c>
      <c r="V4169">
        <v>574791</v>
      </c>
    </row>
    <row r="4170" spans="19:22">
      <c r="S4170" t="str">
        <f>IF(ISNUMBER(SEARCH(ZAKL_DATA!$B$18,FU!$U4170)),U4170,"")</f>
        <v>Račice nad Trotinou</v>
      </c>
      <c r="T4170" t="str">
        <f t="array" ref="T4170">IFERROR(INDEX($S$3:$S$6255,SMALL(IF(ISNUMBER(SEARCH("",$S$3:$S$6255)),ROW($S$1:$S$6253),""),ROW(S4168))),"")</f>
        <v>Račice nad Trotinou</v>
      </c>
      <c r="U4170" t="s">
        <v>6998</v>
      </c>
      <c r="V4170">
        <v>574805</v>
      </c>
    </row>
    <row r="4171" spans="19:22">
      <c r="S4171" t="str">
        <f>IF(ISNUMBER(SEARCH(ZAKL_DATA!$B$18,FU!$U4171)),U4171,"")</f>
        <v>Račice-Pístovice</v>
      </c>
      <c r="T4171" t="str">
        <f t="array" ref="T4171">IFERROR(INDEX($S$3:$S$6255,SMALL(IF(ISNUMBER(SEARCH("",$S$3:$S$6255)),ROW($S$1:$S$6253),""),ROW(S4169))),"")</f>
        <v>Račice-Pístovice</v>
      </c>
      <c r="U4171" t="s">
        <v>8539</v>
      </c>
      <c r="V4171">
        <v>574813</v>
      </c>
    </row>
    <row r="4172" spans="19:22">
      <c r="S4172" t="str">
        <f>IF(ISNUMBER(SEARCH(ZAKL_DATA!$B$18,FU!$U4172)),U4172,"")</f>
        <v>Račín</v>
      </c>
      <c r="T4172" t="str">
        <f t="array" ref="T4172">IFERROR(INDEX($S$3:$S$6255,SMALL(IF(ISNUMBER(SEARCH("",$S$3:$S$6255)),ROW($S$1:$S$6253),""),ROW(S4170))),"")</f>
        <v>Račín</v>
      </c>
      <c r="U4172" t="s">
        <v>8191</v>
      </c>
      <c r="V4172">
        <v>574821</v>
      </c>
    </row>
    <row r="4173" spans="19:22">
      <c r="S4173" t="str">
        <f>IF(ISNUMBER(SEARCH(ZAKL_DATA!$B$18,FU!$U4173)),U4173,"")</f>
        <v>Račiněves</v>
      </c>
      <c r="T4173" t="str">
        <f t="array" ref="T4173">IFERROR(INDEX($S$3:$S$6255,SMALL(IF(ISNUMBER(SEARCH("",$S$3:$S$6255)),ROW($S$1:$S$6253),""),ROW(S4171))),"")</f>
        <v>Račiněves</v>
      </c>
      <c r="U4173" t="s">
        <v>6608</v>
      </c>
      <c r="V4173">
        <v>574830</v>
      </c>
    </row>
    <row r="4174" spans="19:22">
      <c r="S4174" t="str">
        <f>IF(ISNUMBER(SEARCH(ZAKL_DATA!$B$18,FU!$U4174)),U4174,"")</f>
        <v>Radčice</v>
      </c>
      <c r="T4174" t="str">
        <f t="array" ref="T4174">IFERROR(INDEX($S$3:$S$6255,SMALL(IF(ISNUMBER(SEARCH("",$S$3:$S$6255)),ROW($S$1:$S$6253),""),ROW(S4172))),"")</f>
        <v>Radčice</v>
      </c>
      <c r="U4174" t="s">
        <v>6465</v>
      </c>
      <c r="V4174">
        <v>574848</v>
      </c>
    </row>
    <row r="4175" spans="19:22">
      <c r="S4175" t="str">
        <f>IF(ISNUMBER(SEARCH(ZAKL_DATA!$B$18,FU!$U4175)),U4175,"")</f>
        <v>Radějov</v>
      </c>
      <c r="T4175" t="str">
        <f t="array" ref="T4175">IFERROR(INDEX($S$3:$S$6255,SMALL(IF(ISNUMBER(SEARCH("",$S$3:$S$6255)),ROW($S$1:$S$6253),""),ROW(S4173))),"")</f>
        <v>Radějov</v>
      </c>
      <c r="U4175" t="s">
        <v>8069</v>
      </c>
      <c r="V4175">
        <v>574856</v>
      </c>
    </row>
    <row r="4176" spans="19:22">
      <c r="S4176" t="str">
        <f>IF(ISNUMBER(SEARCH(ZAKL_DATA!$B$18,FU!$U4176)),U4176,"")</f>
        <v>Radějovice</v>
      </c>
      <c r="T4176" t="str">
        <f t="array" ref="T4176">IFERROR(INDEX($S$3:$S$6255,SMALL(IF(ISNUMBER(SEARCH("",$S$3:$S$6255)),ROW($S$1:$S$6253),""),ROW(S4174))),"")</f>
        <v>Radějovice</v>
      </c>
      <c r="U4176" t="s">
        <v>4552</v>
      </c>
      <c r="V4176">
        <v>574864</v>
      </c>
    </row>
    <row r="4177" spans="19:22">
      <c r="S4177" t="str">
        <f>IF(ISNUMBER(SEARCH(ZAKL_DATA!$B$18,FU!$U4177)),U4177,"")</f>
        <v>Radějovice</v>
      </c>
      <c r="T4177" t="str">
        <f t="array" ref="T4177">IFERROR(INDEX($S$3:$S$6255,SMALL(IF(ISNUMBER(SEARCH("",$S$3:$S$6255)),ROW($S$1:$S$6253),""),ROW(S4175))),"")</f>
        <v>Radějovice</v>
      </c>
      <c r="U4177" t="s">
        <v>4552</v>
      </c>
      <c r="V4177">
        <v>574899</v>
      </c>
    </row>
    <row r="4178" spans="19:22">
      <c r="S4178" t="str">
        <f>IF(ISNUMBER(SEARCH(ZAKL_DATA!$B$18,FU!$U4178)),U4178,"")</f>
        <v>Radenice</v>
      </c>
      <c r="T4178" t="str">
        <f t="array" ref="T4178">IFERROR(INDEX($S$3:$S$6255,SMALL(IF(ISNUMBER(SEARCH("",$S$3:$S$6255)),ROW($S$1:$S$6253),""),ROW(S4176))),"")</f>
        <v>Radenice</v>
      </c>
      <c r="U4178" t="s">
        <v>8738</v>
      </c>
      <c r="V4178">
        <v>574902</v>
      </c>
    </row>
    <row r="4179" spans="19:22">
      <c r="S4179" t="str">
        <f>IF(ISNUMBER(SEARCH(ZAKL_DATA!$B$18,FU!$U4179)),U4179,"")</f>
        <v>Radenín</v>
      </c>
      <c r="T4179" t="str">
        <f t="array" ref="T4179">IFERROR(INDEX($S$3:$S$6255,SMALL(IF(ISNUMBER(SEARCH("",$S$3:$S$6255)),ROW($S$1:$S$6253),""),ROW(S4177))),"")</f>
        <v>Radenín</v>
      </c>
      <c r="U4179" t="s">
        <v>5766</v>
      </c>
      <c r="V4179">
        <v>574911</v>
      </c>
    </row>
    <row r="4180" spans="19:22">
      <c r="S4180" t="str">
        <f>IF(ISNUMBER(SEARCH(ZAKL_DATA!$B$18,FU!$U4180)),U4180,"")</f>
        <v>Radešín</v>
      </c>
      <c r="T4180" t="str">
        <f t="array" ref="T4180">IFERROR(INDEX($S$3:$S$6255,SMALL(IF(ISNUMBER(SEARCH("",$S$3:$S$6255)),ROW($S$1:$S$6253),""),ROW(S4178))),"")</f>
        <v>Radešín</v>
      </c>
      <c r="U4180" t="s">
        <v>8739</v>
      </c>
      <c r="V4180">
        <v>574929</v>
      </c>
    </row>
    <row r="4181" spans="19:22">
      <c r="S4181" t="str">
        <f>IF(ISNUMBER(SEARCH(ZAKL_DATA!$B$18,FU!$U4181)),U4181,"")</f>
        <v>Radešínská Svratka</v>
      </c>
      <c r="T4181" t="str">
        <f t="array" ref="T4181">IFERROR(INDEX($S$3:$S$6255,SMALL(IF(ISNUMBER(SEARCH("",$S$3:$S$6255)),ROW($S$1:$S$6253),""),ROW(S4179))),"")</f>
        <v>Radešínská Svratka</v>
      </c>
      <c r="U4181" t="s">
        <v>8740</v>
      </c>
      <c r="V4181">
        <v>574953</v>
      </c>
    </row>
    <row r="4182" spans="19:22">
      <c r="S4182" t="str">
        <f>IF(ISNUMBER(SEARCH(ZAKL_DATA!$B$18,FU!$U4182)),U4182,"")</f>
        <v>Radětice</v>
      </c>
      <c r="T4182" t="str">
        <f t="array" ref="T4182">IFERROR(INDEX($S$3:$S$6255,SMALL(IF(ISNUMBER(SEARCH("",$S$3:$S$6255)),ROW($S$1:$S$6253),""),ROW(S4180))),"")</f>
        <v>Radětice</v>
      </c>
      <c r="U4182" t="s">
        <v>5767</v>
      </c>
      <c r="V4182">
        <v>574961</v>
      </c>
    </row>
    <row r="4183" spans="19:22">
      <c r="S4183" t="str">
        <f>IF(ISNUMBER(SEARCH(ZAKL_DATA!$B$18,FU!$U4183)),U4183,"")</f>
        <v>Radětice</v>
      </c>
      <c r="T4183" t="str">
        <f t="array" ref="T4183">IFERROR(INDEX($S$3:$S$6255,SMALL(IF(ISNUMBER(SEARCH("",$S$3:$S$6255)),ROW($S$1:$S$6253),""),ROW(S4181))),"")</f>
        <v>Radětice</v>
      </c>
      <c r="U4183" t="s">
        <v>5767</v>
      </c>
      <c r="V4183">
        <v>574988</v>
      </c>
    </row>
    <row r="4184" spans="19:22">
      <c r="S4184" t="str">
        <f>IF(ISNUMBER(SEARCH(ZAKL_DATA!$B$18,FU!$U4184)),U4184,"")</f>
        <v>Radhostice</v>
      </c>
      <c r="T4184" t="str">
        <f t="array" ref="T4184">IFERROR(INDEX($S$3:$S$6255,SMALL(IF(ISNUMBER(SEARCH("",$S$3:$S$6255)),ROW($S$1:$S$6253),""),ROW(S4182))),"")</f>
        <v>Radhostice</v>
      </c>
      <c r="U4184" t="s">
        <v>5589</v>
      </c>
      <c r="V4184">
        <v>574996</v>
      </c>
    </row>
    <row r="4185" spans="19:22">
      <c r="S4185" t="str">
        <f>IF(ISNUMBER(SEARCH(ZAKL_DATA!$B$18,FU!$U4185)),U4185,"")</f>
        <v>Radhošť</v>
      </c>
      <c r="T4185" t="str">
        <f t="array" ref="T4185">IFERROR(INDEX($S$3:$S$6255,SMALL(IF(ISNUMBER(SEARCH("",$S$3:$S$6255)),ROW($S$1:$S$6253),""),ROW(S4183))),"")</f>
        <v>Radhošť</v>
      </c>
      <c r="U4185" t="s">
        <v>7368</v>
      </c>
      <c r="V4185">
        <v>575011</v>
      </c>
    </row>
    <row r="4186" spans="19:22">
      <c r="S4186" t="str">
        <f>IF(ISNUMBER(SEARCH(ZAKL_DATA!$B$18,FU!$U4186)),U4186,"")</f>
        <v>Radíč</v>
      </c>
      <c r="T4186" t="str">
        <f t="array" ref="T4186">IFERROR(INDEX($S$3:$S$6255,SMALL(IF(ISNUMBER(SEARCH("",$S$3:$S$6255)),ROW($S$1:$S$6253),""),ROW(S4184))),"")</f>
        <v>Radíč</v>
      </c>
      <c r="U4186" t="s">
        <v>8855</v>
      </c>
      <c r="V4186">
        <v>575046</v>
      </c>
    </row>
    <row r="4187" spans="19:22">
      <c r="S4187" t="str">
        <f>IF(ISNUMBER(SEARCH(ZAKL_DATA!$B$18,FU!$U4187)),U4187,"")</f>
        <v>Radíkov</v>
      </c>
      <c r="T4187" t="str">
        <f t="array" ref="T4187">IFERROR(INDEX($S$3:$S$6255,SMALL(IF(ISNUMBER(SEARCH("",$S$3:$S$6255)),ROW($S$1:$S$6253),""),ROW(S4185))),"")</f>
        <v>Radíkov</v>
      </c>
      <c r="U4187" t="s">
        <v>3863</v>
      </c>
      <c r="V4187">
        <v>575054</v>
      </c>
    </row>
    <row r="4188" spans="19:22">
      <c r="S4188" t="str">
        <f>IF(ISNUMBER(SEARCH(ZAKL_DATA!$B$18,FU!$U4188)),U4188,"")</f>
        <v>Radíkovice</v>
      </c>
      <c r="T4188" t="str">
        <f t="array" ref="T4188">IFERROR(INDEX($S$3:$S$6255,SMALL(IF(ISNUMBER(SEARCH("",$S$3:$S$6255)),ROW($S$1:$S$6253),""),ROW(S4186))),"")</f>
        <v>Radíkovice</v>
      </c>
      <c r="U4188" t="s">
        <v>6999</v>
      </c>
      <c r="V4188">
        <v>575062</v>
      </c>
    </row>
    <row r="4189" spans="19:22">
      <c r="S4189" t="str">
        <f>IF(ISNUMBER(SEARCH(ZAKL_DATA!$B$18,FU!$U4189)),U4189,"")</f>
        <v>Radim</v>
      </c>
      <c r="T4189" t="str">
        <f t="array" ref="T4189">IFERROR(INDEX($S$3:$S$6255,SMALL(IF(ISNUMBER(SEARCH("",$S$3:$S$6255)),ROW($S$1:$S$6253),""),ROW(S4187))),"")</f>
        <v>Radim</v>
      </c>
      <c r="U4189" t="s">
        <v>4292</v>
      </c>
      <c r="V4189">
        <v>575071</v>
      </c>
    </row>
    <row r="4190" spans="19:22">
      <c r="S4190" t="str">
        <f>IF(ISNUMBER(SEARCH(ZAKL_DATA!$B$18,FU!$U4190)),U4190,"")</f>
        <v>Radim</v>
      </c>
      <c r="T4190" t="str">
        <f t="array" ref="T4190">IFERROR(INDEX($S$3:$S$6255,SMALL(IF(ISNUMBER(SEARCH("",$S$3:$S$6255)),ROW($S$1:$S$6253),""),ROW(S4188))),"")</f>
        <v>Radim</v>
      </c>
      <c r="U4190" t="s">
        <v>4292</v>
      </c>
      <c r="V4190">
        <v>575089</v>
      </c>
    </row>
    <row r="4191" spans="19:22">
      <c r="S4191" t="str">
        <f>IF(ISNUMBER(SEARCH(ZAKL_DATA!$B$18,FU!$U4191)),U4191,"")</f>
        <v>Radiměř</v>
      </c>
      <c r="T4191" t="str">
        <f t="array" ref="T4191">IFERROR(INDEX($S$3:$S$6255,SMALL(IF(ISNUMBER(SEARCH("",$S$3:$S$6255)),ROW($S$1:$S$6253),""),ROW(S4189))),"")</f>
        <v>Radiměř</v>
      </c>
      <c r="U4191" t="s">
        <v>7568</v>
      </c>
      <c r="V4191">
        <v>575097</v>
      </c>
    </row>
    <row r="4192" spans="19:22">
      <c r="S4192" t="str">
        <f>IF(ISNUMBER(SEARCH(ZAKL_DATA!$B$18,FU!$U4192)),U4192,"")</f>
        <v>Radimovice</v>
      </c>
      <c r="T4192" t="str">
        <f t="array" ref="T4192">IFERROR(INDEX($S$3:$S$6255,SMALL(IF(ISNUMBER(SEARCH("",$S$3:$S$6255)),ROW($S$1:$S$6253),""),ROW(S4190))),"")</f>
        <v>Radimovice</v>
      </c>
      <c r="U4192" t="s">
        <v>5126</v>
      </c>
      <c r="V4192">
        <v>575101</v>
      </c>
    </row>
    <row r="4193" spans="19:22">
      <c r="S4193" t="str">
        <f>IF(ISNUMBER(SEARCH(ZAKL_DATA!$B$18,FU!$U4193)),U4193,"")</f>
        <v>Radimovice u Tábora</v>
      </c>
      <c r="T4193" t="str">
        <f t="array" ref="T4193">IFERROR(INDEX($S$3:$S$6255,SMALL(IF(ISNUMBER(SEARCH("",$S$3:$S$6255)),ROW($S$1:$S$6253),""),ROW(S4191))),"")</f>
        <v>Radimovice u Tábora</v>
      </c>
      <c r="U4193" t="s">
        <v>6419</v>
      </c>
      <c r="V4193">
        <v>575119</v>
      </c>
    </row>
    <row r="4194" spans="19:22">
      <c r="S4194" t="str">
        <f>IF(ISNUMBER(SEARCH(ZAKL_DATA!$B$18,FU!$U4194)),U4194,"")</f>
        <v>Radimovice u Želče</v>
      </c>
      <c r="T4194" t="str">
        <f t="array" ref="T4194">IFERROR(INDEX($S$3:$S$6255,SMALL(IF(ISNUMBER(SEARCH("",$S$3:$S$6255)),ROW($S$1:$S$6253),""),ROW(S4192))),"")</f>
        <v>Radimovice u Želče</v>
      </c>
      <c r="U4194" t="s">
        <v>5768</v>
      </c>
      <c r="V4194">
        <v>575127</v>
      </c>
    </row>
    <row r="4195" spans="19:22">
      <c r="S4195" t="str">
        <f>IF(ISNUMBER(SEARCH(ZAKL_DATA!$B$18,FU!$U4195)),U4195,"")</f>
        <v>Radkov</v>
      </c>
      <c r="T4195" t="str">
        <f t="array" ref="T4195">IFERROR(INDEX($S$3:$S$6255,SMALL(IF(ISNUMBER(SEARCH("",$S$3:$S$6255)),ROW($S$1:$S$6253),""),ROW(S4193))),"")</f>
        <v>Radkov</v>
      </c>
      <c r="U4195" t="s">
        <v>5542</v>
      </c>
      <c r="V4195">
        <v>575135</v>
      </c>
    </row>
    <row r="4196" spans="19:22">
      <c r="S4196" t="str">
        <f>IF(ISNUMBER(SEARCH(ZAKL_DATA!$B$18,FU!$U4196)),U4196,"")</f>
        <v>Radkov</v>
      </c>
      <c r="T4196" t="str">
        <f t="array" ref="T4196">IFERROR(INDEX($S$3:$S$6255,SMALL(IF(ISNUMBER(SEARCH("",$S$3:$S$6255)),ROW($S$1:$S$6253),""),ROW(S4194))),"")</f>
        <v>Radkov</v>
      </c>
      <c r="U4196" t="s">
        <v>5542</v>
      </c>
      <c r="V4196">
        <v>575143</v>
      </c>
    </row>
    <row r="4197" spans="19:22">
      <c r="S4197" t="str">
        <f>IF(ISNUMBER(SEARCH(ZAKL_DATA!$B$18,FU!$U4197)),U4197,"")</f>
        <v>Radkov</v>
      </c>
      <c r="T4197" t="str">
        <f t="array" ref="T4197">IFERROR(INDEX($S$3:$S$6255,SMALL(IF(ISNUMBER(SEARCH("",$S$3:$S$6255)),ROW($S$1:$S$6253),""),ROW(S4195))),"")</f>
        <v>Radkov</v>
      </c>
      <c r="U4197" t="s">
        <v>5542</v>
      </c>
      <c r="V4197">
        <v>575151</v>
      </c>
    </row>
    <row r="4198" spans="19:22">
      <c r="S4198" t="str">
        <f>IF(ISNUMBER(SEARCH(ZAKL_DATA!$B$18,FU!$U4198)),U4198,"")</f>
        <v>Radkov</v>
      </c>
      <c r="T4198" t="str">
        <f t="array" ref="T4198">IFERROR(INDEX($S$3:$S$6255,SMALL(IF(ISNUMBER(SEARCH("",$S$3:$S$6255)),ROW($S$1:$S$6253),""),ROW(S4196))),"")</f>
        <v>Radkov</v>
      </c>
      <c r="U4198" t="s">
        <v>5542</v>
      </c>
      <c r="V4198">
        <v>575178</v>
      </c>
    </row>
    <row r="4199" spans="19:22">
      <c r="S4199" t="str">
        <f>IF(ISNUMBER(SEARCH(ZAKL_DATA!$B$18,FU!$U4199)),U4199,"")</f>
        <v>Radkov</v>
      </c>
      <c r="T4199" t="str">
        <f t="array" ref="T4199">IFERROR(INDEX($S$3:$S$6255,SMALL(IF(ISNUMBER(SEARCH("",$S$3:$S$6255)),ROW($S$1:$S$6253),""),ROW(S4197))),"")</f>
        <v>Radkov</v>
      </c>
      <c r="U4199" t="s">
        <v>5542</v>
      </c>
      <c r="V4199">
        <v>575194</v>
      </c>
    </row>
    <row r="4200" spans="19:22">
      <c r="S4200" t="str">
        <f>IF(ISNUMBER(SEARCH(ZAKL_DATA!$B$18,FU!$U4200)),U4200,"")</f>
        <v>Radkova Lhota</v>
      </c>
      <c r="T4200" t="str">
        <f t="array" ref="T4200">IFERROR(INDEX($S$3:$S$6255,SMALL(IF(ISNUMBER(SEARCH("",$S$3:$S$6255)),ROW($S$1:$S$6253),""),ROW(S4198))),"")</f>
        <v>Radkova Lhota</v>
      </c>
      <c r="U4200" t="s">
        <v>3864</v>
      </c>
      <c r="V4200">
        <v>575232</v>
      </c>
    </row>
    <row r="4201" spans="19:22">
      <c r="S4201" t="str">
        <f>IF(ISNUMBER(SEARCH(ZAKL_DATA!$B$18,FU!$U4201)),U4201,"")</f>
        <v>Radkovice</v>
      </c>
      <c r="T4201" t="str">
        <f t="array" ref="T4201">IFERROR(INDEX($S$3:$S$6255,SMALL(IF(ISNUMBER(SEARCH("",$S$3:$S$6255)),ROW($S$1:$S$6253),""),ROW(S4199))),"")</f>
        <v>Radkovice</v>
      </c>
      <c r="U4201" t="s">
        <v>4886</v>
      </c>
      <c r="V4201">
        <v>575259</v>
      </c>
    </row>
    <row r="4202" spans="19:22">
      <c r="S4202" t="str">
        <f>IF(ISNUMBER(SEARCH(ZAKL_DATA!$B$18,FU!$U4202)),U4202,"")</f>
        <v>Radkovice u Budče</v>
      </c>
      <c r="T4202" t="str">
        <f t="array" ref="T4202">IFERROR(INDEX($S$3:$S$6255,SMALL(IF(ISNUMBER(SEARCH("",$S$3:$S$6255)),ROW($S$1:$S$6253),""),ROW(S4200))),"")</f>
        <v>Radkovice u Budče</v>
      </c>
      <c r="U4202" t="s">
        <v>5590</v>
      </c>
      <c r="V4202">
        <v>575305</v>
      </c>
    </row>
    <row r="4203" spans="19:22">
      <c r="S4203" t="str">
        <f>IF(ISNUMBER(SEARCH(ZAKL_DATA!$B$18,FU!$U4203)),U4203,"")</f>
        <v>Radkovice u Hrotovic</v>
      </c>
      <c r="T4203" t="str">
        <f t="array" ref="T4203">IFERROR(INDEX($S$3:$S$6255,SMALL(IF(ISNUMBER(SEARCH("",$S$3:$S$6255)),ROW($S$1:$S$6253),""),ROW(S4201))),"")</f>
        <v>Radkovice u Hrotovic</v>
      </c>
      <c r="U4203" t="s">
        <v>8412</v>
      </c>
      <c r="V4203">
        <v>575313</v>
      </c>
    </row>
    <row r="4204" spans="19:22">
      <c r="S4204" t="str">
        <f>IF(ISNUMBER(SEARCH(ZAKL_DATA!$B$18,FU!$U4204)),U4204,"")</f>
        <v>Radkovy</v>
      </c>
      <c r="T4204" t="str">
        <f t="array" ref="T4204">IFERROR(INDEX($S$3:$S$6255,SMALL(IF(ISNUMBER(SEARCH("",$S$3:$S$6255)),ROW($S$1:$S$6253),""),ROW(S4202))),"")</f>
        <v>Radkovy</v>
      </c>
      <c r="U4204" t="s">
        <v>3865</v>
      </c>
      <c r="V4204">
        <v>575330</v>
      </c>
    </row>
    <row r="4205" spans="19:22">
      <c r="S4205" t="str">
        <f>IF(ISNUMBER(SEARCH(ZAKL_DATA!$B$18,FU!$U4205)),U4205,"")</f>
        <v>Rádlo</v>
      </c>
      <c r="T4205" t="str">
        <f t="array" ref="T4205">IFERROR(INDEX($S$3:$S$6255,SMALL(IF(ISNUMBER(SEARCH("",$S$3:$S$6255)),ROW($S$1:$S$6253),""),ROW(S4203))),"")</f>
        <v>Rádlo</v>
      </c>
      <c r="U4205" t="s">
        <v>6466</v>
      </c>
      <c r="V4205">
        <v>575372</v>
      </c>
    </row>
    <row r="4206" spans="19:22">
      <c r="S4206" t="str">
        <f>IF(ISNUMBER(SEARCH(ZAKL_DATA!$B$18,FU!$U4206)),U4206,"")</f>
        <v>Radnice</v>
      </c>
      <c r="T4206" t="str">
        <f t="array" ref="T4206">IFERROR(INDEX($S$3:$S$6255,SMALL(IF(ISNUMBER(SEARCH("",$S$3:$S$6255)),ROW($S$1:$S$6253),""),ROW(S4204))),"")</f>
        <v>Radnice</v>
      </c>
      <c r="U4206" t="s">
        <v>6166</v>
      </c>
      <c r="V4206">
        <v>575381</v>
      </c>
    </row>
    <row r="4207" spans="19:22">
      <c r="S4207" t="str">
        <f>IF(ISNUMBER(SEARCH(ZAKL_DATA!$B$18,FU!$U4207)),U4207,"")</f>
        <v>Radňoves</v>
      </c>
      <c r="T4207" t="str">
        <f t="array" ref="T4207">IFERROR(INDEX($S$3:$S$6255,SMALL(IF(ISNUMBER(SEARCH("",$S$3:$S$6255)),ROW($S$1:$S$6253),""),ROW(S4205))),"")</f>
        <v>Radňoves</v>
      </c>
      <c r="U4207" t="s">
        <v>8741</v>
      </c>
      <c r="V4207">
        <v>575399</v>
      </c>
    </row>
    <row r="4208" spans="19:22">
      <c r="S4208" t="str">
        <f>IF(ISNUMBER(SEARCH(ZAKL_DATA!$B$18,FU!$U4208)),U4208,"")</f>
        <v>Radňovice</v>
      </c>
      <c r="T4208" t="str">
        <f t="array" ref="T4208">IFERROR(INDEX($S$3:$S$6255,SMALL(IF(ISNUMBER(SEARCH("",$S$3:$S$6255)),ROW($S$1:$S$6253),""),ROW(S4206))),"")</f>
        <v>Radňovice</v>
      </c>
      <c r="U4208" t="s">
        <v>8742</v>
      </c>
      <c r="V4208">
        <v>575429</v>
      </c>
    </row>
    <row r="4209" spans="19:22">
      <c r="S4209" t="str">
        <f>IF(ISNUMBER(SEARCH(ZAKL_DATA!$B$18,FU!$U4209)),U4209,"")</f>
        <v>Radomyšl</v>
      </c>
      <c r="T4209" t="str">
        <f t="array" ref="T4209">IFERROR(INDEX($S$3:$S$6255,SMALL(IF(ISNUMBER(SEARCH("",$S$3:$S$6255)),ROW($S$1:$S$6253),""),ROW(S4207))),"")</f>
        <v>Radomyšl</v>
      </c>
      <c r="U4209" t="s">
        <v>5662</v>
      </c>
      <c r="V4209">
        <v>575437</v>
      </c>
    </row>
    <row r="4210" spans="19:22">
      <c r="S4210" t="str">
        <f>IF(ISNUMBER(SEARCH(ZAKL_DATA!$B$18,FU!$U4210)),U4210,"")</f>
        <v>Radonice</v>
      </c>
      <c r="T4210" t="str">
        <f t="array" ref="T4210">IFERROR(INDEX($S$3:$S$6255,SMALL(IF(ISNUMBER(SEARCH("",$S$3:$S$6255)),ROW($S$1:$S$6253),""),ROW(S4208))),"")</f>
        <v>Radonice</v>
      </c>
      <c r="U4210" t="s">
        <v>4745</v>
      </c>
      <c r="V4210">
        <v>575445</v>
      </c>
    </row>
    <row r="4211" spans="19:22">
      <c r="S4211" t="str">
        <f>IF(ISNUMBER(SEARCH(ZAKL_DATA!$B$18,FU!$U4211)),U4211,"")</f>
        <v>Radonice</v>
      </c>
      <c r="T4211" t="str">
        <f t="array" ref="T4211">IFERROR(INDEX($S$3:$S$6255,SMALL(IF(ISNUMBER(SEARCH("",$S$3:$S$6255)),ROW($S$1:$S$6253),""),ROW(S4209))),"")</f>
        <v>Radonice</v>
      </c>
      <c r="U4211" t="s">
        <v>4745</v>
      </c>
      <c r="V4211">
        <v>575461</v>
      </c>
    </row>
    <row r="4212" spans="19:22">
      <c r="S4212" t="str">
        <f>IF(ISNUMBER(SEARCH(ZAKL_DATA!$B$18,FU!$U4212)),U4212,"")</f>
        <v>Radonín</v>
      </c>
      <c r="T4212" t="str">
        <f t="array" ref="T4212">IFERROR(INDEX($S$3:$S$6255,SMALL(IF(ISNUMBER(SEARCH("",$S$3:$S$6255)),ROW($S$1:$S$6253),""),ROW(S4210))),"")</f>
        <v>Radonín</v>
      </c>
      <c r="U4212" t="s">
        <v>8413</v>
      </c>
      <c r="V4212">
        <v>575470</v>
      </c>
    </row>
    <row r="4213" spans="19:22">
      <c r="S4213" t="str">
        <f>IF(ISNUMBER(SEARCH(ZAKL_DATA!$B$18,FU!$U4213)),U4213,"")</f>
        <v>Radostice</v>
      </c>
      <c r="T4213" t="str">
        <f t="array" ref="T4213">IFERROR(INDEX($S$3:$S$6255,SMALL(IF(ISNUMBER(SEARCH("",$S$3:$S$6255)),ROW($S$1:$S$6253),""),ROW(S4211))),"")</f>
        <v>Radostice</v>
      </c>
      <c r="U4213" t="s">
        <v>7890</v>
      </c>
      <c r="V4213">
        <v>575500</v>
      </c>
    </row>
    <row r="4214" spans="19:22">
      <c r="S4214" t="str">
        <f>IF(ISNUMBER(SEARCH(ZAKL_DATA!$B$18,FU!$U4214)),U4214,"")</f>
        <v>Radostín</v>
      </c>
      <c r="T4214" t="str">
        <f t="array" ref="T4214">IFERROR(INDEX($S$3:$S$6255,SMALL(IF(ISNUMBER(SEARCH("",$S$3:$S$6255)),ROW($S$1:$S$6253),""),ROW(S4212))),"")</f>
        <v>Radostín</v>
      </c>
      <c r="U4214" t="s">
        <v>6894</v>
      </c>
      <c r="V4214">
        <v>575518</v>
      </c>
    </row>
    <row r="4215" spans="19:22">
      <c r="S4215" t="str">
        <f>IF(ISNUMBER(SEARCH(ZAKL_DATA!$B$18,FU!$U4215)),U4215,"")</f>
        <v>Radostín</v>
      </c>
      <c r="T4215" t="str">
        <f t="array" ref="T4215">IFERROR(INDEX($S$3:$S$6255,SMALL(IF(ISNUMBER(SEARCH("",$S$3:$S$6255)),ROW($S$1:$S$6253),""),ROW(S4213))),"")</f>
        <v>Radostín</v>
      </c>
      <c r="U4215" t="s">
        <v>6894</v>
      </c>
      <c r="V4215">
        <v>575526</v>
      </c>
    </row>
    <row r="4216" spans="19:22">
      <c r="S4216" t="str">
        <f>IF(ISNUMBER(SEARCH(ZAKL_DATA!$B$18,FU!$U4216)),U4216,"")</f>
        <v>Radostín nad Oslavou</v>
      </c>
      <c r="T4216" t="str">
        <f t="array" ref="T4216">IFERROR(INDEX($S$3:$S$6255,SMALL(IF(ISNUMBER(SEARCH("",$S$3:$S$6255)),ROW($S$1:$S$6253),""),ROW(S4214))),"")</f>
        <v>Radostín nad Oslavou</v>
      </c>
      <c r="U4216" t="s">
        <v>8743</v>
      </c>
      <c r="V4216">
        <v>575534</v>
      </c>
    </row>
    <row r="4217" spans="19:22">
      <c r="S4217" t="str">
        <f>IF(ISNUMBER(SEARCH(ZAKL_DATA!$B$18,FU!$U4217)),U4217,"")</f>
        <v>Radostná pod Kozákovem</v>
      </c>
      <c r="T4217" t="str">
        <f t="array" ref="T4217">IFERROR(INDEX($S$3:$S$6255,SMALL(IF(ISNUMBER(SEARCH("",$S$3:$S$6255)),ROW($S$1:$S$6253),""),ROW(S4215))),"")</f>
        <v>Radostná pod Kozákovem</v>
      </c>
      <c r="U4217" t="s">
        <v>7490</v>
      </c>
      <c r="V4217">
        <v>575542</v>
      </c>
    </row>
    <row r="4218" spans="19:22">
      <c r="S4218" t="str">
        <f>IF(ISNUMBER(SEARCH(ZAKL_DATA!$B$18,FU!$U4218)),U4218,"")</f>
        <v>Radostov</v>
      </c>
      <c r="T4218" t="str">
        <f t="array" ref="T4218">IFERROR(INDEX($S$3:$S$6255,SMALL(IF(ISNUMBER(SEARCH("",$S$3:$S$6255)),ROW($S$1:$S$6253),""),ROW(S4216))),"")</f>
        <v>Radostov</v>
      </c>
      <c r="U4218" t="s">
        <v>7000</v>
      </c>
      <c r="V4218">
        <v>575551</v>
      </c>
    </row>
    <row r="4219" spans="19:22">
      <c r="S4219" t="str">
        <f>IF(ISNUMBER(SEARCH(ZAKL_DATA!$B$18,FU!$U4219)),U4219,"")</f>
        <v>Radošov</v>
      </c>
      <c r="T4219" t="str">
        <f t="array" ref="T4219">IFERROR(INDEX($S$3:$S$6255,SMALL(IF(ISNUMBER(SEARCH("",$S$3:$S$6255)),ROW($S$1:$S$6253),""),ROW(S4217))),"")</f>
        <v>Radošov</v>
      </c>
      <c r="U4219" t="s">
        <v>8414</v>
      </c>
      <c r="V4219">
        <v>575569</v>
      </c>
    </row>
    <row r="4220" spans="19:22">
      <c r="S4220" t="str">
        <f>IF(ISNUMBER(SEARCH(ZAKL_DATA!$B$18,FU!$U4220)),U4220,"")</f>
        <v>Radošovice</v>
      </c>
      <c r="T4220" t="str">
        <f t="array" ref="T4220">IFERROR(INDEX($S$3:$S$6255,SMALL(IF(ISNUMBER(SEARCH("",$S$3:$S$6255)),ROW($S$1:$S$6253),""),ROW(S4218))),"")</f>
        <v>Radošovice</v>
      </c>
      <c r="U4220" t="s">
        <v>3998</v>
      </c>
      <c r="V4220">
        <v>575577</v>
      </c>
    </row>
    <row r="4221" spans="19:22">
      <c r="S4221" t="str">
        <f>IF(ISNUMBER(SEARCH(ZAKL_DATA!$B$18,FU!$U4221)),U4221,"")</f>
        <v>Radošovice</v>
      </c>
      <c r="T4221" t="str">
        <f t="array" ref="T4221">IFERROR(INDEX($S$3:$S$6255,SMALL(IF(ISNUMBER(SEARCH("",$S$3:$S$6255)),ROW($S$1:$S$6253),""),ROW(S4219))),"")</f>
        <v>Radošovice</v>
      </c>
      <c r="U4221" t="s">
        <v>3998</v>
      </c>
      <c r="V4221">
        <v>575593</v>
      </c>
    </row>
    <row r="4222" spans="19:22">
      <c r="S4222" t="str">
        <f>IF(ISNUMBER(SEARCH(ZAKL_DATA!$B$18,FU!$U4222)),U4222,"")</f>
        <v>Radošovice</v>
      </c>
      <c r="T4222" t="str">
        <f t="array" ref="T4222">IFERROR(INDEX($S$3:$S$6255,SMALL(IF(ISNUMBER(SEARCH("",$S$3:$S$6255)),ROW($S$1:$S$6253),""),ROW(S4220))),"")</f>
        <v>Radošovice</v>
      </c>
      <c r="U4222" t="s">
        <v>3998</v>
      </c>
      <c r="V4222">
        <v>575607</v>
      </c>
    </row>
    <row r="4223" spans="19:22">
      <c r="S4223" t="str">
        <f>IF(ISNUMBER(SEARCH(ZAKL_DATA!$B$18,FU!$U4223)),U4223,"")</f>
        <v>Radotice</v>
      </c>
      <c r="T4223" t="str">
        <f t="array" ref="T4223">IFERROR(INDEX($S$3:$S$6255,SMALL(IF(ISNUMBER(SEARCH("",$S$3:$S$6255)),ROW($S$1:$S$6253),""),ROW(S4221))),"")</f>
        <v>Radotice</v>
      </c>
      <c r="U4223" t="s">
        <v>5164</v>
      </c>
      <c r="V4223">
        <v>575615</v>
      </c>
    </row>
    <row r="4224" spans="19:22">
      <c r="S4224" t="str">
        <f>IF(ISNUMBER(SEARCH(ZAKL_DATA!$B$18,FU!$U4224)),U4224,"")</f>
        <v>Radotín</v>
      </c>
      <c r="T4224" t="str">
        <f t="array" ref="T4224">IFERROR(INDEX($S$3:$S$6255,SMALL(IF(ISNUMBER(SEARCH("",$S$3:$S$6255)),ROW($S$1:$S$6253),""),ROW(S4222))),"")</f>
        <v>Radotín</v>
      </c>
      <c r="U4224" t="s">
        <v>3866</v>
      </c>
      <c r="V4224">
        <v>575623</v>
      </c>
    </row>
    <row r="4225" spans="19:22">
      <c r="S4225" t="str">
        <f>IF(ISNUMBER(SEARCH(ZAKL_DATA!$B$18,FU!$U4225)),U4225,"")</f>
        <v>Radovesice</v>
      </c>
      <c r="T4225" t="str">
        <f t="array" ref="T4225">IFERROR(INDEX($S$3:$S$6255,SMALL(IF(ISNUMBER(SEARCH("",$S$3:$S$6255)),ROW($S$1:$S$6253),""),ROW(S4223))),"")</f>
        <v>Radovesice</v>
      </c>
      <c r="U4225" t="s">
        <v>6611</v>
      </c>
      <c r="V4225">
        <v>575640</v>
      </c>
    </row>
    <row r="4226" spans="19:22">
      <c r="S4226" t="str">
        <f>IF(ISNUMBER(SEARCH(ZAKL_DATA!$B$18,FU!$U4226)),U4226,"")</f>
        <v>Radovesnice I</v>
      </c>
      <c r="T4226" t="str">
        <f t="array" ref="T4226">IFERROR(INDEX($S$3:$S$6255,SMALL(IF(ISNUMBER(SEARCH("",$S$3:$S$6255)),ROW($S$1:$S$6253),""),ROW(S4224))),"")</f>
        <v>Radovesnice I</v>
      </c>
      <c r="U4226" t="s">
        <v>4293</v>
      </c>
      <c r="V4226">
        <v>575658</v>
      </c>
    </row>
    <row r="4227" spans="19:22">
      <c r="S4227" t="str">
        <f>IF(ISNUMBER(SEARCH(ZAKL_DATA!$B$18,FU!$U4227)),U4227,"")</f>
        <v>Radovesnice II</v>
      </c>
      <c r="T4227" t="str">
        <f t="array" ref="T4227">IFERROR(INDEX($S$3:$S$6255,SMALL(IF(ISNUMBER(SEARCH("",$S$3:$S$6255)),ROW($S$1:$S$6253),""),ROW(S4225))),"")</f>
        <v>Radovesnice II</v>
      </c>
      <c r="U4227" t="s">
        <v>4294</v>
      </c>
      <c r="V4227">
        <v>575666</v>
      </c>
    </row>
    <row r="4228" spans="19:22">
      <c r="S4228" t="str">
        <f>IF(ISNUMBER(SEARCH(ZAKL_DATA!$B$18,FU!$U4228)),U4228,"")</f>
        <v>Radslavice</v>
      </c>
      <c r="T4228" t="str">
        <f t="array" ref="T4228">IFERROR(INDEX($S$3:$S$6255,SMALL(IF(ISNUMBER(SEARCH("",$S$3:$S$6255)),ROW($S$1:$S$6253),""),ROW(S4226))),"")</f>
        <v>Radslavice</v>
      </c>
      <c r="U4228" t="s">
        <v>3867</v>
      </c>
      <c r="V4228">
        <v>575682</v>
      </c>
    </row>
    <row r="4229" spans="19:22">
      <c r="S4229" t="str">
        <f>IF(ISNUMBER(SEARCH(ZAKL_DATA!$B$18,FU!$U4229)),U4229,"")</f>
        <v>Radslavice</v>
      </c>
      <c r="T4229" t="str">
        <f t="array" ref="T4229">IFERROR(INDEX($S$3:$S$6255,SMALL(IF(ISNUMBER(SEARCH("",$S$3:$S$6255)),ROW($S$1:$S$6253),""),ROW(S4227))),"")</f>
        <v>Radslavice</v>
      </c>
      <c r="U4229" t="s">
        <v>3867</v>
      </c>
      <c r="V4229">
        <v>575704</v>
      </c>
    </row>
    <row r="4230" spans="19:22">
      <c r="S4230" t="str">
        <f>IF(ISNUMBER(SEARCH(ZAKL_DATA!$B$18,FU!$U4230)),U4230,"")</f>
        <v>Raduň</v>
      </c>
      <c r="T4230" t="str">
        <f t="array" ref="T4230">IFERROR(INDEX($S$3:$S$6255,SMALL(IF(ISNUMBER(SEARCH("",$S$3:$S$6255)),ROW($S$1:$S$6253),""),ROW(S4228))),"")</f>
        <v>Raduň</v>
      </c>
      <c r="U4230" t="s">
        <v>3739</v>
      </c>
      <c r="V4230">
        <v>575712</v>
      </c>
    </row>
    <row r="4231" spans="19:22">
      <c r="S4231" t="str">
        <f>IF(ISNUMBER(SEARCH(ZAKL_DATA!$B$18,FU!$U4231)),U4231,"")</f>
        <v>Radvanec</v>
      </c>
      <c r="T4231" t="str">
        <f t="array" ref="T4231">IFERROR(INDEX($S$3:$S$6255,SMALL(IF(ISNUMBER(SEARCH("",$S$3:$S$6255)),ROW($S$1:$S$6253),""),ROW(S4229))),"")</f>
        <v>Radvanec</v>
      </c>
      <c r="U4231" t="s">
        <v>3983</v>
      </c>
      <c r="V4231">
        <v>575721</v>
      </c>
    </row>
    <row r="4232" spans="19:22">
      <c r="S4232" t="str">
        <f>IF(ISNUMBER(SEARCH(ZAKL_DATA!$B$18,FU!$U4232)),U4232,"")</f>
        <v>Radvanice</v>
      </c>
      <c r="T4232" t="str">
        <f t="array" ref="T4232">IFERROR(INDEX($S$3:$S$6255,SMALL(IF(ISNUMBER(SEARCH("",$S$3:$S$6255)),ROW($S$1:$S$6253),""),ROW(S4230))),"")</f>
        <v>Radvanice</v>
      </c>
      <c r="U4232" t="s">
        <v>3868</v>
      </c>
      <c r="V4232">
        <v>575739</v>
      </c>
    </row>
    <row r="4233" spans="19:22">
      <c r="S4233" t="str">
        <f>IF(ISNUMBER(SEARCH(ZAKL_DATA!$B$18,FU!$U4233)),U4233,"")</f>
        <v>Radvanice</v>
      </c>
      <c r="T4233" t="str">
        <f t="array" ref="T4233">IFERROR(INDEX($S$3:$S$6255,SMALL(IF(ISNUMBER(SEARCH("",$S$3:$S$6255)),ROW($S$1:$S$6253),""),ROW(S4231))),"")</f>
        <v>Radvanice</v>
      </c>
      <c r="U4233" t="s">
        <v>3868</v>
      </c>
      <c r="V4233">
        <v>575755</v>
      </c>
    </row>
    <row r="4234" spans="19:22">
      <c r="S4234" t="str">
        <f>IF(ISNUMBER(SEARCH(ZAKL_DATA!$B$18,FU!$U4234)),U4234,"")</f>
        <v>Rájec</v>
      </c>
      <c r="T4234" t="str">
        <f t="array" ref="T4234">IFERROR(INDEX($S$3:$S$6255,SMALL(IF(ISNUMBER(SEARCH("",$S$3:$S$6255)),ROW($S$1:$S$6253),""),ROW(S4232))),"")</f>
        <v>Rájec</v>
      </c>
      <c r="U4234" t="s">
        <v>4923</v>
      </c>
      <c r="V4234">
        <v>575763</v>
      </c>
    </row>
    <row r="4235" spans="19:22">
      <c r="S4235" t="str">
        <f>IF(ISNUMBER(SEARCH(ZAKL_DATA!$B$18,FU!$U4235)),U4235,"")</f>
        <v>Rájec-Jestřebí</v>
      </c>
      <c r="T4235" t="str">
        <f t="array" ref="T4235">IFERROR(INDEX($S$3:$S$6255,SMALL(IF(ISNUMBER(SEARCH("",$S$3:$S$6255)),ROW($S$1:$S$6253),""),ROW(S4233))),"")</f>
        <v>Rájec-Jestřebí</v>
      </c>
      <c r="U4235" t="s">
        <v>7789</v>
      </c>
      <c r="V4235">
        <v>575771</v>
      </c>
    </row>
    <row r="4236" spans="19:22">
      <c r="S4236" t="str">
        <f>IF(ISNUMBER(SEARCH(ZAKL_DATA!$B$18,FU!$U4236)),U4236,"")</f>
        <v>Ráječko</v>
      </c>
      <c r="T4236" t="str">
        <f t="array" ref="T4236">IFERROR(INDEX($S$3:$S$6255,SMALL(IF(ISNUMBER(SEARCH("",$S$3:$S$6255)),ROW($S$1:$S$6253),""),ROW(S4234))),"")</f>
        <v>Ráječko</v>
      </c>
      <c r="U4236" t="s">
        <v>7790</v>
      </c>
      <c r="V4236">
        <v>575780</v>
      </c>
    </row>
    <row r="4237" spans="19:22">
      <c r="S4237" t="str">
        <f>IF(ISNUMBER(SEARCH(ZAKL_DATA!$B$18,FU!$U4237)),U4237,"")</f>
        <v>Rajhrad</v>
      </c>
      <c r="T4237" t="str">
        <f t="array" ref="T4237">IFERROR(INDEX($S$3:$S$6255,SMALL(IF(ISNUMBER(SEARCH("",$S$3:$S$6255)),ROW($S$1:$S$6253),""),ROW(S4235))),"")</f>
        <v>Rajhrad</v>
      </c>
      <c r="U4237" t="s">
        <v>7891</v>
      </c>
      <c r="V4237">
        <v>575810</v>
      </c>
    </row>
    <row r="4238" spans="19:22">
      <c r="S4238" t="str">
        <f>IF(ISNUMBER(SEARCH(ZAKL_DATA!$B$18,FU!$U4238)),U4238,"")</f>
        <v>Rajhradice</v>
      </c>
      <c r="T4238" t="str">
        <f t="array" ref="T4238">IFERROR(INDEX($S$3:$S$6255,SMALL(IF(ISNUMBER(SEARCH("",$S$3:$S$6255)),ROW($S$1:$S$6253),""),ROW(S4236))),"")</f>
        <v>Rajhradice</v>
      </c>
      <c r="U4238" t="s">
        <v>7892</v>
      </c>
      <c r="V4238">
        <v>575828</v>
      </c>
    </row>
    <row r="4239" spans="19:22">
      <c r="S4239" t="str">
        <f>IF(ISNUMBER(SEARCH(ZAKL_DATA!$B$18,FU!$U4239)),U4239,"")</f>
        <v>Rajnochovice</v>
      </c>
      <c r="T4239" t="str">
        <f t="array" ref="T4239">IFERROR(INDEX($S$3:$S$6255,SMALL(IF(ISNUMBER(SEARCH("",$S$3:$S$6255)),ROW($S$1:$S$6253),""),ROW(S4237))),"")</f>
        <v>Rajnochovice</v>
      </c>
      <c r="U4239" t="s">
        <v>8250</v>
      </c>
      <c r="V4239">
        <v>575844</v>
      </c>
    </row>
    <row r="4240" spans="19:22">
      <c r="S4240" t="str">
        <f>IF(ISNUMBER(SEARCH(ZAKL_DATA!$B$18,FU!$U4240)),U4240,"")</f>
        <v>Rakousy</v>
      </c>
      <c r="T4240" t="str">
        <f t="array" ref="T4240">IFERROR(INDEX($S$3:$S$6255,SMALL(IF(ISNUMBER(SEARCH("",$S$3:$S$6255)),ROW($S$1:$S$6253),""),ROW(S4238))),"")</f>
        <v>Rakousy</v>
      </c>
      <c r="U4240" t="s">
        <v>7491</v>
      </c>
      <c r="V4240">
        <v>575861</v>
      </c>
    </row>
    <row r="4241" spans="19:22">
      <c r="S4241" t="str">
        <f>IF(ISNUMBER(SEARCH(ZAKL_DATA!$B$18,FU!$U4241)),U4241,"")</f>
        <v>Rakov</v>
      </c>
      <c r="T4241" t="str">
        <f t="array" ref="T4241">IFERROR(INDEX($S$3:$S$6255,SMALL(IF(ISNUMBER(SEARCH("",$S$3:$S$6255)),ROW($S$1:$S$6253),""),ROW(S4239))),"")</f>
        <v>Rakov</v>
      </c>
      <c r="U4241" t="s">
        <v>3869</v>
      </c>
      <c r="V4241">
        <v>575879</v>
      </c>
    </row>
    <row r="4242" spans="19:22">
      <c r="S4242" t="str">
        <f>IF(ISNUMBER(SEARCH(ZAKL_DATA!$B$18,FU!$U4242)),U4242,"")</f>
        <v>Raková</v>
      </c>
      <c r="T4242" t="str">
        <f t="array" ref="T4242">IFERROR(INDEX($S$3:$S$6255,SMALL(IF(ISNUMBER(SEARCH("",$S$3:$S$6255)),ROW($S$1:$S$6253),""),ROW(S4240))),"")</f>
        <v>Raková</v>
      </c>
      <c r="U4242" t="s">
        <v>6729</v>
      </c>
      <c r="V4242">
        <v>575887</v>
      </c>
    </row>
    <row r="4243" spans="19:22">
      <c r="S4243" t="str">
        <f>IF(ISNUMBER(SEARCH(ZAKL_DATA!$B$18,FU!$U4243)),U4243,"")</f>
        <v>Raková u Konice</v>
      </c>
      <c r="T4243" t="str">
        <f t="array" ref="T4243">IFERROR(INDEX($S$3:$S$6255,SMALL(IF(ISNUMBER(SEARCH("",$S$3:$S$6255)),ROW($S$1:$S$6253),""),ROW(S4241))),"")</f>
        <v>Raková u Konice</v>
      </c>
      <c r="U4243" t="s">
        <v>8322</v>
      </c>
      <c r="V4243">
        <v>575909</v>
      </c>
    </row>
    <row r="4244" spans="19:22">
      <c r="S4244" t="str">
        <f>IF(ISNUMBER(SEARCH(ZAKL_DATA!$B$18,FU!$U4244)),U4244,"")</f>
        <v>Rakovice</v>
      </c>
      <c r="T4244" t="str">
        <f t="array" ref="T4244">IFERROR(INDEX($S$3:$S$6255,SMALL(IF(ISNUMBER(SEARCH("",$S$3:$S$6255)),ROW($S$1:$S$6253),""),ROW(S4242))),"")</f>
        <v>Rakovice</v>
      </c>
      <c r="U4244" t="s">
        <v>6315</v>
      </c>
      <c r="V4244">
        <v>575917</v>
      </c>
    </row>
    <row r="4245" spans="19:22">
      <c r="S4245" t="str">
        <f>IF(ISNUMBER(SEARCH(ZAKL_DATA!$B$18,FU!$U4245)),U4245,"")</f>
        <v>Rakovník</v>
      </c>
      <c r="T4245" t="str">
        <f t="array" ref="T4245">IFERROR(INDEX($S$3:$S$6255,SMALL(IF(ISNUMBER(SEARCH("",$S$3:$S$6255)),ROW($S$1:$S$6253),""),ROW(S4243))),"")</f>
        <v>Rakovník</v>
      </c>
      <c r="U4245" t="s">
        <v>4997</v>
      </c>
      <c r="V4245">
        <v>575925</v>
      </c>
    </row>
    <row r="4246" spans="19:22">
      <c r="S4246" t="str">
        <f>IF(ISNUMBER(SEARCH(ZAKL_DATA!$B$18,FU!$U4246)),U4246,"")</f>
        <v>Rakůvka</v>
      </c>
      <c r="T4246" t="str">
        <f t="array" ref="T4246">IFERROR(INDEX($S$3:$S$6255,SMALL(IF(ISNUMBER(SEARCH("",$S$3:$S$6255)),ROW($S$1:$S$6253),""),ROW(S4244))),"")</f>
        <v>Rakůvka</v>
      </c>
      <c r="U4246" t="s">
        <v>8323</v>
      </c>
      <c r="V4246">
        <v>575933</v>
      </c>
    </row>
    <row r="4247" spans="19:22">
      <c r="S4247" t="str">
        <f>IF(ISNUMBER(SEARCH(ZAKL_DATA!$B$18,FU!$U4247)),U4247,"")</f>
        <v>Rakvice</v>
      </c>
      <c r="T4247" t="str">
        <f t="array" ref="T4247">IFERROR(INDEX($S$3:$S$6255,SMALL(IF(ISNUMBER(SEARCH("",$S$3:$S$6255)),ROW($S$1:$S$6253),""),ROW(S4245))),"")</f>
        <v>Rakvice</v>
      </c>
      <c r="U4247" t="s">
        <v>7970</v>
      </c>
      <c r="V4247">
        <v>575941</v>
      </c>
    </row>
    <row r="4248" spans="19:22">
      <c r="S4248" t="str">
        <f>IF(ISNUMBER(SEARCH(ZAKL_DATA!$B$18,FU!$U4248)),U4248,"")</f>
        <v>Ralsko</v>
      </c>
      <c r="T4248" t="str">
        <f t="array" ref="T4248">IFERROR(INDEX($S$3:$S$6255,SMALL(IF(ISNUMBER(SEARCH("",$S$3:$S$6255)),ROW($S$1:$S$6253),""),ROW(S4246))),"")</f>
        <v>Ralsko</v>
      </c>
      <c r="U4248" t="s">
        <v>6311</v>
      </c>
      <c r="V4248">
        <v>575968</v>
      </c>
    </row>
    <row r="4249" spans="19:22">
      <c r="S4249" t="str">
        <f>IF(ISNUMBER(SEARCH(ZAKL_DATA!$B$18,FU!$U4249)),U4249,"")</f>
        <v>Raná</v>
      </c>
      <c r="T4249" t="str">
        <f t="array" ref="T4249">IFERROR(INDEX($S$3:$S$6255,SMALL(IF(ISNUMBER(SEARCH("",$S$3:$S$6255)),ROW($S$1:$S$6253),""),ROW(S4247))),"")</f>
        <v>Raná</v>
      </c>
      <c r="U4249" t="s">
        <v>6706</v>
      </c>
      <c r="V4249">
        <v>575984</v>
      </c>
    </row>
    <row r="4250" spans="19:22">
      <c r="S4250" t="str">
        <f>IF(ISNUMBER(SEARCH(ZAKL_DATA!$B$18,FU!$U4250)),U4250,"")</f>
        <v>Raná</v>
      </c>
      <c r="T4250" t="str">
        <f t="array" ref="T4250">IFERROR(INDEX($S$3:$S$6255,SMALL(IF(ISNUMBER(SEARCH("",$S$3:$S$6255)),ROW($S$1:$S$6253),""),ROW(S4248))),"")</f>
        <v>Raná</v>
      </c>
      <c r="U4250" t="s">
        <v>6706</v>
      </c>
      <c r="V4250">
        <v>575992</v>
      </c>
    </row>
    <row r="4251" spans="19:22">
      <c r="S4251" t="str">
        <f>IF(ISNUMBER(SEARCH(ZAKL_DATA!$B$18,FU!$U4251)),U4251,"")</f>
        <v>Rančířov</v>
      </c>
      <c r="T4251" t="str">
        <f t="array" ref="T4251">IFERROR(INDEX($S$3:$S$6255,SMALL(IF(ISNUMBER(SEARCH("",$S$3:$S$6255)),ROW($S$1:$S$6253),""),ROW(S4249))),"")</f>
        <v>Rančířov</v>
      </c>
      <c r="U4251" t="s">
        <v>8126</v>
      </c>
      <c r="V4251">
        <v>576000</v>
      </c>
    </row>
    <row r="4252" spans="19:22">
      <c r="S4252" t="str">
        <f>IF(ISNUMBER(SEARCH(ZAKL_DATA!$B$18,FU!$U4252)),U4252,"")</f>
        <v>Rantířov</v>
      </c>
      <c r="T4252" t="str">
        <f t="array" ref="T4252">IFERROR(INDEX($S$3:$S$6255,SMALL(IF(ISNUMBER(SEARCH("",$S$3:$S$6255)),ROW($S$1:$S$6253),""),ROW(S4250))),"")</f>
        <v>Rantířov</v>
      </c>
      <c r="U4252" t="s">
        <v>8171</v>
      </c>
      <c r="V4252">
        <v>576018</v>
      </c>
    </row>
    <row r="4253" spans="19:22">
      <c r="S4253" t="str">
        <f>IF(ISNUMBER(SEARCH(ZAKL_DATA!$B$18,FU!$U4253)),U4253,"")</f>
        <v>Rapotice</v>
      </c>
      <c r="T4253" t="str">
        <f t="array" ref="T4253">IFERROR(INDEX($S$3:$S$6255,SMALL(IF(ISNUMBER(SEARCH("",$S$3:$S$6255)),ROW($S$1:$S$6253),""),ROW(S4251))),"")</f>
        <v>Rapotice</v>
      </c>
      <c r="U4253" t="s">
        <v>8415</v>
      </c>
      <c r="V4253">
        <v>576026</v>
      </c>
    </row>
    <row r="4254" spans="19:22">
      <c r="S4254" t="str">
        <f>IF(ISNUMBER(SEARCH(ZAKL_DATA!$B$18,FU!$U4254)),U4254,"")</f>
        <v>Rapotín</v>
      </c>
      <c r="T4254" t="str">
        <f t="array" ref="T4254">IFERROR(INDEX($S$3:$S$6255,SMALL(IF(ISNUMBER(SEARCH("",$S$3:$S$6255)),ROW($S$1:$S$6253),""),ROW(S4252))),"")</f>
        <v>Rapotín</v>
      </c>
      <c r="U4254" t="s">
        <v>4924</v>
      </c>
      <c r="V4254">
        <v>576042</v>
      </c>
    </row>
    <row r="4255" spans="19:22">
      <c r="S4255" t="str">
        <f>IF(ISNUMBER(SEARCH(ZAKL_DATA!$B$18,FU!$U4255)),U4255,"")</f>
        <v>Rapšach</v>
      </c>
      <c r="T4255" t="str">
        <f t="array" ref="T4255">IFERROR(INDEX($S$3:$S$6255,SMALL(IF(ISNUMBER(SEARCH("",$S$3:$S$6255)),ROW($S$1:$S$6253),""),ROW(S4253))),"")</f>
        <v>Rapšach</v>
      </c>
      <c r="U4255" t="s">
        <v>5321</v>
      </c>
      <c r="V4255">
        <v>576051</v>
      </c>
    </row>
    <row r="4256" spans="19:22">
      <c r="S4256" t="str">
        <f>IF(ISNUMBER(SEARCH(ZAKL_DATA!$B$18,FU!$U4256)),U4256,"")</f>
        <v>Rasošky</v>
      </c>
      <c r="T4256" t="str">
        <f t="array" ref="T4256">IFERROR(INDEX($S$3:$S$6255,SMALL(IF(ISNUMBER(SEARCH("",$S$3:$S$6255)),ROW($S$1:$S$6253),""),ROW(S4254))),"")</f>
        <v>Rasošky</v>
      </c>
      <c r="U4256" t="s">
        <v>7299</v>
      </c>
      <c r="V4256">
        <v>576069</v>
      </c>
    </row>
    <row r="4257" spans="19:22">
      <c r="S4257" t="str">
        <f>IF(ISNUMBER(SEARCH(ZAKL_DATA!$B$18,FU!$U4257)),U4257,"")</f>
        <v>Raspenava</v>
      </c>
      <c r="T4257" t="str">
        <f t="array" ref="T4257">IFERROR(INDEX($S$3:$S$6255,SMALL(IF(ISNUMBER(SEARCH("",$S$3:$S$6255)),ROW($S$1:$S$6253),""),ROW(S4255))),"")</f>
        <v>Raspenava</v>
      </c>
      <c r="U4257" t="s">
        <v>6516</v>
      </c>
      <c r="V4257">
        <v>576077</v>
      </c>
    </row>
    <row r="4258" spans="19:22">
      <c r="S4258" t="str">
        <f>IF(ISNUMBER(SEARCH(ZAKL_DATA!$B$18,FU!$U4258)),U4258,"")</f>
        <v>Rašín</v>
      </c>
      <c r="T4258" t="str">
        <f t="array" ref="T4258">IFERROR(INDEX($S$3:$S$6255,SMALL(IF(ISNUMBER(SEARCH("",$S$3:$S$6255)),ROW($S$1:$S$6253),""),ROW(S4256))),"")</f>
        <v>Rašín</v>
      </c>
      <c r="U4258" t="s">
        <v>5485</v>
      </c>
      <c r="V4258">
        <v>576085</v>
      </c>
    </row>
    <row r="4259" spans="19:22">
      <c r="S4259" t="str">
        <f>IF(ISNUMBER(SEARCH(ZAKL_DATA!$B$18,FU!$U4259)),U4259,"")</f>
        <v>Raškovice</v>
      </c>
      <c r="T4259" t="str">
        <f t="array" ref="T4259">IFERROR(INDEX($S$3:$S$6255,SMALL(IF(ISNUMBER(SEARCH("",$S$3:$S$6255)),ROW($S$1:$S$6253),""),ROW(S4257))),"")</f>
        <v>Raškovice</v>
      </c>
      <c r="U4259" t="s">
        <v>5521</v>
      </c>
      <c r="V4259">
        <v>576093</v>
      </c>
    </row>
    <row r="4260" spans="19:22">
      <c r="S4260" t="str">
        <f>IF(ISNUMBER(SEARCH(ZAKL_DATA!$B$18,FU!$U4260)),U4260,"")</f>
        <v>Rašov</v>
      </c>
      <c r="T4260" t="str">
        <f t="array" ref="T4260">IFERROR(INDEX($S$3:$S$6255,SMALL(IF(ISNUMBER(SEARCH("",$S$3:$S$6255)),ROW($S$1:$S$6253),""),ROW(S4258))),"")</f>
        <v>Rašov</v>
      </c>
      <c r="U4260" t="s">
        <v>7791</v>
      </c>
      <c r="V4260">
        <v>576107</v>
      </c>
    </row>
    <row r="4261" spans="19:22">
      <c r="S4261" t="str">
        <f>IF(ISNUMBER(SEARCH(ZAKL_DATA!$B$18,FU!$U4261)),U4261,"")</f>
        <v>Rašovice</v>
      </c>
      <c r="T4261" t="str">
        <f t="array" ref="T4261">IFERROR(INDEX($S$3:$S$6255,SMALL(IF(ISNUMBER(SEARCH("",$S$3:$S$6255)),ROW($S$1:$S$6253),""),ROW(S4259))),"")</f>
        <v>Rašovice</v>
      </c>
      <c r="U4261" t="s">
        <v>4363</v>
      </c>
      <c r="V4261">
        <v>576115</v>
      </c>
    </row>
    <row r="4262" spans="19:22">
      <c r="S4262" t="str">
        <f>IF(ISNUMBER(SEARCH(ZAKL_DATA!$B$18,FU!$U4262)),U4262,"")</f>
        <v>Rašovice</v>
      </c>
      <c r="T4262" t="str">
        <f t="array" ref="T4262">IFERROR(INDEX($S$3:$S$6255,SMALL(IF(ISNUMBER(SEARCH("",$S$3:$S$6255)),ROW($S$1:$S$6253),""),ROW(S4260))),"")</f>
        <v>Rašovice</v>
      </c>
      <c r="U4262" t="s">
        <v>4363</v>
      </c>
      <c r="V4262">
        <v>576123</v>
      </c>
    </row>
    <row r="4263" spans="19:22">
      <c r="S4263" t="str">
        <f>IF(ISNUMBER(SEARCH(ZAKL_DATA!$B$18,FU!$U4263)),U4263,"")</f>
        <v>Rataje</v>
      </c>
      <c r="T4263" t="str">
        <f t="array" ref="T4263">IFERROR(INDEX($S$3:$S$6255,SMALL(IF(ISNUMBER(SEARCH("",$S$3:$S$6255)),ROW($S$1:$S$6253),""),ROW(S4261))),"")</f>
        <v>Rataje</v>
      </c>
      <c r="U4263" t="s">
        <v>3999</v>
      </c>
      <c r="V4263">
        <v>576131</v>
      </c>
    </row>
    <row r="4264" spans="19:22">
      <c r="S4264" t="str">
        <f>IF(ISNUMBER(SEARCH(ZAKL_DATA!$B$18,FU!$U4264)),U4264,"")</f>
        <v>Rataje</v>
      </c>
      <c r="T4264" t="str">
        <f t="array" ref="T4264">IFERROR(INDEX($S$3:$S$6255,SMALL(IF(ISNUMBER(SEARCH("",$S$3:$S$6255)),ROW($S$1:$S$6253),""),ROW(S4262))),"")</f>
        <v>Rataje</v>
      </c>
      <c r="U4264" t="s">
        <v>3999</v>
      </c>
      <c r="V4264">
        <v>576140</v>
      </c>
    </row>
    <row r="4265" spans="19:22">
      <c r="S4265" t="str">
        <f>IF(ISNUMBER(SEARCH(ZAKL_DATA!$B$18,FU!$U4265)),U4265,"")</f>
        <v>Rataje</v>
      </c>
      <c r="T4265" t="str">
        <f t="array" ref="T4265">IFERROR(INDEX($S$3:$S$6255,SMALL(IF(ISNUMBER(SEARCH("",$S$3:$S$6255)),ROW($S$1:$S$6253),""),ROW(S4263))),"")</f>
        <v>Rataje</v>
      </c>
      <c r="U4265" t="s">
        <v>3999</v>
      </c>
      <c r="V4265">
        <v>576166</v>
      </c>
    </row>
    <row r="4266" spans="19:22">
      <c r="S4266" t="str">
        <f>IF(ISNUMBER(SEARCH(ZAKL_DATA!$B$18,FU!$U4266)),U4266,"")</f>
        <v>Rataje nad Sázavou</v>
      </c>
      <c r="T4266" t="str">
        <f t="array" ref="T4266">IFERROR(INDEX($S$3:$S$6255,SMALL(IF(ISNUMBER(SEARCH("",$S$3:$S$6255)),ROW($S$1:$S$6253),""),ROW(S4264))),"")</f>
        <v>Rataje nad Sázavou</v>
      </c>
      <c r="U4266" t="s">
        <v>4364</v>
      </c>
      <c r="V4266">
        <v>576174</v>
      </c>
    </row>
    <row r="4267" spans="19:22">
      <c r="S4267" t="str">
        <f>IF(ISNUMBER(SEARCH(ZAKL_DATA!$B$18,FU!$U4267)),U4267,"")</f>
        <v>Ratboř</v>
      </c>
      <c r="T4267" t="str">
        <f t="array" ref="T4267">IFERROR(INDEX($S$3:$S$6255,SMALL(IF(ISNUMBER(SEARCH("",$S$3:$S$6255)),ROW($S$1:$S$6253),""),ROW(S4265))),"")</f>
        <v>Ratboř</v>
      </c>
      <c r="U4267" t="s">
        <v>4295</v>
      </c>
      <c r="V4267">
        <v>576182</v>
      </c>
    </row>
    <row r="4268" spans="19:22">
      <c r="S4268" t="str">
        <f>IF(ISNUMBER(SEARCH(ZAKL_DATA!$B$18,FU!$U4268)),U4268,"")</f>
        <v>Ratenice</v>
      </c>
      <c r="T4268" t="str">
        <f t="array" ref="T4268">IFERROR(INDEX($S$3:$S$6255,SMALL(IF(ISNUMBER(SEARCH("",$S$3:$S$6255)),ROW($S$1:$S$6253),""),ROW(S4266))),"")</f>
        <v>Ratenice</v>
      </c>
      <c r="U4268" t="s">
        <v>4670</v>
      </c>
      <c r="V4268">
        <v>576191</v>
      </c>
    </row>
    <row r="4269" spans="19:22">
      <c r="S4269" t="str">
        <f>IF(ISNUMBER(SEARCH(ZAKL_DATA!$B$18,FU!$U4269)),U4269,"")</f>
        <v>Ratiboř</v>
      </c>
      <c r="T4269" t="str">
        <f t="array" ref="T4269">IFERROR(INDEX($S$3:$S$6255,SMALL(IF(ISNUMBER(SEARCH("",$S$3:$S$6255)),ROW($S$1:$S$6253),""),ROW(S4267))),"")</f>
        <v>Ratiboř</v>
      </c>
      <c r="U4269" t="s">
        <v>3715</v>
      </c>
      <c r="V4269">
        <v>576204</v>
      </c>
    </row>
    <row r="4270" spans="19:22">
      <c r="S4270" t="str">
        <f>IF(ISNUMBER(SEARCH(ZAKL_DATA!$B$18,FU!$U4270)),U4270,"")</f>
        <v>Ratiboř</v>
      </c>
      <c r="T4270" t="str">
        <f t="array" ref="T4270">IFERROR(INDEX($S$3:$S$6255,SMALL(IF(ISNUMBER(SEARCH("",$S$3:$S$6255)),ROW($S$1:$S$6253),""),ROW(S4268))),"")</f>
        <v>Ratiboř</v>
      </c>
      <c r="U4270" t="s">
        <v>3715</v>
      </c>
      <c r="V4270">
        <v>576212</v>
      </c>
    </row>
    <row r="4271" spans="19:22">
      <c r="S4271" t="str">
        <f>IF(ISNUMBER(SEARCH(ZAKL_DATA!$B$18,FU!$U4271)),U4271,"")</f>
        <v>Ratibořské Hory</v>
      </c>
      <c r="T4271" t="str">
        <f t="array" ref="T4271">IFERROR(INDEX($S$3:$S$6255,SMALL(IF(ISNUMBER(SEARCH("",$S$3:$S$6255)),ROW($S$1:$S$6253),""),ROW(S4269))),"")</f>
        <v>Ratibořské Hory</v>
      </c>
      <c r="U4271" t="s">
        <v>5772</v>
      </c>
      <c r="V4271">
        <v>576221</v>
      </c>
    </row>
    <row r="4272" spans="19:22">
      <c r="S4272" t="str">
        <f>IF(ISNUMBER(SEARCH(ZAKL_DATA!$B$18,FU!$U4272)),U4272,"")</f>
        <v>Ratíškovice</v>
      </c>
      <c r="T4272" t="str">
        <f t="array" ref="T4272">IFERROR(INDEX($S$3:$S$6255,SMALL(IF(ISNUMBER(SEARCH("",$S$3:$S$6255)),ROW($S$1:$S$6253),""),ROW(S4270))),"")</f>
        <v>Ratíškovice</v>
      </c>
      <c r="U4272" t="s">
        <v>8070</v>
      </c>
      <c r="V4272">
        <v>576247</v>
      </c>
    </row>
    <row r="4273" spans="19:22">
      <c r="S4273" t="str">
        <f>IF(ISNUMBER(SEARCH(ZAKL_DATA!$B$18,FU!$U4273)),U4273,"")</f>
        <v>Ratměřice</v>
      </c>
      <c r="T4273" t="str">
        <f t="array" ref="T4273">IFERROR(INDEX($S$3:$S$6255,SMALL(IF(ISNUMBER(SEARCH("",$S$3:$S$6255)),ROW($S$1:$S$6253),""),ROW(S4271))),"")</f>
        <v>Ratměřice</v>
      </c>
      <c r="U4273" t="s">
        <v>4191</v>
      </c>
      <c r="V4273">
        <v>576263</v>
      </c>
    </row>
    <row r="4274" spans="19:22">
      <c r="S4274" t="str">
        <f>IF(ISNUMBER(SEARCH(ZAKL_DATA!$B$18,FU!$U4274)),U4274,"")</f>
        <v>Razová</v>
      </c>
      <c r="T4274" t="str">
        <f t="array" ref="T4274">IFERROR(INDEX($S$3:$S$6255,SMALL(IF(ISNUMBER(SEARCH("",$S$3:$S$6255)),ROW($S$1:$S$6253),""),ROW(S4272))),"")</f>
        <v>Razová</v>
      </c>
      <c r="U4274" t="s">
        <v>8811</v>
      </c>
      <c r="V4274">
        <v>576271</v>
      </c>
    </row>
    <row r="4275" spans="19:22">
      <c r="S4275" t="str">
        <f>IF(ISNUMBER(SEARCH(ZAKL_DATA!$B$18,FU!$U4275)),U4275,"")</f>
        <v>Ražice</v>
      </c>
      <c r="T4275" t="str">
        <f t="array" ref="T4275">IFERROR(INDEX($S$3:$S$6255,SMALL(IF(ISNUMBER(SEARCH("",$S$3:$S$6255)),ROW($S$1:$S$6253),""),ROW(S4273))),"")</f>
        <v>Ražice</v>
      </c>
      <c r="U4275" t="s">
        <v>5534</v>
      </c>
      <c r="V4275">
        <v>576280</v>
      </c>
    </row>
    <row r="4276" spans="19:22">
      <c r="S4276" t="str">
        <f>IF(ISNUMBER(SEARCH(ZAKL_DATA!$B$18,FU!$U4276)),U4276,"")</f>
        <v>Rebešovice</v>
      </c>
      <c r="T4276" t="str">
        <f t="array" ref="T4276">IFERROR(INDEX($S$3:$S$6255,SMALL(IF(ISNUMBER(SEARCH("",$S$3:$S$6255)),ROW($S$1:$S$6253),""),ROW(S4274))),"")</f>
        <v>Rebešovice</v>
      </c>
      <c r="U4276" t="s">
        <v>7893</v>
      </c>
      <c r="V4276">
        <v>576301</v>
      </c>
    </row>
    <row r="4277" spans="19:22">
      <c r="S4277" t="str">
        <f>IF(ISNUMBER(SEARCH(ZAKL_DATA!$B$18,FU!$U4277)),U4277,"")</f>
        <v>Rejchartice</v>
      </c>
      <c r="T4277" t="str">
        <f t="array" ref="T4277">IFERROR(INDEX($S$3:$S$6255,SMALL(IF(ISNUMBER(SEARCH("",$S$3:$S$6255)),ROW($S$1:$S$6253),""),ROW(S4275))),"")</f>
        <v>Rejchartice</v>
      </c>
      <c r="U4277" t="s">
        <v>5811</v>
      </c>
      <c r="V4277">
        <v>576310</v>
      </c>
    </row>
    <row r="4278" spans="19:22">
      <c r="S4278" t="str">
        <f>IF(ISNUMBER(SEARCH(ZAKL_DATA!$B$18,FU!$U4278)),U4278,"")</f>
        <v>Rejštejn</v>
      </c>
      <c r="T4278" t="str">
        <f t="array" ref="T4278">IFERROR(INDEX($S$3:$S$6255,SMALL(IF(ISNUMBER(SEARCH("",$S$3:$S$6255)),ROW($S$1:$S$6253),""),ROW(S4276))),"")</f>
        <v>Rejštejn</v>
      </c>
      <c r="U4278" t="s">
        <v>6014</v>
      </c>
      <c r="V4278">
        <v>576328</v>
      </c>
    </row>
    <row r="4279" spans="19:22">
      <c r="S4279" t="str">
        <f>IF(ISNUMBER(SEARCH(ZAKL_DATA!$B$18,FU!$U4279)),U4279,"")</f>
        <v>Rešice</v>
      </c>
      <c r="T4279" t="str">
        <f t="array" ref="T4279">IFERROR(INDEX($S$3:$S$6255,SMALL(IF(ISNUMBER(SEARCH("",$S$3:$S$6255)),ROW($S$1:$S$6253),""),ROW(S4277))),"")</f>
        <v>Rešice</v>
      </c>
      <c r="U4279" t="s">
        <v>8621</v>
      </c>
      <c r="V4279">
        <v>576336</v>
      </c>
    </row>
    <row r="4280" spans="19:22">
      <c r="S4280" t="str">
        <f>IF(ISNUMBER(SEARCH(ZAKL_DATA!$B$18,FU!$U4280)),U4280,"")</f>
        <v>Roblín</v>
      </c>
      <c r="T4280" t="str">
        <f t="array" ref="T4280">IFERROR(INDEX($S$3:$S$6255,SMALL(IF(ISNUMBER(SEARCH("",$S$3:$S$6255)),ROW($S$1:$S$6253),""),ROW(S4278))),"")</f>
        <v>Roblín</v>
      </c>
      <c r="U4280" t="s">
        <v>7048</v>
      </c>
      <c r="V4280">
        <v>576352</v>
      </c>
    </row>
    <row r="4281" spans="19:22">
      <c r="S4281" t="str">
        <f>IF(ISNUMBER(SEARCH(ZAKL_DATA!$B$18,FU!$U4281)),U4281,"")</f>
        <v>Ročov</v>
      </c>
      <c r="T4281" t="str">
        <f t="array" ref="T4281">IFERROR(INDEX($S$3:$S$6255,SMALL(IF(ISNUMBER(SEARCH("",$S$3:$S$6255)),ROW($S$1:$S$6253),""),ROW(S4279))),"")</f>
        <v>Ročov</v>
      </c>
      <c r="U4281" t="s">
        <v>6707</v>
      </c>
      <c r="V4281">
        <v>576361</v>
      </c>
    </row>
    <row r="4282" spans="19:22">
      <c r="S4282" t="str">
        <f>IF(ISNUMBER(SEARCH(ZAKL_DATA!$B$18,FU!$U4282)),U4282,"")</f>
        <v>Rodinov</v>
      </c>
      <c r="T4282" t="str">
        <f t="array" ref="T4282">IFERROR(INDEX($S$3:$S$6255,SMALL(IF(ISNUMBER(SEARCH("",$S$3:$S$6255)),ROW($S$1:$S$6253),""),ROW(S4280))),"")</f>
        <v>Rodinov</v>
      </c>
      <c r="U4282" t="s">
        <v>6291</v>
      </c>
      <c r="V4282">
        <v>576387</v>
      </c>
    </row>
    <row r="4283" spans="19:22">
      <c r="S4283" t="str">
        <f>IF(ISNUMBER(SEARCH(ZAKL_DATA!$B$18,FU!$U4283)),U4283,"")</f>
        <v>Rodkov</v>
      </c>
      <c r="T4283" t="str">
        <f t="array" ref="T4283">IFERROR(INDEX($S$3:$S$6255,SMALL(IF(ISNUMBER(SEARCH("",$S$3:$S$6255)),ROW($S$1:$S$6253),""),ROW(S4281))),"")</f>
        <v>Rodkov</v>
      </c>
      <c r="U4283" t="s">
        <v>8167</v>
      </c>
      <c r="V4283">
        <v>576395</v>
      </c>
    </row>
    <row r="4284" spans="19:22">
      <c r="S4284" t="str">
        <f>IF(ISNUMBER(SEARCH(ZAKL_DATA!$B$18,FU!$U4284)),U4284,"")</f>
        <v>Rodná</v>
      </c>
      <c r="T4284" t="str">
        <f t="array" ref="T4284">IFERROR(INDEX($S$3:$S$6255,SMALL(IF(ISNUMBER(SEARCH("",$S$3:$S$6255)),ROW($S$1:$S$6253),""),ROW(S4282))),"")</f>
        <v>Rodná</v>
      </c>
      <c r="U4284" t="s">
        <v>6201</v>
      </c>
      <c r="V4284">
        <v>576409</v>
      </c>
    </row>
    <row r="4285" spans="19:22">
      <c r="S4285" t="str">
        <f>IF(ISNUMBER(SEARCH(ZAKL_DATA!$B$18,FU!$U4285)),U4285,"")</f>
        <v>Rodvínov</v>
      </c>
      <c r="T4285" t="str">
        <f t="array" ref="T4285">IFERROR(INDEX($S$3:$S$6255,SMALL(IF(ISNUMBER(SEARCH("",$S$3:$S$6255)),ROW($S$1:$S$6253),""),ROW(S4283))),"")</f>
        <v>Rodvínov</v>
      </c>
      <c r="U4285" t="s">
        <v>5323</v>
      </c>
      <c r="V4285">
        <v>576425</v>
      </c>
    </row>
    <row r="4286" spans="19:22">
      <c r="S4286" t="str">
        <f>IF(ISNUMBER(SEARCH(ZAKL_DATA!$B$18,FU!$U4286)),U4286,"")</f>
        <v>Rohatec</v>
      </c>
      <c r="T4286" t="str">
        <f t="array" ref="T4286">IFERROR(INDEX($S$3:$S$6255,SMALL(IF(ISNUMBER(SEARCH("",$S$3:$S$6255)),ROW($S$1:$S$6253),""),ROW(S4284))),"")</f>
        <v>Rohatec</v>
      </c>
      <c r="U4286" t="s">
        <v>8071</v>
      </c>
      <c r="V4286">
        <v>576433</v>
      </c>
    </row>
    <row r="4287" spans="19:22">
      <c r="S4287" t="str">
        <f>IF(ISNUMBER(SEARCH(ZAKL_DATA!$B$18,FU!$U4287)),U4287,"")</f>
        <v>Rohatsko</v>
      </c>
      <c r="T4287" t="str">
        <f t="array" ref="T4287">IFERROR(INDEX($S$3:$S$6255,SMALL(IF(ISNUMBER(SEARCH("",$S$3:$S$6255)),ROW($S$1:$S$6253),""),ROW(S4285))),"")</f>
        <v>Rohatsko</v>
      </c>
      <c r="U4287" t="s">
        <v>6620</v>
      </c>
      <c r="V4287">
        <v>576441</v>
      </c>
    </row>
    <row r="4288" spans="19:22">
      <c r="S4288" t="str">
        <f>IF(ISNUMBER(SEARCH(ZAKL_DATA!$B$18,FU!$U4288)),U4288,"")</f>
        <v>Rohenice</v>
      </c>
      <c r="T4288" t="str">
        <f t="array" ref="T4288">IFERROR(INDEX($S$3:$S$6255,SMALL(IF(ISNUMBER(SEARCH("",$S$3:$S$6255)),ROW($S$1:$S$6253),""),ROW(S4286))),"")</f>
        <v>Rohenice</v>
      </c>
      <c r="U4288" t="s">
        <v>5437</v>
      </c>
      <c r="V4288">
        <v>576450</v>
      </c>
    </row>
    <row r="4289" spans="19:22">
      <c r="S4289" t="str">
        <f>IF(ISNUMBER(SEARCH(ZAKL_DATA!$B$18,FU!$U4289)),U4289,"")</f>
        <v>Rohle</v>
      </c>
      <c r="T4289" t="str">
        <f t="array" ref="T4289">IFERROR(INDEX($S$3:$S$6255,SMALL(IF(ISNUMBER(SEARCH("",$S$3:$S$6255)),ROW($S$1:$S$6253),""),ROW(S4287))),"")</f>
        <v>Rohle</v>
      </c>
      <c r="U4289" t="s">
        <v>4925</v>
      </c>
      <c r="V4289">
        <v>576468</v>
      </c>
    </row>
    <row r="4290" spans="19:22">
      <c r="S4290" t="str">
        <f>IF(ISNUMBER(SEARCH(ZAKL_DATA!$B$18,FU!$U4290)),U4290,"")</f>
        <v>Rohov</v>
      </c>
      <c r="T4290" t="str">
        <f t="array" ref="T4290">IFERROR(INDEX($S$3:$S$6255,SMALL(IF(ISNUMBER(SEARCH("",$S$3:$S$6255)),ROW($S$1:$S$6253),""),ROW(S4288))),"")</f>
        <v>Rohov</v>
      </c>
      <c r="U4290" t="s">
        <v>6810</v>
      </c>
      <c r="V4290">
        <v>576476</v>
      </c>
    </row>
    <row r="4291" spans="19:22">
      <c r="S4291" t="str">
        <f>IF(ISNUMBER(SEARCH(ZAKL_DATA!$B$18,FU!$U4291)),U4291,"")</f>
        <v>Rohovládova Bělá</v>
      </c>
      <c r="T4291" t="str">
        <f t="array" ref="T4291">IFERROR(INDEX($S$3:$S$6255,SMALL(IF(ISNUMBER(SEARCH("",$S$3:$S$6255)),ROW($S$1:$S$6253),""),ROW(S4289))),"")</f>
        <v>Rohovládova Bělá</v>
      </c>
      <c r="U4291" t="s">
        <v>7369</v>
      </c>
      <c r="V4291">
        <v>576492</v>
      </c>
    </row>
    <row r="4292" spans="19:22">
      <c r="S4292" t="str">
        <f>IF(ISNUMBER(SEARCH(ZAKL_DATA!$B$18,FU!$U4292)),U4292,"")</f>
        <v>Rohozec</v>
      </c>
      <c r="T4292" t="str">
        <f t="array" ref="T4292">IFERROR(INDEX($S$3:$S$6255,SMALL(IF(ISNUMBER(SEARCH("",$S$3:$S$6255)),ROW($S$1:$S$6253),""),ROW(S4290))),"")</f>
        <v>Rohozec</v>
      </c>
      <c r="U4292" t="s">
        <v>3897</v>
      </c>
      <c r="V4292">
        <v>576506</v>
      </c>
    </row>
    <row r="4293" spans="19:22">
      <c r="S4293" t="str">
        <f>IF(ISNUMBER(SEARCH(ZAKL_DATA!$B$18,FU!$U4293)),U4293,"")</f>
        <v>Rohozec</v>
      </c>
      <c r="T4293" t="str">
        <f t="array" ref="T4293">IFERROR(INDEX($S$3:$S$6255,SMALL(IF(ISNUMBER(SEARCH("",$S$3:$S$6255)),ROW($S$1:$S$6253),""),ROW(S4291))),"")</f>
        <v>Rohozec</v>
      </c>
      <c r="U4293" t="s">
        <v>3897</v>
      </c>
      <c r="V4293">
        <v>576522</v>
      </c>
    </row>
    <row r="4294" spans="19:22">
      <c r="S4294" t="str">
        <f>IF(ISNUMBER(SEARCH(ZAKL_DATA!$B$18,FU!$U4294)),U4294,"")</f>
        <v>Rohozná</v>
      </c>
      <c r="T4294" t="str">
        <f t="array" ref="T4294">IFERROR(INDEX($S$3:$S$6255,SMALL(IF(ISNUMBER(SEARCH("",$S$3:$S$6255)),ROW($S$1:$S$6253),""),ROW(S4292))),"")</f>
        <v>Rohozná</v>
      </c>
      <c r="U4294" t="s">
        <v>7570</v>
      </c>
      <c r="V4294">
        <v>576549</v>
      </c>
    </row>
    <row r="4295" spans="19:22">
      <c r="S4295" t="str">
        <f>IF(ISNUMBER(SEARCH(ZAKL_DATA!$B$18,FU!$U4295)),U4295,"")</f>
        <v>Rohozná</v>
      </c>
      <c r="T4295" t="str">
        <f t="array" ref="T4295">IFERROR(INDEX($S$3:$S$6255,SMALL(IF(ISNUMBER(SEARCH("",$S$3:$S$6255)),ROW($S$1:$S$6253),""),ROW(S4293))),"")</f>
        <v>Rohozná</v>
      </c>
      <c r="U4295" t="s">
        <v>7570</v>
      </c>
      <c r="V4295">
        <v>576557</v>
      </c>
    </row>
    <row r="4296" spans="19:22">
      <c r="S4296" t="str">
        <f>IF(ISNUMBER(SEARCH(ZAKL_DATA!$B$18,FU!$U4296)),U4296,"")</f>
        <v>Rohoznice</v>
      </c>
      <c r="T4296" t="str">
        <f t="array" ref="T4296">IFERROR(INDEX($S$3:$S$6255,SMALL(IF(ISNUMBER(SEARCH("",$S$3:$S$6255)),ROW($S$1:$S$6253),""),ROW(S4294))),"")</f>
        <v>Rohoznice</v>
      </c>
      <c r="U4296" t="s">
        <v>7206</v>
      </c>
      <c r="V4296">
        <v>576565</v>
      </c>
    </row>
    <row r="4297" spans="19:22">
      <c r="S4297" t="str">
        <f>IF(ISNUMBER(SEARCH(ZAKL_DATA!$B$18,FU!$U4297)),U4297,"")</f>
        <v>Rohoznice</v>
      </c>
      <c r="T4297" t="str">
        <f t="array" ref="T4297">IFERROR(INDEX($S$3:$S$6255,SMALL(IF(ISNUMBER(SEARCH("",$S$3:$S$6255)),ROW($S$1:$S$6253),""),ROW(S4295))),"")</f>
        <v>Rohoznice</v>
      </c>
      <c r="U4297" t="s">
        <v>7206</v>
      </c>
      <c r="V4297">
        <v>576573</v>
      </c>
    </row>
    <row r="4298" spans="19:22">
      <c r="S4298" t="str">
        <f>IF(ISNUMBER(SEARCH(ZAKL_DATA!$B$18,FU!$U4298)),U4298,"")</f>
        <v>Rohy</v>
      </c>
      <c r="T4298" t="str">
        <f t="array" ref="T4298">IFERROR(INDEX($S$3:$S$6255,SMALL(IF(ISNUMBER(SEARCH("",$S$3:$S$6255)),ROW($S$1:$S$6253),""),ROW(S4296))),"")</f>
        <v>Rohy</v>
      </c>
      <c r="U4298" t="s">
        <v>8416</v>
      </c>
      <c r="V4298">
        <v>576581</v>
      </c>
    </row>
    <row r="4299" spans="19:22">
      <c r="S4299" t="str">
        <f>IF(ISNUMBER(SEARCH(ZAKL_DATA!$B$18,FU!$U4299)),U4299,"")</f>
        <v>Rochlov</v>
      </c>
      <c r="T4299" t="str">
        <f t="array" ref="T4299">IFERROR(INDEX($S$3:$S$6255,SMALL(IF(ISNUMBER(SEARCH("",$S$3:$S$6255)),ROW($S$1:$S$6253),""),ROW(S4297))),"")</f>
        <v>Rochlov</v>
      </c>
      <c r="U4299" t="s">
        <v>6132</v>
      </c>
      <c r="V4299">
        <v>576590</v>
      </c>
    </row>
    <row r="4300" spans="19:22">
      <c r="S4300" t="str">
        <f>IF(ISNUMBER(SEARCH(ZAKL_DATA!$B$18,FU!$U4300)),U4300,"")</f>
        <v>Rochov</v>
      </c>
      <c r="T4300" t="str">
        <f t="array" ref="T4300">IFERROR(INDEX($S$3:$S$6255,SMALL(IF(ISNUMBER(SEARCH("",$S$3:$S$6255)),ROW($S$1:$S$6253),""),ROW(S4298))),"")</f>
        <v>Rochov</v>
      </c>
      <c r="U4300" t="s">
        <v>6613</v>
      </c>
      <c r="V4300">
        <v>576603</v>
      </c>
    </row>
    <row r="4301" spans="19:22">
      <c r="S4301" t="str">
        <f>IF(ISNUMBER(SEARCH(ZAKL_DATA!$B$18,FU!$U4301)),U4301,"")</f>
        <v>Rojetín</v>
      </c>
      <c r="T4301" t="str">
        <f t="array" ref="T4301">IFERROR(INDEX($S$3:$S$6255,SMALL(IF(ISNUMBER(SEARCH("",$S$3:$S$6255)),ROW($S$1:$S$6253),""),ROW(S4299))),"")</f>
        <v>Rojetín</v>
      </c>
      <c r="U4301" t="s">
        <v>8744</v>
      </c>
      <c r="V4301">
        <v>576611</v>
      </c>
    </row>
    <row r="4302" spans="19:22">
      <c r="S4302" t="str">
        <f>IF(ISNUMBER(SEARCH(ZAKL_DATA!$B$18,FU!$U4302)),U4302,"")</f>
        <v>Rokle</v>
      </c>
      <c r="T4302" t="str">
        <f t="array" ref="T4302">IFERROR(INDEX($S$3:$S$6255,SMALL(IF(ISNUMBER(SEARCH("",$S$3:$S$6255)),ROW($S$1:$S$6253),""),ROW(S4300))),"")</f>
        <v>Rokle</v>
      </c>
      <c r="U4302" t="s">
        <v>6431</v>
      </c>
      <c r="V4302">
        <v>576620</v>
      </c>
    </row>
    <row r="4303" spans="19:22">
      <c r="S4303" t="str">
        <f>IF(ISNUMBER(SEARCH(ZAKL_DATA!$B$18,FU!$U4303)),U4303,"")</f>
        <v>Rokycany</v>
      </c>
      <c r="T4303" t="str">
        <f t="array" ref="T4303">IFERROR(INDEX($S$3:$S$6255,SMALL(IF(ISNUMBER(SEARCH("",$S$3:$S$6255)),ROW($S$1:$S$6253),""),ROW(S4301))),"")</f>
        <v>Rokycany</v>
      </c>
      <c r="U4303" t="s">
        <v>6147</v>
      </c>
      <c r="V4303">
        <v>576654</v>
      </c>
    </row>
    <row r="4304" spans="19:22">
      <c r="S4304" t="str">
        <f>IF(ISNUMBER(SEARCH(ZAKL_DATA!$B$18,FU!$U4304)),U4304,"")</f>
        <v>Rokytá</v>
      </c>
      <c r="T4304" t="str">
        <f t="array" ref="T4304">IFERROR(INDEX($S$3:$S$6255,SMALL(IF(ISNUMBER(SEARCH("",$S$3:$S$6255)),ROW($S$1:$S$6253),""),ROW(S4302))),"")</f>
        <v>Rokytá</v>
      </c>
      <c r="U4304" t="s">
        <v>3911</v>
      </c>
      <c r="V4304">
        <v>576662</v>
      </c>
    </row>
    <row r="4305" spans="19:22">
      <c r="S4305" t="str">
        <f>IF(ISNUMBER(SEARCH(ZAKL_DATA!$B$18,FU!$U4305)),U4305,"")</f>
        <v>Rokytňany</v>
      </c>
      <c r="T4305" t="str">
        <f t="array" ref="T4305">IFERROR(INDEX($S$3:$S$6255,SMALL(IF(ISNUMBER(SEARCH("",$S$3:$S$6255)),ROW($S$1:$S$6253),""),ROW(S4303))),"")</f>
        <v>Rokytňany</v>
      </c>
      <c r="U4305" t="s">
        <v>5454</v>
      </c>
      <c r="V4305">
        <v>576671</v>
      </c>
    </row>
    <row r="4306" spans="19:22">
      <c r="S4306" t="str">
        <f>IF(ISNUMBER(SEARCH(ZAKL_DATA!$B$18,FU!$U4306)),U4306,"")</f>
        <v>Rokytnice</v>
      </c>
      <c r="T4306" t="str">
        <f t="array" ref="T4306">IFERROR(INDEX($S$3:$S$6255,SMALL(IF(ISNUMBER(SEARCH("",$S$3:$S$6255)),ROW($S$1:$S$6253),""),ROW(S4304))),"")</f>
        <v>Rokytnice</v>
      </c>
      <c r="U4306" t="s">
        <v>3870</v>
      </c>
      <c r="V4306">
        <v>576689</v>
      </c>
    </row>
    <row r="4307" spans="19:22">
      <c r="S4307" t="str">
        <f>IF(ISNUMBER(SEARCH(ZAKL_DATA!$B$18,FU!$U4307)),U4307,"")</f>
        <v>Rokytnice</v>
      </c>
      <c r="T4307" t="str">
        <f t="array" ref="T4307">IFERROR(INDEX($S$3:$S$6255,SMALL(IF(ISNUMBER(SEARCH("",$S$3:$S$6255)),ROW($S$1:$S$6253),""),ROW(S4305))),"")</f>
        <v>Rokytnice</v>
      </c>
      <c r="U4307" t="s">
        <v>3870</v>
      </c>
      <c r="V4307">
        <v>576701</v>
      </c>
    </row>
    <row r="4308" spans="19:22">
      <c r="S4308" t="str">
        <f>IF(ISNUMBER(SEARCH(ZAKL_DATA!$B$18,FU!$U4308)),U4308,"")</f>
        <v>Rokytnice nad Jizerou</v>
      </c>
      <c r="T4308" t="str">
        <f t="array" ref="T4308">IFERROR(INDEX($S$3:$S$6255,SMALL(IF(ISNUMBER(SEARCH("",$S$3:$S$6255)),ROW($S$1:$S$6253),""),ROW(S4306))),"")</f>
        <v>Rokytnice nad Jizerou</v>
      </c>
      <c r="U4308" t="s">
        <v>7492</v>
      </c>
      <c r="V4308">
        <v>576727</v>
      </c>
    </row>
    <row r="4309" spans="19:22">
      <c r="S4309" t="str">
        <f>IF(ISNUMBER(SEARCH(ZAKL_DATA!$B$18,FU!$U4309)),U4309,"")</f>
        <v>Rokytnice nad Rokytnou</v>
      </c>
      <c r="T4309" t="str">
        <f t="array" ref="T4309">IFERROR(INDEX($S$3:$S$6255,SMALL(IF(ISNUMBER(SEARCH("",$S$3:$S$6255)),ROW($S$1:$S$6253),""),ROW(S4307))),"")</f>
        <v>Rokytnice nad Rokytnou</v>
      </c>
      <c r="U4309" t="s">
        <v>8417</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c r="S4311" t="str">
        <f>IF(ISNUMBER(SEARCH(ZAKL_DATA!$B$18,FU!$U4311)),U4311,"")</f>
        <v>Rokytno</v>
      </c>
      <c r="T4311" t="str">
        <f t="array" ref="T4311">IFERROR(INDEX($S$3:$S$6255,SMALL(IF(ISNUMBER(SEARCH("",$S$3:$S$6255)),ROW($S$1:$S$6253),""),ROW(S4309))),"")</f>
        <v>Rokytno</v>
      </c>
      <c r="U4311" t="s">
        <v>7370</v>
      </c>
      <c r="V4311">
        <v>576751</v>
      </c>
    </row>
    <row r="4312" spans="19:22">
      <c r="S4312" t="str">
        <f>IF(ISNUMBER(SEARCH(ZAKL_DATA!$B$18,FU!$U4312)),U4312,"")</f>
        <v>Rokytovec</v>
      </c>
      <c r="T4312" t="str">
        <f t="array" ref="T4312">IFERROR(INDEX($S$3:$S$6255,SMALL(IF(ISNUMBER(SEARCH("",$S$3:$S$6255)),ROW($S$1:$S$6253),""),ROW(S4310))),"")</f>
        <v>Rokytovec</v>
      </c>
      <c r="U4312" t="s">
        <v>7033</v>
      </c>
      <c r="V4312">
        <v>576778</v>
      </c>
    </row>
    <row r="4313" spans="19:22">
      <c r="S4313" t="str">
        <f>IF(ISNUMBER(SEARCH(ZAKL_DATA!$B$18,FU!$U4313)),U4313,"")</f>
        <v>Ronov nad Doubravou</v>
      </c>
      <c r="T4313" t="str">
        <f t="array" ref="T4313">IFERROR(INDEX($S$3:$S$6255,SMALL(IF(ISNUMBER(SEARCH("",$S$3:$S$6255)),ROW($S$1:$S$6253),""),ROW(S4311))),"")</f>
        <v>Ronov nad Doubravou</v>
      </c>
      <c r="U4313" t="s">
        <v>7114</v>
      </c>
      <c r="V4313">
        <v>576786</v>
      </c>
    </row>
    <row r="4314" spans="19:22">
      <c r="S4314" t="str">
        <f>IF(ISNUMBER(SEARCH(ZAKL_DATA!$B$18,FU!$U4314)),U4314,"")</f>
        <v>Ropice</v>
      </c>
      <c r="T4314" t="str">
        <f t="array" ref="T4314">IFERROR(INDEX($S$3:$S$6255,SMALL(IF(ISNUMBER(SEARCH("",$S$3:$S$6255)),ROW($S$1:$S$6253),""),ROW(S4312))),"")</f>
        <v>Ropice</v>
      </c>
      <c r="U4314" t="s">
        <v>6010</v>
      </c>
      <c r="V4314">
        <v>576794</v>
      </c>
    </row>
    <row r="4315" spans="19:22">
      <c r="S4315" t="str">
        <f>IF(ISNUMBER(SEARCH(ZAKL_DATA!$B$18,FU!$U4315)),U4315,"")</f>
        <v>Roprachtice</v>
      </c>
      <c r="T4315" t="str">
        <f t="array" ref="T4315">IFERROR(INDEX($S$3:$S$6255,SMALL(IF(ISNUMBER(SEARCH("",$S$3:$S$6255)),ROW($S$1:$S$6253),""),ROW(S4313))),"")</f>
        <v>Roprachtice</v>
      </c>
      <c r="U4315" t="s">
        <v>7493</v>
      </c>
      <c r="V4315">
        <v>576808</v>
      </c>
    </row>
    <row r="4316" spans="19:22">
      <c r="S4316" t="str">
        <f>IF(ISNUMBER(SEARCH(ZAKL_DATA!$B$18,FU!$U4316)),U4316,"")</f>
        <v>Roseč</v>
      </c>
      <c r="T4316" t="str">
        <f t="array" ref="T4316">IFERROR(INDEX($S$3:$S$6255,SMALL(IF(ISNUMBER(SEARCH("",$S$3:$S$6255)),ROW($S$1:$S$6253),""),ROW(S4314))),"")</f>
        <v>Roseč</v>
      </c>
      <c r="U4316" t="s">
        <v>3718</v>
      </c>
      <c r="V4316">
        <v>576816</v>
      </c>
    </row>
    <row r="4317" spans="19:22">
      <c r="S4317" t="str">
        <f>IF(ISNUMBER(SEARCH(ZAKL_DATA!$B$18,FU!$U4317)),U4317,"")</f>
        <v>Rosice</v>
      </c>
      <c r="T4317" t="str">
        <f t="array" ref="T4317">IFERROR(INDEX($S$3:$S$6255,SMALL(IF(ISNUMBER(SEARCH("",$S$3:$S$6255)),ROW($S$1:$S$6253),""),ROW(S4315))),"")</f>
        <v>Rosice</v>
      </c>
      <c r="U4317" t="s">
        <v>7115</v>
      </c>
      <c r="V4317">
        <v>576824</v>
      </c>
    </row>
    <row r="4318" spans="19:22">
      <c r="S4318" t="str">
        <f>IF(ISNUMBER(SEARCH(ZAKL_DATA!$B$18,FU!$U4318)),U4318,"")</f>
        <v>Rosice</v>
      </c>
      <c r="T4318" t="str">
        <f t="array" ref="T4318">IFERROR(INDEX($S$3:$S$6255,SMALL(IF(ISNUMBER(SEARCH("",$S$3:$S$6255)),ROW($S$1:$S$6253),""),ROW(S4316))),"")</f>
        <v>Rosice</v>
      </c>
      <c r="U4318" t="s">
        <v>7115</v>
      </c>
      <c r="V4318">
        <v>576832</v>
      </c>
    </row>
    <row r="4319" spans="19:22">
      <c r="S4319" t="str">
        <f>IF(ISNUMBER(SEARCH(ZAKL_DATA!$B$18,FU!$U4319)),U4319,"")</f>
        <v>Rosička</v>
      </c>
      <c r="T4319" t="str">
        <f t="array" ref="T4319">IFERROR(INDEX($S$3:$S$6255,SMALL(IF(ISNUMBER(SEARCH("",$S$3:$S$6255)),ROW($S$1:$S$6253),""),ROW(S4317))),"")</f>
        <v>Rosička</v>
      </c>
      <c r="U4319" t="s">
        <v>5544</v>
      </c>
      <c r="V4319">
        <v>576841</v>
      </c>
    </row>
    <row r="4320" spans="19:22">
      <c r="S4320" t="str">
        <f>IF(ISNUMBER(SEARCH(ZAKL_DATA!$B$18,FU!$U4320)),U4320,"")</f>
        <v>Rosička</v>
      </c>
      <c r="T4320" t="str">
        <f t="array" ref="T4320">IFERROR(INDEX($S$3:$S$6255,SMALL(IF(ISNUMBER(SEARCH("",$S$3:$S$6255)),ROW($S$1:$S$6253),""),ROW(S4318))),"")</f>
        <v>Rosička</v>
      </c>
      <c r="U4320" t="s">
        <v>5544</v>
      </c>
      <c r="V4320">
        <v>576859</v>
      </c>
    </row>
    <row r="4321" spans="19:22">
      <c r="S4321" t="str">
        <f>IF(ISNUMBER(SEARCH(ZAKL_DATA!$B$18,FU!$U4321)),U4321,"")</f>
        <v>Rosovice</v>
      </c>
      <c r="T4321" t="str">
        <f t="array" ref="T4321">IFERROR(INDEX($S$3:$S$6255,SMALL(IF(ISNUMBER(SEARCH("",$S$3:$S$6255)),ROW($S$1:$S$6253),""),ROW(S4319))),"")</f>
        <v>Rosovice</v>
      </c>
      <c r="U4321" t="s">
        <v>4954</v>
      </c>
      <c r="V4321">
        <v>576875</v>
      </c>
    </row>
    <row r="4322" spans="19:22">
      <c r="S4322" t="str">
        <f>IF(ISNUMBER(SEARCH(ZAKL_DATA!$B$18,FU!$U4322)),U4322,"")</f>
        <v>Rostěnice-Zvonovice</v>
      </c>
      <c r="T4322" t="str">
        <f t="array" ref="T4322">IFERROR(INDEX($S$3:$S$6255,SMALL(IF(ISNUMBER(SEARCH("",$S$3:$S$6255)),ROW($S$1:$S$6253),""),ROW(S4320))),"")</f>
        <v>Rostěnice-Zvonovice</v>
      </c>
      <c r="U4322" t="s">
        <v>5924</v>
      </c>
      <c r="V4322">
        <v>576883</v>
      </c>
    </row>
    <row r="4323" spans="19:22">
      <c r="S4323" t="str">
        <f>IF(ISNUMBER(SEARCH(ZAKL_DATA!$B$18,FU!$U4323)),U4323,"")</f>
        <v>Rostoklaty</v>
      </c>
      <c r="T4323" t="str">
        <f t="array" ref="T4323">IFERROR(INDEX($S$3:$S$6255,SMALL(IF(ISNUMBER(SEARCH("",$S$3:$S$6255)),ROW($S$1:$S$6253),""),ROW(S4321))),"")</f>
        <v>Rostoklaty</v>
      </c>
      <c r="U4323" t="s">
        <v>4296</v>
      </c>
      <c r="V4323">
        <v>576891</v>
      </c>
    </row>
    <row r="4324" spans="19:22">
      <c r="S4324" t="str">
        <f>IF(ISNUMBER(SEARCH(ZAKL_DATA!$B$18,FU!$U4324)),U4324,"")</f>
        <v>Roštění</v>
      </c>
      <c r="T4324" t="str">
        <f t="array" ref="T4324">IFERROR(INDEX($S$3:$S$6255,SMALL(IF(ISNUMBER(SEARCH("",$S$3:$S$6255)),ROW($S$1:$S$6253),""),ROW(S4322))),"")</f>
        <v>Roštění</v>
      </c>
      <c r="U4324" t="s">
        <v>8251</v>
      </c>
      <c r="V4324">
        <v>576921</v>
      </c>
    </row>
    <row r="4325" spans="19:22">
      <c r="S4325" t="str">
        <f>IF(ISNUMBER(SEARCH(ZAKL_DATA!$B$18,FU!$U4325)),U4325,"")</f>
        <v>Roštín</v>
      </c>
      <c r="T4325" t="str">
        <f t="array" ref="T4325">IFERROR(INDEX($S$3:$S$6255,SMALL(IF(ISNUMBER(SEARCH("",$S$3:$S$6255)),ROW($S$1:$S$6253),""),ROW(S4323))),"")</f>
        <v>Roštín</v>
      </c>
      <c r="U4325" t="s">
        <v>8252</v>
      </c>
      <c r="V4325">
        <v>576930</v>
      </c>
    </row>
    <row r="4326" spans="19:22">
      <c r="S4326" t="str">
        <f>IF(ISNUMBER(SEARCH(ZAKL_DATA!$B$18,FU!$U4326)),U4326,"")</f>
        <v>Rotava</v>
      </c>
      <c r="T4326" t="str">
        <f t="array" ref="T4326">IFERROR(INDEX($S$3:$S$6255,SMALL(IF(ISNUMBER(SEARCH("",$S$3:$S$6255)),ROW($S$1:$S$6253),""),ROW(S4324))),"")</f>
        <v>Rotava</v>
      </c>
      <c r="U4326" t="s">
        <v>6200</v>
      </c>
      <c r="V4326">
        <v>576948</v>
      </c>
    </row>
    <row r="4327" spans="19:22">
      <c r="S4327" t="str">
        <f>IF(ISNUMBER(SEARCH(ZAKL_DATA!$B$18,FU!$U4327)),U4327,"")</f>
        <v>Roubanina</v>
      </c>
      <c r="T4327" t="str">
        <f t="array" ref="T4327">IFERROR(INDEX($S$3:$S$6255,SMALL(IF(ISNUMBER(SEARCH("",$S$3:$S$6255)),ROW($S$1:$S$6253),""),ROW(S4325))),"")</f>
        <v>Roubanina</v>
      </c>
      <c r="U4327" t="s">
        <v>3825</v>
      </c>
      <c r="V4327">
        <v>576956</v>
      </c>
    </row>
    <row r="4328" spans="19:22">
      <c r="S4328" t="str">
        <f>IF(ISNUMBER(SEARCH(ZAKL_DATA!$B$18,FU!$U4328)),U4328,"")</f>
        <v>Roudná</v>
      </c>
      <c r="T4328" t="str">
        <f t="array" ref="T4328">IFERROR(INDEX($S$3:$S$6255,SMALL(IF(ISNUMBER(SEARCH("",$S$3:$S$6255)),ROW($S$1:$S$6253),""),ROW(S4326))),"")</f>
        <v>Roudná</v>
      </c>
      <c r="U4328" t="s">
        <v>5774</v>
      </c>
      <c r="V4328">
        <v>576964</v>
      </c>
    </row>
    <row r="4329" spans="19:22">
      <c r="S4329" t="str">
        <f>IF(ISNUMBER(SEARCH(ZAKL_DATA!$B$18,FU!$U4329)),U4329,"")</f>
        <v>Roudné</v>
      </c>
      <c r="T4329" t="str">
        <f t="array" ref="T4329">IFERROR(INDEX($S$3:$S$6255,SMALL(IF(ISNUMBER(SEARCH("",$S$3:$S$6255)),ROW($S$1:$S$6253),""),ROW(S4327))),"")</f>
        <v>Roudné</v>
      </c>
      <c r="U4329" t="s">
        <v>5158</v>
      </c>
      <c r="V4329">
        <v>576972</v>
      </c>
    </row>
    <row r="4330" spans="19:22">
      <c r="S4330" t="str">
        <f>IF(ISNUMBER(SEARCH(ZAKL_DATA!$B$18,FU!$U4330)),U4330,"")</f>
        <v>Roudnice</v>
      </c>
      <c r="T4330" t="str">
        <f t="array" ref="T4330">IFERROR(INDEX($S$3:$S$6255,SMALL(IF(ISNUMBER(SEARCH("",$S$3:$S$6255)),ROW($S$1:$S$6253),""),ROW(S4328))),"")</f>
        <v>Roudnice</v>
      </c>
      <c r="U4330" t="s">
        <v>7001</v>
      </c>
      <c r="V4330">
        <v>576981</v>
      </c>
    </row>
    <row r="4331" spans="19:22">
      <c r="S4331" t="str">
        <f>IF(ISNUMBER(SEARCH(ZAKL_DATA!$B$18,FU!$U4331)),U4331,"")</f>
        <v>Roudnice nad Labem</v>
      </c>
      <c r="T4331" t="str">
        <f t="array" ref="T4331">IFERROR(INDEX($S$3:$S$6255,SMALL(IF(ISNUMBER(SEARCH("",$S$3:$S$6255)),ROW($S$1:$S$6253),""),ROW(S4329))),"")</f>
        <v>Roudnice nad Labem</v>
      </c>
      <c r="U4331" t="s">
        <v>6614</v>
      </c>
      <c r="V4331">
        <v>576999</v>
      </c>
    </row>
    <row r="4332" spans="19:22">
      <c r="S4332" t="str">
        <f>IF(ISNUMBER(SEARCH(ZAKL_DATA!$B$18,FU!$U4332)),U4332,"")</f>
        <v>Roudno</v>
      </c>
      <c r="T4332" t="str">
        <f t="array" ref="T4332">IFERROR(INDEX($S$3:$S$6255,SMALL(IF(ISNUMBER(SEARCH("",$S$3:$S$6255)),ROW($S$1:$S$6253),""),ROW(S4330))),"")</f>
        <v>Roudno</v>
      </c>
      <c r="U4332" t="s">
        <v>8812</v>
      </c>
      <c r="V4332">
        <v>577006</v>
      </c>
    </row>
    <row r="4333" spans="19:22">
      <c r="S4333" t="str">
        <f>IF(ISNUMBER(SEARCH(ZAKL_DATA!$B$18,FU!$U4333)),U4333,"")</f>
        <v>Rouchovany</v>
      </c>
      <c r="T4333" t="str">
        <f t="array" ref="T4333">IFERROR(INDEX($S$3:$S$6255,SMALL(IF(ISNUMBER(SEARCH("",$S$3:$S$6255)),ROW($S$1:$S$6253),""),ROW(S4331))),"")</f>
        <v>Rouchovany</v>
      </c>
      <c r="U4333" t="s">
        <v>8418</v>
      </c>
      <c r="V4333">
        <v>577014</v>
      </c>
    </row>
    <row r="4334" spans="19:22">
      <c r="S4334" t="str">
        <f>IF(ISNUMBER(SEARCH(ZAKL_DATA!$B$18,FU!$U4334)),U4334,"")</f>
        <v>Roupov</v>
      </c>
      <c r="T4334" t="str">
        <f t="array" ref="T4334">IFERROR(INDEX($S$3:$S$6255,SMALL(IF(ISNUMBER(SEARCH("",$S$3:$S$6255)),ROW($S$1:$S$6253),""),ROW(S4332))),"")</f>
        <v>Roupov</v>
      </c>
      <c r="U4334" t="s">
        <v>6069</v>
      </c>
      <c r="V4334">
        <v>577031</v>
      </c>
    </row>
    <row r="4335" spans="19:22">
      <c r="S4335" t="str">
        <f>IF(ISNUMBER(SEARCH(ZAKL_DATA!$B$18,FU!$U4335)),U4335,"")</f>
        <v>Rousínov</v>
      </c>
      <c r="T4335" t="str">
        <f t="array" ref="T4335">IFERROR(INDEX($S$3:$S$6255,SMALL(IF(ISNUMBER(SEARCH("",$S$3:$S$6255)),ROW($S$1:$S$6253),""),ROW(S4333))),"")</f>
        <v>Rousínov</v>
      </c>
      <c r="U4335" t="s">
        <v>8540</v>
      </c>
      <c r="V4335">
        <v>577049</v>
      </c>
    </row>
    <row r="4336" spans="19:22">
      <c r="S4336" t="str">
        <f>IF(ISNUMBER(SEARCH(ZAKL_DATA!$B$18,FU!$U4336)),U4336,"")</f>
        <v>Rouské</v>
      </c>
      <c r="T4336" t="str">
        <f t="array" ref="T4336">IFERROR(INDEX($S$3:$S$6255,SMALL(IF(ISNUMBER(SEARCH("",$S$3:$S$6255)),ROW($S$1:$S$6253),""),ROW(S4334))),"")</f>
        <v>Rouské</v>
      </c>
      <c r="U4336" t="s">
        <v>3871</v>
      </c>
      <c r="V4336">
        <v>577057</v>
      </c>
    </row>
    <row r="4337" spans="19:22">
      <c r="S4337" t="str">
        <f>IF(ISNUMBER(SEARCH(ZAKL_DATA!$B$18,FU!$U4337)),U4337,"")</f>
        <v>Rousměrov</v>
      </c>
      <c r="T4337" t="str">
        <f t="array" ref="T4337">IFERROR(INDEX($S$3:$S$6255,SMALL(IF(ISNUMBER(SEARCH("",$S$3:$S$6255)),ROW($S$1:$S$6253),""),ROW(S4335))),"")</f>
        <v>Rousměrov</v>
      </c>
      <c r="U4337" t="s">
        <v>8745</v>
      </c>
      <c r="V4337">
        <v>577073</v>
      </c>
    </row>
    <row r="4338" spans="19:22">
      <c r="S4338" t="str">
        <f>IF(ISNUMBER(SEARCH(ZAKL_DATA!$B$18,FU!$U4338)),U4338,"")</f>
        <v>Rovečné</v>
      </c>
      <c r="T4338" t="str">
        <f t="array" ref="T4338">IFERROR(INDEX($S$3:$S$6255,SMALL(IF(ISNUMBER(SEARCH("",$S$3:$S$6255)),ROW($S$1:$S$6253),""),ROW(S4336))),"")</f>
        <v>Rovečné</v>
      </c>
      <c r="U4338" t="s">
        <v>8746</v>
      </c>
      <c r="V4338">
        <v>577081</v>
      </c>
    </row>
    <row r="4339" spans="19:22">
      <c r="S4339" t="str">
        <f>IF(ISNUMBER(SEARCH(ZAKL_DATA!$B$18,FU!$U4339)),U4339,"")</f>
        <v>Rovensko</v>
      </c>
      <c r="T4339" t="str">
        <f t="array" ref="T4339">IFERROR(INDEX($S$3:$S$6255,SMALL(IF(ISNUMBER(SEARCH("",$S$3:$S$6255)),ROW($S$1:$S$6253),""),ROW(S4337))),"")</f>
        <v>Rovensko</v>
      </c>
      <c r="U4339" t="s">
        <v>4928</v>
      </c>
      <c r="V4339">
        <v>577111</v>
      </c>
    </row>
    <row r="4340" spans="19:22">
      <c r="S4340" t="str">
        <f>IF(ISNUMBER(SEARCH(ZAKL_DATA!$B$18,FU!$U4340)),U4340,"")</f>
        <v>Rovensko pod Troskami</v>
      </c>
      <c r="T4340" t="str">
        <f t="array" ref="T4340">IFERROR(INDEX($S$3:$S$6255,SMALL(IF(ISNUMBER(SEARCH("",$S$3:$S$6255)),ROW($S$1:$S$6253),""),ROW(S4338))),"")</f>
        <v>Rovensko pod Troskami</v>
      </c>
      <c r="U4340" t="s">
        <v>7494</v>
      </c>
      <c r="V4340">
        <v>577120</v>
      </c>
    </row>
    <row r="4341" spans="19:22">
      <c r="S4341" t="str">
        <f>IF(ISNUMBER(SEARCH(ZAKL_DATA!$B$18,FU!$U4341)),U4341,"")</f>
        <v>Rovná</v>
      </c>
      <c r="T4341" t="str">
        <f t="array" ref="T4341">IFERROR(INDEX($S$3:$S$6255,SMALL(IF(ISNUMBER(SEARCH("",$S$3:$S$6255)),ROW($S$1:$S$6253),""),ROW(S4339))),"")</f>
        <v>Rovná</v>
      </c>
      <c r="U4341" t="s">
        <v>4593</v>
      </c>
      <c r="V4341">
        <v>577146</v>
      </c>
    </row>
    <row r="4342" spans="19:22">
      <c r="S4342" t="str">
        <f>IF(ISNUMBER(SEARCH(ZAKL_DATA!$B$18,FU!$U4342)),U4342,"")</f>
        <v>Rovná</v>
      </c>
      <c r="T4342" t="str">
        <f t="array" ref="T4342">IFERROR(INDEX($S$3:$S$6255,SMALL(IF(ISNUMBER(SEARCH("",$S$3:$S$6255)),ROW($S$1:$S$6253),""),ROW(S4340))),"")</f>
        <v>Rovná</v>
      </c>
      <c r="U4342" t="s">
        <v>4593</v>
      </c>
      <c r="V4342">
        <v>577154</v>
      </c>
    </row>
    <row r="4343" spans="19:22">
      <c r="S4343" t="str">
        <f>IF(ISNUMBER(SEARCH(ZAKL_DATA!$B$18,FU!$U4343)),U4343,"")</f>
        <v>Rovná</v>
      </c>
      <c r="T4343" t="str">
        <f t="array" ref="T4343">IFERROR(INDEX($S$3:$S$6255,SMALL(IF(ISNUMBER(SEARCH("",$S$3:$S$6255)),ROW($S$1:$S$6253),""),ROW(S4341))),"")</f>
        <v>Rovná</v>
      </c>
      <c r="U4343" t="s">
        <v>4593</v>
      </c>
      <c r="V4343">
        <v>577162</v>
      </c>
    </row>
    <row r="4344" spans="19:22">
      <c r="S4344" t="str">
        <f>IF(ISNUMBER(SEARCH(ZAKL_DATA!$B$18,FU!$U4344)),U4344,"")</f>
        <v>Rozdrojovice</v>
      </c>
      <c r="T4344" t="str">
        <f t="array" ref="T4344">IFERROR(INDEX($S$3:$S$6255,SMALL(IF(ISNUMBER(SEARCH("",$S$3:$S$6255)),ROW($S$1:$S$6253),""),ROW(S4342))),"")</f>
        <v>Rozdrojovice</v>
      </c>
      <c r="U4344" t="s">
        <v>7894</v>
      </c>
      <c r="V4344">
        <v>577171</v>
      </c>
    </row>
    <row r="4345" spans="19:22">
      <c r="S4345" t="str">
        <f>IF(ISNUMBER(SEARCH(ZAKL_DATA!$B$18,FU!$U4345)),U4345,"")</f>
        <v>Rozhovice</v>
      </c>
      <c r="T4345" t="str">
        <f t="array" ref="T4345">IFERROR(INDEX($S$3:$S$6255,SMALL(IF(ISNUMBER(SEARCH("",$S$3:$S$6255)),ROW($S$1:$S$6253),""),ROW(S4343))),"")</f>
        <v>Rozhovice</v>
      </c>
      <c r="U4345" t="s">
        <v>5363</v>
      </c>
      <c r="V4345">
        <v>577189</v>
      </c>
    </row>
    <row r="4346" spans="19:22">
      <c r="S4346" t="str">
        <f>IF(ISNUMBER(SEARCH(ZAKL_DATA!$B$18,FU!$U4346)),U4346,"")</f>
        <v>Rozhraní</v>
      </c>
      <c r="T4346" t="str">
        <f t="array" ref="T4346">IFERROR(INDEX($S$3:$S$6255,SMALL(IF(ISNUMBER(SEARCH("",$S$3:$S$6255)),ROW($S$1:$S$6253),""),ROW(S4344))),"")</f>
        <v>Rozhraní</v>
      </c>
      <c r="U4346" t="s">
        <v>7571</v>
      </c>
      <c r="V4346">
        <v>577197</v>
      </c>
    </row>
    <row r="4347" spans="19:22">
      <c r="S4347" t="str">
        <f>IF(ISNUMBER(SEARCH(ZAKL_DATA!$B$18,FU!$U4347)),U4347,"")</f>
        <v>Rozkoš</v>
      </c>
      <c r="T4347" t="str">
        <f t="array" ref="T4347">IFERROR(INDEX($S$3:$S$6255,SMALL(IF(ISNUMBER(SEARCH("",$S$3:$S$6255)),ROW($S$1:$S$6253),""),ROW(S4345))),"")</f>
        <v>Rozkoš</v>
      </c>
      <c r="U4347" t="s">
        <v>8622</v>
      </c>
      <c r="V4347">
        <v>577201</v>
      </c>
    </row>
    <row r="4348" spans="19:22">
      <c r="S4348" t="str">
        <f>IF(ISNUMBER(SEARCH(ZAKL_DATA!$B$18,FU!$U4348)),U4348,"")</f>
        <v>Rozseč</v>
      </c>
      <c r="T4348" t="str">
        <f t="array" ref="T4348">IFERROR(INDEX($S$3:$S$6255,SMALL(IF(ISNUMBER(SEARCH("",$S$3:$S$6255)),ROW($S$1:$S$6253),""),ROW(S4346))),"")</f>
        <v>Rozseč</v>
      </c>
      <c r="U4348" t="s">
        <v>8172</v>
      </c>
      <c r="V4348">
        <v>577219</v>
      </c>
    </row>
    <row r="4349" spans="19:22">
      <c r="S4349" t="str">
        <f>IF(ISNUMBER(SEARCH(ZAKL_DATA!$B$18,FU!$U4349)),U4349,"")</f>
        <v>Rozseč</v>
      </c>
      <c r="T4349" t="str">
        <f t="array" ref="T4349">IFERROR(INDEX($S$3:$S$6255,SMALL(IF(ISNUMBER(SEARCH("",$S$3:$S$6255)),ROW($S$1:$S$6253),""),ROW(S4347))),"")</f>
        <v>Rozseč</v>
      </c>
      <c r="U4349" t="s">
        <v>8172</v>
      </c>
      <c r="V4349">
        <v>577227</v>
      </c>
    </row>
    <row r="4350" spans="19:22">
      <c r="S4350" t="str">
        <f>IF(ISNUMBER(SEARCH(ZAKL_DATA!$B$18,FU!$U4350)),U4350,"")</f>
        <v>Rozseč nad Kunštátem</v>
      </c>
      <c r="T4350" t="str">
        <f t="array" ref="T4350">IFERROR(INDEX($S$3:$S$6255,SMALL(IF(ISNUMBER(SEARCH("",$S$3:$S$6255)),ROW($S$1:$S$6253),""),ROW(S4348))),"")</f>
        <v>Rozseč nad Kunštátem</v>
      </c>
      <c r="U4350" t="s">
        <v>7792</v>
      </c>
      <c r="V4350">
        <v>577235</v>
      </c>
    </row>
    <row r="4351" spans="19:22">
      <c r="S4351" t="str">
        <f>IF(ISNUMBER(SEARCH(ZAKL_DATA!$B$18,FU!$U4351)),U4351,"")</f>
        <v>Rozsíčka</v>
      </c>
      <c r="T4351" t="str">
        <f t="array" ref="T4351">IFERROR(INDEX($S$3:$S$6255,SMALL(IF(ISNUMBER(SEARCH("",$S$3:$S$6255)),ROW($S$1:$S$6253),""),ROW(S4349))),"")</f>
        <v>Rozsíčka</v>
      </c>
      <c r="U4351" t="s">
        <v>7793</v>
      </c>
      <c r="V4351">
        <v>577243</v>
      </c>
    </row>
    <row r="4352" spans="19:22">
      <c r="S4352" t="str">
        <f>IF(ISNUMBER(SEARCH(ZAKL_DATA!$B$18,FU!$U4352)),U4352,"")</f>
        <v>Rozsochatec</v>
      </c>
      <c r="T4352" t="str">
        <f t="array" ref="T4352">IFERROR(INDEX($S$3:$S$6255,SMALL(IF(ISNUMBER(SEARCH("",$S$3:$S$6255)),ROW($S$1:$S$6253),""),ROW(S4350))),"")</f>
        <v>Rozsochatec</v>
      </c>
      <c r="U4352" t="s">
        <v>6896</v>
      </c>
      <c r="V4352">
        <v>577294</v>
      </c>
    </row>
    <row r="4353" spans="19:22">
      <c r="S4353" t="str">
        <f>IF(ISNUMBER(SEARCH(ZAKL_DATA!$B$18,FU!$U4353)),U4353,"")</f>
        <v>Rozsochy</v>
      </c>
      <c r="T4353" t="str">
        <f t="array" ref="T4353">IFERROR(INDEX($S$3:$S$6255,SMALL(IF(ISNUMBER(SEARCH("",$S$3:$S$6255)),ROW($S$1:$S$6253),""),ROW(S4351))),"")</f>
        <v>Rozsochy</v>
      </c>
      <c r="U4353" t="s">
        <v>8747</v>
      </c>
      <c r="V4353">
        <v>577308</v>
      </c>
    </row>
    <row r="4354" spans="19:22">
      <c r="S4354" t="str">
        <f>IF(ISNUMBER(SEARCH(ZAKL_DATA!$B$18,FU!$U4354)),U4354,"")</f>
        <v>Rozstání</v>
      </c>
      <c r="T4354" t="str">
        <f t="array" ref="T4354">IFERROR(INDEX($S$3:$S$6255,SMALL(IF(ISNUMBER(SEARCH("",$S$3:$S$6255)),ROW($S$1:$S$6253),""),ROW(S4352))),"")</f>
        <v>Rozstání</v>
      </c>
      <c r="U4354" t="s">
        <v>7572</v>
      </c>
      <c r="V4354">
        <v>577316</v>
      </c>
    </row>
    <row r="4355" spans="19:22">
      <c r="S4355" t="str">
        <f>IF(ISNUMBER(SEARCH(ZAKL_DATA!$B$18,FU!$U4355)),U4355,"")</f>
        <v>Rozstání</v>
      </c>
      <c r="T4355" t="str">
        <f t="array" ref="T4355">IFERROR(INDEX($S$3:$S$6255,SMALL(IF(ISNUMBER(SEARCH("",$S$3:$S$6255)),ROW($S$1:$S$6253),""),ROW(S4353))),"")</f>
        <v>Rozstání</v>
      </c>
      <c r="U4355" t="s">
        <v>7572</v>
      </c>
      <c r="V4355">
        <v>577324</v>
      </c>
    </row>
    <row r="4356" spans="19:22">
      <c r="S4356" t="str">
        <f>IF(ISNUMBER(SEARCH(ZAKL_DATA!$B$18,FU!$U4356)),U4356,"")</f>
        <v>Roztoky</v>
      </c>
      <c r="T4356" t="str">
        <f t="array" ref="T4356">IFERROR(INDEX($S$3:$S$6255,SMALL(IF(ISNUMBER(SEARCH("",$S$3:$S$6255)),ROW($S$1:$S$6253),""),ROW(S4354))),"")</f>
        <v>Roztoky</v>
      </c>
      <c r="U4356" t="s">
        <v>4820</v>
      </c>
      <c r="V4356">
        <v>577332</v>
      </c>
    </row>
    <row r="4357" spans="19:22">
      <c r="S4357" t="str">
        <f>IF(ISNUMBER(SEARCH(ZAKL_DATA!$B$18,FU!$U4357)),U4357,"")</f>
        <v>Roztoky</v>
      </c>
      <c r="T4357" t="str">
        <f t="array" ref="T4357">IFERROR(INDEX($S$3:$S$6255,SMALL(IF(ISNUMBER(SEARCH("",$S$3:$S$6255)),ROW($S$1:$S$6253),""),ROW(S4355))),"")</f>
        <v>Roztoky</v>
      </c>
      <c r="U4357" t="s">
        <v>4820</v>
      </c>
      <c r="V4357">
        <v>577341</v>
      </c>
    </row>
    <row r="4358" spans="19:22">
      <c r="S4358" t="str">
        <f>IF(ISNUMBER(SEARCH(ZAKL_DATA!$B$18,FU!$U4358)),U4358,"")</f>
        <v>Roztoky u Jilemnice</v>
      </c>
      <c r="T4358" t="str">
        <f t="array" ref="T4358">IFERROR(INDEX($S$3:$S$6255,SMALL(IF(ISNUMBER(SEARCH("",$S$3:$S$6255)),ROW($S$1:$S$6253),""),ROW(S4356))),"")</f>
        <v>Roztoky u Jilemnice</v>
      </c>
      <c r="U4358" t="s">
        <v>7496</v>
      </c>
      <c r="V4358">
        <v>577359</v>
      </c>
    </row>
    <row r="4359" spans="19:22">
      <c r="S4359" t="str">
        <f>IF(ISNUMBER(SEARCH(ZAKL_DATA!$B$18,FU!$U4359)),U4359,"")</f>
        <v>Roztoky u Semil</v>
      </c>
      <c r="T4359" t="str">
        <f t="array" ref="T4359">IFERROR(INDEX($S$3:$S$6255,SMALL(IF(ISNUMBER(SEARCH("",$S$3:$S$6255)),ROW($S$1:$S$6253),""),ROW(S4357))),"")</f>
        <v>Roztoky u Semil</v>
      </c>
      <c r="U4359" t="s">
        <v>7495</v>
      </c>
      <c r="V4359">
        <v>577367</v>
      </c>
    </row>
    <row r="4360" spans="19:22">
      <c r="S4360" t="str">
        <f>IF(ISNUMBER(SEARCH(ZAKL_DATA!$B$18,FU!$U4360)),U4360,"")</f>
        <v>Rozvadov</v>
      </c>
      <c r="T4360" t="str">
        <f t="array" ref="T4360">IFERROR(INDEX($S$3:$S$6255,SMALL(IF(ISNUMBER(SEARCH("",$S$3:$S$6255)),ROW($S$1:$S$6253),""),ROW(S4358))),"")</f>
        <v>Rozvadov</v>
      </c>
      <c r="U4360" t="s">
        <v>6238</v>
      </c>
      <c r="V4360">
        <v>577375</v>
      </c>
    </row>
    <row r="4361" spans="19:22">
      <c r="S4361" t="str">
        <f>IF(ISNUMBER(SEARCH(ZAKL_DATA!$B$18,FU!$U4361)),U4361,"")</f>
        <v>Rožďalovice</v>
      </c>
      <c r="T4361" t="str">
        <f t="array" ref="T4361">IFERROR(INDEX($S$3:$S$6255,SMALL(IF(ISNUMBER(SEARCH("",$S$3:$S$6255)),ROW($S$1:$S$6253),""),ROW(S4359))),"")</f>
        <v>Rožďalovice</v>
      </c>
      <c r="U4361" t="s">
        <v>4671</v>
      </c>
      <c r="V4361">
        <v>577391</v>
      </c>
    </row>
    <row r="4362" spans="19:22">
      <c r="S4362" t="str">
        <f>IF(ISNUMBER(SEARCH(ZAKL_DATA!$B$18,FU!$U4362)),U4362,"")</f>
        <v>Rožmberk nad Vltavou</v>
      </c>
      <c r="T4362" t="str">
        <f t="array" ref="T4362">IFERROR(INDEX($S$3:$S$6255,SMALL(IF(ISNUMBER(SEARCH("",$S$3:$S$6255)),ROW($S$1:$S$6253),""),ROW(S4360))),"")</f>
        <v>Rožmberk nad Vltavou</v>
      </c>
      <c r="U4362" t="s">
        <v>5226</v>
      </c>
      <c r="V4362">
        <v>577405</v>
      </c>
    </row>
    <row r="4363" spans="19:22">
      <c r="S4363" t="str">
        <f>IF(ISNUMBER(SEARCH(ZAKL_DATA!$B$18,FU!$U4363)),U4363,"")</f>
        <v>Rožmitál na Šumavě</v>
      </c>
      <c r="T4363" t="str">
        <f t="array" ref="T4363">IFERROR(INDEX($S$3:$S$6255,SMALL(IF(ISNUMBER(SEARCH("",$S$3:$S$6255)),ROW($S$1:$S$6253),""),ROW(S4361))),"")</f>
        <v>Rožmitál na Šumavě</v>
      </c>
      <c r="U4363" t="s">
        <v>5227</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c r="S4365" t="str">
        <f>IF(ISNUMBER(SEARCH(ZAKL_DATA!$B$18,FU!$U4365)),U4365,"")</f>
        <v>Rožná</v>
      </c>
      <c r="T4365" t="str">
        <f t="array" ref="T4365">IFERROR(INDEX($S$3:$S$6255,SMALL(IF(ISNUMBER(SEARCH("",$S$3:$S$6255)),ROW($S$1:$S$6253),""),ROW(S4363))),"")</f>
        <v>Rožná</v>
      </c>
      <c r="U4365" t="s">
        <v>8748</v>
      </c>
      <c r="V4365">
        <v>577430</v>
      </c>
    </row>
    <row r="4366" spans="19:22">
      <c r="S4366" t="str">
        <f>IF(ISNUMBER(SEARCH(ZAKL_DATA!$B$18,FU!$U4366)),U4366,"")</f>
        <v>Rožnov</v>
      </c>
      <c r="T4366" t="str">
        <f t="array" ref="T4366">IFERROR(INDEX($S$3:$S$6255,SMALL(IF(ISNUMBER(SEARCH("",$S$3:$S$6255)),ROW($S$1:$S$6253),""),ROW(S4364))),"")</f>
        <v>Rožnov</v>
      </c>
      <c r="U4366" t="s">
        <v>7300</v>
      </c>
      <c r="V4366">
        <v>577448</v>
      </c>
    </row>
    <row r="4367" spans="19:22">
      <c r="S4367" t="str">
        <f>IF(ISNUMBER(SEARCH(ZAKL_DATA!$B$18,FU!$U4367)),U4367,"")</f>
        <v>Rožnov pod Radhoštěm</v>
      </c>
      <c r="T4367" t="str">
        <f t="array" ref="T4367">IFERROR(INDEX($S$3:$S$6255,SMALL(IF(ISNUMBER(SEARCH("",$S$3:$S$6255)),ROW($S$1:$S$6253),""),ROW(S4365))),"")</f>
        <v>Rožnov pod Radhoštěm</v>
      </c>
      <c r="U4367" t="s">
        <v>5146</v>
      </c>
      <c r="V4367">
        <v>577456</v>
      </c>
    </row>
    <row r="4368" spans="19:22">
      <c r="S4368" t="str">
        <f>IF(ISNUMBER(SEARCH(ZAKL_DATA!$B$18,FU!$U4368)),U4368,"")</f>
        <v>Rpety</v>
      </c>
      <c r="T4368" t="str">
        <f t="array" ref="T4368">IFERROR(INDEX($S$3:$S$6255,SMALL(IF(ISNUMBER(SEARCH("",$S$3:$S$6255)),ROW($S$1:$S$6253),""),ROW(S4366))),"")</f>
        <v>Rpety</v>
      </c>
      <c r="U4368" t="s">
        <v>4113</v>
      </c>
      <c r="V4368">
        <v>577464</v>
      </c>
    </row>
    <row r="4369" spans="19:22">
      <c r="S4369" t="str">
        <f>IF(ISNUMBER(SEARCH(ZAKL_DATA!$B$18,FU!$U4369)),U4369,"")</f>
        <v>Rtyně nad Bílinou</v>
      </c>
      <c r="T4369" t="str">
        <f t="array" ref="T4369">IFERROR(INDEX($S$3:$S$6255,SMALL(IF(ISNUMBER(SEARCH("",$S$3:$S$6255)),ROW($S$1:$S$6253),""),ROW(S4367))),"")</f>
        <v>Rtyně nad Bílinou</v>
      </c>
      <c r="U4369" t="s">
        <v>6780</v>
      </c>
      <c r="V4369">
        <v>577472</v>
      </c>
    </row>
    <row r="4370" spans="19:22">
      <c r="S4370" t="str">
        <f>IF(ISNUMBER(SEARCH(ZAKL_DATA!$B$18,FU!$U4370)),U4370,"")</f>
        <v>Rtyně v Podkrkonoší</v>
      </c>
      <c r="T4370" t="str">
        <f t="array" ref="T4370">IFERROR(INDEX($S$3:$S$6255,SMALL(IF(ISNUMBER(SEARCH("",$S$3:$S$6255)),ROW($S$1:$S$6253),""),ROW(S4368))),"")</f>
        <v>Rtyně v Podkrkonoší</v>
      </c>
      <c r="U4370" t="s">
        <v>7645</v>
      </c>
      <c r="V4370">
        <v>577481</v>
      </c>
    </row>
    <row r="4371" spans="19:22">
      <c r="S4371" t="str">
        <f>IF(ISNUMBER(SEARCH(ZAKL_DATA!$B$18,FU!$U4371)),U4371,"")</f>
        <v>Ruda</v>
      </c>
      <c r="T4371" t="str">
        <f t="array" ref="T4371">IFERROR(INDEX($S$3:$S$6255,SMALL(IF(ISNUMBER(SEARCH("",$S$3:$S$6255)),ROW($S$1:$S$6253),""),ROW(S4369))),"")</f>
        <v>Ruda</v>
      </c>
      <c r="U4371" t="s">
        <v>5051</v>
      </c>
      <c r="V4371">
        <v>577499</v>
      </c>
    </row>
    <row r="4372" spans="19:22">
      <c r="S4372" t="str">
        <f>IF(ISNUMBER(SEARCH(ZAKL_DATA!$B$18,FU!$U4372)),U4372,"")</f>
        <v>Ruda</v>
      </c>
      <c r="T4372" t="str">
        <f t="array" ref="T4372">IFERROR(INDEX($S$3:$S$6255,SMALL(IF(ISNUMBER(SEARCH("",$S$3:$S$6255)),ROW($S$1:$S$6253),""),ROW(S4370))),"")</f>
        <v>Ruda</v>
      </c>
      <c r="U4372" t="s">
        <v>5051</v>
      </c>
      <c r="V4372">
        <v>577529</v>
      </c>
    </row>
    <row r="4373" spans="19:22">
      <c r="S4373" t="str">
        <f>IF(ISNUMBER(SEARCH(ZAKL_DATA!$B$18,FU!$U4373)),U4373,"")</f>
        <v>Ruda nad Moravou</v>
      </c>
      <c r="T4373" t="str">
        <f t="array" ref="T4373">IFERROR(INDEX($S$3:$S$6255,SMALL(IF(ISNUMBER(SEARCH("",$S$3:$S$6255)),ROW($S$1:$S$6253),""),ROW(S4371))),"")</f>
        <v>Ruda nad Moravou</v>
      </c>
      <c r="U4373" t="s">
        <v>4934</v>
      </c>
      <c r="V4373">
        <v>577545</v>
      </c>
    </row>
    <row r="4374" spans="19:22">
      <c r="S4374" t="str">
        <f>IF(ISNUMBER(SEARCH(ZAKL_DATA!$B$18,FU!$U4374)),U4374,"")</f>
        <v>Rudice</v>
      </c>
      <c r="T4374" t="str">
        <f t="array" ref="T4374">IFERROR(INDEX($S$3:$S$6255,SMALL(IF(ISNUMBER(SEARCH("",$S$3:$S$6255)),ROW($S$1:$S$6253),""),ROW(S4372))),"")</f>
        <v>Rudice</v>
      </c>
      <c r="U4374" t="s">
        <v>7794</v>
      </c>
      <c r="V4374">
        <v>577553</v>
      </c>
    </row>
    <row r="4375" spans="19:22">
      <c r="S4375" t="str">
        <f>IF(ISNUMBER(SEARCH(ZAKL_DATA!$B$18,FU!$U4375)),U4375,"")</f>
        <v>Rudice</v>
      </c>
      <c r="T4375" t="str">
        <f t="array" ref="T4375">IFERROR(INDEX($S$3:$S$6255,SMALL(IF(ISNUMBER(SEARCH("",$S$3:$S$6255)),ROW($S$1:$S$6253),""),ROW(S4373))),"")</f>
        <v>Rudice</v>
      </c>
      <c r="U4375" t="s">
        <v>7794</v>
      </c>
      <c r="V4375">
        <v>577561</v>
      </c>
    </row>
    <row r="4376" spans="19:22">
      <c r="S4376" t="str">
        <f>IF(ISNUMBER(SEARCH(ZAKL_DATA!$B$18,FU!$U4376)),U4376,"")</f>
        <v>Rudíkov</v>
      </c>
      <c r="T4376" t="str">
        <f t="array" ref="T4376">IFERROR(INDEX($S$3:$S$6255,SMALL(IF(ISNUMBER(SEARCH("",$S$3:$S$6255)),ROW($S$1:$S$6253),""),ROW(S4374))),"")</f>
        <v>Rudíkov</v>
      </c>
      <c r="U4376" t="s">
        <v>8419</v>
      </c>
      <c r="V4376">
        <v>577570</v>
      </c>
    </row>
    <row r="4377" spans="19:22">
      <c r="S4377" t="str">
        <f>IF(ISNUMBER(SEARCH(ZAKL_DATA!$B$18,FU!$U4377)),U4377,"")</f>
        <v>Rudimov</v>
      </c>
      <c r="T4377" t="str">
        <f t="array" ref="T4377">IFERROR(INDEX($S$3:$S$6255,SMALL(IF(ISNUMBER(SEARCH("",$S$3:$S$6255)),ROW($S$1:$S$6253),""),ROW(S4375))),"")</f>
        <v>Rudimov</v>
      </c>
      <c r="U4377" t="s">
        <v>8103</v>
      </c>
      <c r="V4377">
        <v>577596</v>
      </c>
    </row>
    <row r="4378" spans="19:22">
      <c r="S4378" t="str">
        <f>IF(ISNUMBER(SEARCH(ZAKL_DATA!$B$18,FU!$U4378)),U4378,"")</f>
        <v>Rudka</v>
      </c>
      <c r="T4378" t="str">
        <f t="array" ref="T4378">IFERROR(INDEX($S$3:$S$6255,SMALL(IF(ISNUMBER(SEARCH("",$S$3:$S$6255)),ROW($S$1:$S$6253),""),ROW(S4376))),"")</f>
        <v>Rudka</v>
      </c>
      <c r="U4378" t="s">
        <v>7895</v>
      </c>
      <c r="V4378">
        <v>577600</v>
      </c>
    </row>
    <row r="4379" spans="19:22">
      <c r="S4379" t="str">
        <f>IF(ISNUMBER(SEARCH(ZAKL_DATA!$B$18,FU!$U4379)),U4379,"")</f>
        <v>Rudlice</v>
      </c>
      <c r="T4379" t="str">
        <f t="array" ref="T4379">IFERROR(INDEX($S$3:$S$6255,SMALL(IF(ISNUMBER(SEARCH("",$S$3:$S$6255)),ROW($S$1:$S$6253),""),ROW(S4377))),"")</f>
        <v>Rudlice</v>
      </c>
      <c r="U4379" t="s">
        <v>8623</v>
      </c>
      <c r="V4379">
        <v>577626</v>
      </c>
    </row>
    <row r="4380" spans="19:22">
      <c r="S4380" t="str">
        <f>IF(ISNUMBER(SEARCH(ZAKL_DATA!$B$18,FU!$U4380)),U4380,"")</f>
        <v>Rudná</v>
      </c>
      <c r="T4380" t="str">
        <f t="array" ref="T4380">IFERROR(INDEX($S$3:$S$6255,SMALL(IF(ISNUMBER(SEARCH("",$S$3:$S$6255)),ROW($S$1:$S$6253),""),ROW(S4378))),"")</f>
        <v>Rudná</v>
      </c>
      <c r="U4380" t="s">
        <v>4114</v>
      </c>
      <c r="V4380">
        <v>577642</v>
      </c>
    </row>
    <row r="4381" spans="19:22">
      <c r="S4381" t="str">
        <f>IF(ISNUMBER(SEARCH(ZAKL_DATA!$B$18,FU!$U4381)),U4381,"")</f>
        <v>Rudná</v>
      </c>
      <c r="T4381" t="str">
        <f t="array" ref="T4381">IFERROR(INDEX($S$3:$S$6255,SMALL(IF(ISNUMBER(SEARCH("",$S$3:$S$6255)),ROW($S$1:$S$6253),""),ROW(S4379))),"")</f>
        <v>Rudná</v>
      </c>
      <c r="U4381" t="s">
        <v>4114</v>
      </c>
      <c r="V4381">
        <v>577651</v>
      </c>
    </row>
    <row r="4382" spans="19:22">
      <c r="S4382" t="str">
        <f>IF(ISNUMBER(SEARCH(ZAKL_DATA!$B$18,FU!$U4382)),U4382,"")</f>
        <v>Rudná pod Pradědem</v>
      </c>
      <c r="T4382" t="str">
        <f t="array" ref="T4382">IFERROR(INDEX($S$3:$S$6255,SMALL(IF(ISNUMBER(SEARCH("",$S$3:$S$6255)),ROW($S$1:$S$6253),""),ROW(S4380))),"")</f>
        <v>Rudná pod Pradědem</v>
      </c>
      <c r="U4382" t="s">
        <v>5684</v>
      </c>
      <c r="V4382">
        <v>577669</v>
      </c>
    </row>
    <row r="4383" spans="19:22">
      <c r="S4383" t="str">
        <f>IF(ISNUMBER(SEARCH(ZAKL_DATA!$B$18,FU!$U4383)),U4383,"")</f>
        <v>Rudník</v>
      </c>
      <c r="T4383" t="str">
        <f t="array" ref="T4383">IFERROR(INDEX($S$3:$S$6255,SMALL(IF(ISNUMBER(SEARCH("",$S$3:$S$6255)),ROW($S$1:$S$6253),""),ROW(S4381))),"")</f>
        <v>Rudník</v>
      </c>
      <c r="U4383" t="s">
        <v>7646</v>
      </c>
      <c r="V4383">
        <v>577677</v>
      </c>
    </row>
    <row r="4384" spans="19:22">
      <c r="S4384" t="str">
        <f>IF(ISNUMBER(SEARCH(ZAKL_DATA!$B$18,FU!$U4384)),U4384,"")</f>
        <v>Rudolec</v>
      </c>
      <c r="T4384" t="str">
        <f t="array" ref="T4384">IFERROR(INDEX($S$3:$S$6255,SMALL(IF(ISNUMBER(SEARCH("",$S$3:$S$6255)),ROW($S$1:$S$6253),""),ROW(S4382))),"")</f>
        <v>Rudolec</v>
      </c>
      <c r="U4384" t="s">
        <v>8749</v>
      </c>
      <c r="V4384">
        <v>577685</v>
      </c>
    </row>
    <row r="4385" spans="19:22">
      <c r="S4385" t="str">
        <f>IF(ISNUMBER(SEARCH(ZAKL_DATA!$B$18,FU!$U4385)),U4385,"")</f>
        <v>Rudolfov</v>
      </c>
      <c r="T4385" t="str">
        <f t="array" ref="T4385">IFERROR(INDEX($S$3:$S$6255,SMALL(IF(ISNUMBER(SEARCH("",$S$3:$S$6255)),ROW($S$1:$S$6253),""),ROW(S4383))),"")</f>
        <v>Rudolfov</v>
      </c>
      <c r="U4385" t="s">
        <v>5159</v>
      </c>
      <c r="V4385">
        <v>577693</v>
      </c>
    </row>
    <row r="4386" spans="19:22">
      <c r="S4386" t="str">
        <f>IF(ISNUMBER(SEARCH(ZAKL_DATA!$B$18,FU!$U4386)),U4386,"")</f>
        <v>Rudoltice</v>
      </c>
      <c r="T4386" t="str">
        <f t="array" ref="T4386">IFERROR(INDEX($S$3:$S$6255,SMALL(IF(ISNUMBER(SEARCH("",$S$3:$S$6255)),ROW($S$1:$S$6253),""),ROW(S4384))),"")</f>
        <v>Rudoltice</v>
      </c>
      <c r="U4386" t="s">
        <v>7712</v>
      </c>
      <c r="V4386">
        <v>577707</v>
      </c>
    </row>
    <row r="4387" spans="19:22">
      <c r="S4387" t="str">
        <f>IF(ISNUMBER(SEARCH(ZAKL_DATA!$B$18,FU!$U4387)),U4387,"")</f>
        <v>Rumburk</v>
      </c>
      <c r="T4387" t="str">
        <f t="array" ref="T4387">IFERROR(INDEX($S$3:$S$6255,SMALL(IF(ISNUMBER(SEARCH("",$S$3:$S$6255)),ROW($S$1:$S$6253),""),ROW(S4385))),"")</f>
        <v>Rumburk</v>
      </c>
      <c r="U4387" t="s">
        <v>6379</v>
      </c>
      <c r="V4387">
        <v>577723</v>
      </c>
    </row>
    <row r="4388" spans="19:22">
      <c r="S4388" t="str">
        <f>IF(ISNUMBER(SEARCH(ZAKL_DATA!$B$18,FU!$U4388)),U4388,"")</f>
        <v>Ruprechtov</v>
      </c>
      <c r="T4388" t="str">
        <f t="array" ref="T4388">IFERROR(INDEX($S$3:$S$6255,SMALL(IF(ISNUMBER(SEARCH("",$S$3:$S$6255)),ROW($S$1:$S$6253),""),ROW(S4386))),"")</f>
        <v>Ruprechtov</v>
      </c>
      <c r="U4388" t="s">
        <v>8541</v>
      </c>
      <c r="V4388">
        <v>577731</v>
      </c>
    </row>
    <row r="4389" spans="19:22">
      <c r="S4389" t="str">
        <f>IF(ISNUMBER(SEARCH(ZAKL_DATA!$B$18,FU!$U4389)),U4389,"")</f>
        <v>Rusava</v>
      </c>
      <c r="T4389" t="str">
        <f t="array" ref="T4389">IFERROR(INDEX($S$3:$S$6255,SMALL(IF(ISNUMBER(SEARCH("",$S$3:$S$6255)),ROW($S$1:$S$6253),""),ROW(S4387))),"")</f>
        <v>Rusava</v>
      </c>
      <c r="U4389" t="s">
        <v>8253</v>
      </c>
      <c r="V4389">
        <v>577774</v>
      </c>
    </row>
    <row r="4390" spans="19:22">
      <c r="S4390" t="str">
        <f>IF(ISNUMBER(SEARCH(ZAKL_DATA!$B$18,FU!$U4390)),U4390,"")</f>
        <v>Rusín</v>
      </c>
      <c r="T4390" t="str">
        <f t="array" ref="T4390">IFERROR(INDEX($S$3:$S$6255,SMALL(IF(ISNUMBER(SEARCH("",$S$3:$S$6255)),ROW($S$1:$S$6253),""),ROW(S4388))),"")</f>
        <v>Rusín</v>
      </c>
      <c r="U4390" t="s">
        <v>8813</v>
      </c>
      <c r="V4390">
        <v>577812</v>
      </c>
    </row>
    <row r="4391" spans="19:22">
      <c r="S4391" t="str">
        <f>IF(ISNUMBER(SEARCH(ZAKL_DATA!$B$18,FU!$U4391)),U4391,"")</f>
        <v>Rušinov</v>
      </c>
      <c r="T4391" t="str">
        <f t="array" ref="T4391">IFERROR(INDEX($S$3:$S$6255,SMALL(IF(ISNUMBER(SEARCH("",$S$3:$S$6255)),ROW($S$1:$S$6253),""),ROW(S4389))),"")</f>
        <v>Rušinov</v>
      </c>
      <c r="U4391" t="s">
        <v>6897</v>
      </c>
      <c r="V4391">
        <v>577821</v>
      </c>
    </row>
    <row r="4392" spans="19:22">
      <c r="S4392" t="str">
        <f>IF(ISNUMBER(SEARCH(ZAKL_DATA!$B$18,FU!$U4392)),U4392,"")</f>
        <v>Růžďka</v>
      </c>
      <c r="T4392" t="str">
        <f t="array" ref="T4392">IFERROR(INDEX($S$3:$S$6255,SMALL(IF(ISNUMBER(SEARCH("",$S$3:$S$6255)),ROW($S$1:$S$6253),""),ROW(S4390))),"")</f>
        <v>Růžďka</v>
      </c>
      <c r="U4392" t="s">
        <v>5147</v>
      </c>
      <c r="V4392">
        <v>577839</v>
      </c>
    </row>
    <row r="4393" spans="19:22">
      <c r="S4393" t="str">
        <f>IF(ISNUMBER(SEARCH(ZAKL_DATA!$B$18,FU!$U4393)),U4393,"")</f>
        <v>Růžená</v>
      </c>
      <c r="T4393" t="str">
        <f t="array" ref="T4393">IFERROR(INDEX($S$3:$S$6255,SMALL(IF(ISNUMBER(SEARCH("",$S$3:$S$6255)),ROW($S$1:$S$6253),""),ROW(S4391))),"")</f>
        <v>Růžená</v>
      </c>
      <c r="U4393" t="s">
        <v>8173</v>
      </c>
      <c r="V4393">
        <v>577863</v>
      </c>
    </row>
    <row r="4394" spans="19:22">
      <c r="S4394" t="str">
        <f>IF(ISNUMBER(SEARCH(ZAKL_DATA!$B$18,FU!$U4394)),U4394,"")</f>
        <v>Růžová</v>
      </c>
      <c r="T4394" t="str">
        <f t="array" ref="T4394">IFERROR(INDEX($S$3:$S$6255,SMALL(IF(ISNUMBER(SEARCH("",$S$3:$S$6255)),ROW($S$1:$S$6253),""),ROW(S4392))),"")</f>
        <v>Růžová</v>
      </c>
      <c r="U4394" t="s">
        <v>6726</v>
      </c>
      <c r="V4394">
        <v>577871</v>
      </c>
    </row>
    <row r="4395" spans="19:22">
      <c r="S4395" t="str">
        <f>IF(ISNUMBER(SEARCH(ZAKL_DATA!$B$18,FU!$U4395)),U4395,"")</f>
        <v>Rybí</v>
      </c>
      <c r="T4395" t="str">
        <f t="array" ref="T4395">IFERROR(INDEX($S$3:$S$6255,SMALL(IF(ISNUMBER(SEARCH("",$S$3:$S$6255)),ROW($S$1:$S$6253),""),ROW(S4393))),"")</f>
        <v>Rybí</v>
      </c>
      <c r="U4395" t="s">
        <v>6825</v>
      </c>
      <c r="V4395">
        <v>577898</v>
      </c>
    </row>
    <row r="4396" spans="19:22">
      <c r="S4396" t="str">
        <f>IF(ISNUMBER(SEARCH(ZAKL_DATA!$B$18,FU!$U4396)),U4396,"")</f>
        <v>Rybitví</v>
      </c>
      <c r="T4396" t="str">
        <f t="array" ref="T4396">IFERROR(INDEX($S$3:$S$6255,SMALL(IF(ISNUMBER(SEARCH("",$S$3:$S$6255)),ROW($S$1:$S$6253),""),ROW(S4394))),"")</f>
        <v>Rybitví</v>
      </c>
      <c r="U4396" t="s">
        <v>7371</v>
      </c>
      <c r="V4396">
        <v>577910</v>
      </c>
    </row>
    <row r="4397" spans="19:22">
      <c r="S4397" t="str">
        <f>IF(ISNUMBER(SEARCH(ZAKL_DATA!$B$18,FU!$U4397)),U4397,"")</f>
        <v>Rybná nad Zdobnicí</v>
      </c>
      <c r="T4397" t="str">
        <f t="array" ref="T4397">IFERROR(INDEX($S$3:$S$6255,SMALL(IF(ISNUMBER(SEARCH("",$S$3:$S$6255)),ROW($S$1:$S$6253),""),ROW(S4395))),"")</f>
        <v>Rybná nad Zdobnicí</v>
      </c>
      <c r="U4397" t="s">
        <v>7439</v>
      </c>
      <c r="V4397">
        <v>577928</v>
      </c>
    </row>
    <row r="4398" spans="19:22">
      <c r="S4398" t="str">
        <f>IF(ISNUMBER(SEARCH(ZAKL_DATA!$B$18,FU!$U4398)),U4398,"")</f>
        <v>Rybné</v>
      </c>
      <c r="T4398" t="str">
        <f t="array" ref="T4398">IFERROR(INDEX($S$3:$S$6255,SMALL(IF(ISNUMBER(SEARCH("",$S$3:$S$6255)),ROW($S$1:$S$6253),""),ROW(S4396))),"")</f>
        <v>Rybné</v>
      </c>
      <c r="U4398" t="s">
        <v>8174</v>
      </c>
      <c r="V4398">
        <v>577936</v>
      </c>
    </row>
    <row r="4399" spans="19:22">
      <c r="S4399" t="str">
        <f>IF(ISNUMBER(SEARCH(ZAKL_DATA!$B$18,FU!$U4399)),U4399,"")</f>
        <v>Rybnice</v>
      </c>
      <c r="T4399" t="str">
        <f t="array" ref="T4399">IFERROR(INDEX($S$3:$S$6255,SMALL(IF(ISNUMBER(SEARCH("",$S$3:$S$6255)),ROW($S$1:$S$6253),""),ROW(S4397))),"")</f>
        <v>Rybnice</v>
      </c>
      <c r="U4399" t="s">
        <v>6133</v>
      </c>
      <c r="V4399">
        <v>577944</v>
      </c>
    </row>
    <row r="4400" spans="19:22">
      <c r="S4400" t="str">
        <f>IF(ISNUMBER(SEARCH(ZAKL_DATA!$B$18,FU!$U4400)),U4400,"")</f>
        <v>Rybníček</v>
      </c>
      <c r="T4400" t="str">
        <f t="array" ref="T4400">IFERROR(INDEX($S$3:$S$6255,SMALL(IF(ISNUMBER(SEARCH("",$S$3:$S$6255)),ROW($S$1:$S$6253),""),ROW(S4398))),"")</f>
        <v>Rybníček</v>
      </c>
      <c r="U4400" t="s">
        <v>5865</v>
      </c>
      <c r="V4400">
        <v>577961</v>
      </c>
    </row>
    <row r="4401" spans="19:22">
      <c r="S4401" t="str">
        <f>IF(ISNUMBER(SEARCH(ZAKL_DATA!$B$18,FU!$U4401)),U4401,"")</f>
        <v>Rybníček</v>
      </c>
      <c r="T4401" t="str">
        <f t="array" ref="T4401">IFERROR(INDEX($S$3:$S$6255,SMALL(IF(ISNUMBER(SEARCH("",$S$3:$S$6255)),ROW($S$1:$S$6253),""),ROW(S4399))),"")</f>
        <v>Rybníček</v>
      </c>
      <c r="U4401" t="s">
        <v>5865</v>
      </c>
      <c r="V4401">
        <v>577979</v>
      </c>
    </row>
    <row r="4402" spans="19:22">
      <c r="S4402" t="str">
        <f>IF(ISNUMBER(SEARCH(ZAKL_DATA!$B$18,FU!$U4402)),U4402,"")</f>
        <v>Rybník</v>
      </c>
      <c r="T4402" t="str">
        <f t="array" ref="T4402">IFERROR(INDEX($S$3:$S$6255,SMALL(IF(ISNUMBER(SEARCH("",$S$3:$S$6255)),ROW($S$1:$S$6253),""),ROW(S4400))),"")</f>
        <v>Rybník</v>
      </c>
      <c r="U4402" t="s">
        <v>5373</v>
      </c>
      <c r="V4402">
        <v>577987</v>
      </c>
    </row>
    <row r="4403" spans="19:22">
      <c r="S4403" t="str">
        <f>IF(ISNUMBER(SEARCH(ZAKL_DATA!$B$18,FU!$U4403)),U4403,"")</f>
        <v>Rybník</v>
      </c>
      <c r="T4403" t="str">
        <f t="array" ref="T4403">IFERROR(INDEX($S$3:$S$6255,SMALL(IF(ISNUMBER(SEARCH("",$S$3:$S$6255)),ROW($S$1:$S$6253),""),ROW(S4401))),"")</f>
        <v>Rybník</v>
      </c>
      <c r="U4403" t="s">
        <v>5373</v>
      </c>
      <c r="V4403">
        <v>577995</v>
      </c>
    </row>
    <row r="4404" spans="19:22">
      <c r="S4404" t="str">
        <f>IF(ISNUMBER(SEARCH(ZAKL_DATA!$B$18,FU!$U4404)),U4404,"")</f>
        <v>Rybníky</v>
      </c>
      <c r="T4404" t="str">
        <f t="array" ref="T4404">IFERROR(INDEX($S$3:$S$6255,SMALL(IF(ISNUMBER(SEARCH("",$S$3:$S$6255)),ROW($S$1:$S$6253),""),ROW(S4402))),"")</f>
        <v>Rybníky</v>
      </c>
      <c r="U4404" t="s">
        <v>4959</v>
      </c>
      <c r="V4404">
        <v>578002</v>
      </c>
    </row>
    <row r="4405" spans="19:22">
      <c r="S4405" t="str">
        <f>IF(ISNUMBER(SEARCH(ZAKL_DATA!$B$18,FU!$U4405)),U4405,"")</f>
        <v>Rybníky</v>
      </c>
      <c r="T4405" t="str">
        <f t="array" ref="T4405">IFERROR(INDEX($S$3:$S$6255,SMALL(IF(ISNUMBER(SEARCH("",$S$3:$S$6255)),ROW($S$1:$S$6253),""),ROW(S4403))),"")</f>
        <v>Rybníky</v>
      </c>
      <c r="U4405" t="s">
        <v>4959</v>
      </c>
      <c r="V4405">
        <v>578011</v>
      </c>
    </row>
    <row r="4406" spans="19:22">
      <c r="S4406" t="str">
        <f>IF(ISNUMBER(SEARCH(ZAKL_DATA!$B$18,FU!$U4406)),U4406,"")</f>
        <v>Rybniště</v>
      </c>
      <c r="T4406" t="str">
        <f t="array" ref="T4406">IFERROR(INDEX($S$3:$S$6255,SMALL(IF(ISNUMBER(SEARCH("",$S$3:$S$6255)),ROW($S$1:$S$6253),""),ROW(S4404))),"")</f>
        <v>Rybniště</v>
      </c>
      <c r="U4406" t="s">
        <v>6381</v>
      </c>
      <c r="V4406">
        <v>578029</v>
      </c>
    </row>
    <row r="4407" spans="19:22">
      <c r="S4407" t="str">
        <f>IF(ISNUMBER(SEARCH(ZAKL_DATA!$B$18,FU!$U4407)),U4407,"")</f>
        <v>Rychnov na Moravě</v>
      </c>
      <c r="T4407" t="str">
        <f t="array" ref="T4407">IFERROR(INDEX($S$3:$S$6255,SMALL(IF(ISNUMBER(SEARCH("",$S$3:$S$6255)),ROW($S$1:$S$6253),""),ROW(S4405))),"")</f>
        <v>Rychnov na Moravě</v>
      </c>
      <c r="U4407" t="s">
        <v>7573</v>
      </c>
      <c r="V4407">
        <v>578037</v>
      </c>
    </row>
    <row r="4408" spans="19:22">
      <c r="S4408" t="str">
        <f>IF(ISNUMBER(SEARCH(ZAKL_DATA!$B$18,FU!$U4408)),U4408,"")</f>
        <v>Rychnov nad Kněžnou</v>
      </c>
      <c r="T4408" t="str">
        <f t="array" ref="T4408">IFERROR(INDEX($S$3:$S$6255,SMALL(IF(ISNUMBER(SEARCH("",$S$3:$S$6255)),ROW($S$1:$S$6253),""),ROW(S4406))),"")</f>
        <v>Rychnov nad Kněžnou</v>
      </c>
      <c r="U4408" t="s">
        <v>7402</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c r="S4410" t="str">
        <f>IF(ISNUMBER(SEARCH(ZAKL_DATA!$B$18,FU!$U4410)),U4410,"")</f>
        <v>Rychnovek</v>
      </c>
      <c r="T4410" t="str">
        <f t="array" ref="T4410">IFERROR(INDEX($S$3:$S$6255,SMALL(IF(ISNUMBER(SEARCH("",$S$3:$S$6255)),ROW($S$1:$S$6253),""),ROW(S4408))),"")</f>
        <v>Rychnovek</v>
      </c>
      <c r="U4410" t="s">
        <v>7301</v>
      </c>
      <c r="V4410">
        <v>578061</v>
      </c>
    </row>
    <row r="4411" spans="19:22">
      <c r="S4411" t="str">
        <f>IF(ISNUMBER(SEARCH(ZAKL_DATA!$B$18,FU!$U4411)),U4411,"")</f>
        <v>Rychvald</v>
      </c>
      <c r="T4411" t="str">
        <f t="array" ref="T4411">IFERROR(INDEX($S$3:$S$6255,SMALL(IF(ISNUMBER(SEARCH("",$S$3:$S$6255)),ROW($S$1:$S$6253),""),ROW(S4409))),"")</f>
        <v>Rychvald</v>
      </c>
      <c r="U4411" t="s">
        <v>8899</v>
      </c>
      <c r="V4411">
        <v>578070</v>
      </c>
    </row>
    <row r="4412" spans="19:22">
      <c r="S4412" t="str">
        <f>IF(ISNUMBER(SEARCH(ZAKL_DATA!$B$18,FU!$U4412)),U4412,"")</f>
        <v>Ryjice</v>
      </c>
      <c r="T4412" t="str">
        <f t="array" ref="T4412">IFERROR(INDEX($S$3:$S$6255,SMALL(IF(ISNUMBER(SEARCH("",$S$3:$S$6255)),ROW($S$1:$S$6253),""),ROW(S4410))),"")</f>
        <v>Ryjice</v>
      </c>
      <c r="U4412" t="s">
        <v>5259</v>
      </c>
      <c r="V4412">
        <v>578088</v>
      </c>
    </row>
    <row r="4413" spans="19:22">
      <c r="S4413" t="str">
        <f>IF(ISNUMBER(SEARCH(ZAKL_DATA!$B$18,FU!$U4413)),U4413,"")</f>
        <v>Rýmařov</v>
      </c>
      <c r="T4413" t="str">
        <f t="array" ref="T4413">IFERROR(INDEX($S$3:$S$6255,SMALL(IF(ISNUMBER(SEARCH("",$S$3:$S$6255)),ROW($S$1:$S$6253),""),ROW(S4411))),"")</f>
        <v>Rýmařov</v>
      </c>
      <c r="U4413" t="s">
        <v>8814</v>
      </c>
      <c r="V4413">
        <v>578096</v>
      </c>
    </row>
    <row r="4414" spans="19:22">
      <c r="S4414" t="str">
        <f>IF(ISNUMBER(SEARCH(ZAKL_DATA!$B$18,FU!$U4414)),U4414,"")</f>
        <v>Rymice</v>
      </c>
      <c r="T4414" t="str">
        <f t="array" ref="T4414">IFERROR(INDEX($S$3:$S$6255,SMALL(IF(ISNUMBER(SEARCH("",$S$3:$S$6255)),ROW($S$1:$S$6253),""),ROW(S4412))),"")</f>
        <v>Rymice</v>
      </c>
      <c r="U4414" t="s">
        <v>8254</v>
      </c>
      <c r="V4414">
        <v>578100</v>
      </c>
    </row>
    <row r="4415" spans="19:22">
      <c r="S4415" t="str">
        <f>IF(ISNUMBER(SEARCH(ZAKL_DATA!$B$18,FU!$U4415)),U4415,"")</f>
        <v>Rynárec</v>
      </c>
      <c r="T4415" t="str">
        <f t="array" ref="T4415">IFERROR(INDEX($S$3:$S$6255,SMALL(IF(ISNUMBER(SEARCH("",$S$3:$S$6255)),ROW($S$1:$S$6253),""),ROW(S4413))),"")</f>
        <v>Rynárec</v>
      </c>
      <c r="U4415" t="s">
        <v>6310</v>
      </c>
      <c r="V4415">
        <v>578118</v>
      </c>
    </row>
    <row r="4416" spans="19:22">
      <c r="S4416" t="str">
        <f>IF(ISNUMBER(SEARCH(ZAKL_DATA!$B$18,FU!$U4416)),U4416,"")</f>
        <v>Rynholec</v>
      </c>
      <c r="T4416" t="str">
        <f t="array" ref="T4416">IFERROR(INDEX($S$3:$S$6255,SMALL(IF(ISNUMBER(SEARCH("",$S$3:$S$6255)),ROW($S$1:$S$6253),""),ROW(S4414))),"")</f>
        <v>Rynholec</v>
      </c>
      <c r="U4416" t="s">
        <v>5052</v>
      </c>
      <c r="V4416">
        <v>578126</v>
      </c>
    </row>
    <row r="4417" spans="19:22">
      <c r="S4417" t="str">
        <f>IF(ISNUMBER(SEARCH(ZAKL_DATA!$B$18,FU!$U4417)),U4417,"")</f>
        <v>Rynoltice</v>
      </c>
      <c r="T4417" t="str">
        <f t="array" ref="T4417">IFERROR(INDEX($S$3:$S$6255,SMALL(IF(ISNUMBER(SEARCH("",$S$3:$S$6255)),ROW($S$1:$S$6253),""),ROW(S4415))),"")</f>
        <v>Rynoltice</v>
      </c>
      <c r="U4417" t="s">
        <v>6517</v>
      </c>
      <c r="V4417">
        <v>578134</v>
      </c>
    </row>
    <row r="4418" spans="19:22">
      <c r="S4418" t="str">
        <f>IF(ISNUMBER(SEARCH(ZAKL_DATA!$B$18,FU!$U4418)),U4418,"")</f>
        <v>Ryžoviště</v>
      </c>
      <c r="T4418" t="str">
        <f t="array" ref="T4418">IFERROR(INDEX($S$3:$S$6255,SMALL(IF(ISNUMBER(SEARCH("",$S$3:$S$6255)),ROW($S$1:$S$6253),""),ROW(S4416))),"")</f>
        <v>Ryžoviště</v>
      </c>
      <c r="U4418" t="s">
        <v>8815</v>
      </c>
      <c r="V4418">
        <v>578142</v>
      </c>
    </row>
    <row r="4419" spans="19:22">
      <c r="S4419" t="str">
        <f>IF(ISNUMBER(SEARCH(ZAKL_DATA!$B$18,FU!$U4419)),U4419,"")</f>
        <v>Řásná</v>
      </c>
      <c r="T4419" t="str">
        <f t="array" ref="T4419">IFERROR(INDEX($S$3:$S$6255,SMALL(IF(ISNUMBER(SEARCH("",$S$3:$S$6255)),ROW($S$1:$S$6253),""),ROW(S4417))),"")</f>
        <v>Řásná</v>
      </c>
      <c r="U4419" t="s">
        <v>8175</v>
      </c>
      <c r="V4419">
        <v>578151</v>
      </c>
    </row>
    <row r="4420" spans="19:22">
      <c r="S4420" t="str">
        <f>IF(ISNUMBER(SEARCH(ZAKL_DATA!$B$18,FU!$U4420)),U4420,"")</f>
        <v>Řečany nad Labem</v>
      </c>
      <c r="T4420" t="str">
        <f t="array" ref="T4420">IFERROR(INDEX($S$3:$S$6255,SMALL(IF(ISNUMBER(SEARCH("",$S$3:$S$6255)),ROW($S$1:$S$6253),""),ROW(S4418))),"")</f>
        <v>Řečany nad Labem</v>
      </c>
      <c r="U4420" t="s">
        <v>7372</v>
      </c>
      <c r="V4420">
        <v>578169</v>
      </c>
    </row>
    <row r="4421" spans="19:22">
      <c r="S4421" t="str">
        <f>IF(ISNUMBER(SEARCH(ZAKL_DATA!$B$18,FU!$U4421)),U4421,"")</f>
        <v>Řečice</v>
      </c>
      <c r="T4421" t="str">
        <f t="array" ref="T4421">IFERROR(INDEX($S$3:$S$6255,SMALL(IF(ISNUMBER(SEARCH("",$S$3:$S$6255)),ROW($S$1:$S$6253),""),ROW(S4419))),"")</f>
        <v>Řečice</v>
      </c>
      <c r="U4421" t="s">
        <v>5439</v>
      </c>
      <c r="V4421">
        <v>578177</v>
      </c>
    </row>
    <row r="4422" spans="19:22">
      <c r="S4422" t="str">
        <f>IF(ISNUMBER(SEARCH(ZAKL_DATA!$B$18,FU!$U4422)),U4422,"")</f>
        <v>Řečice</v>
      </c>
      <c r="T4422" t="str">
        <f t="array" ref="T4422">IFERROR(INDEX($S$3:$S$6255,SMALL(IF(ISNUMBER(SEARCH("",$S$3:$S$6255)),ROW($S$1:$S$6253),""),ROW(S4420))),"")</f>
        <v>Řečice</v>
      </c>
      <c r="U4422" t="s">
        <v>5439</v>
      </c>
      <c r="V4422">
        <v>578185</v>
      </c>
    </row>
    <row r="4423" spans="19:22">
      <c r="S4423" t="str">
        <f>IF(ISNUMBER(SEARCH(ZAKL_DATA!$B$18,FU!$U4423)),U4423,"")</f>
        <v>Řehenice</v>
      </c>
      <c r="T4423" t="str">
        <f t="array" ref="T4423">IFERROR(INDEX($S$3:$S$6255,SMALL(IF(ISNUMBER(SEARCH("",$S$3:$S$6255)),ROW($S$1:$S$6253),""),ROW(S4421))),"")</f>
        <v>Řehenice</v>
      </c>
      <c r="U4423" t="s">
        <v>4746</v>
      </c>
      <c r="V4423">
        <v>578193</v>
      </c>
    </row>
    <row r="4424" spans="19:22">
      <c r="S4424" t="str">
        <f>IF(ISNUMBER(SEARCH(ZAKL_DATA!$B$18,FU!$U4424)),U4424,"")</f>
        <v>Řehlovice</v>
      </c>
      <c r="T4424" t="str">
        <f t="array" ref="T4424">IFERROR(INDEX($S$3:$S$6255,SMALL(IF(ISNUMBER(SEARCH("",$S$3:$S$6255)),ROW($S$1:$S$6253),""),ROW(S4422))),"")</f>
        <v>Řehlovice</v>
      </c>
      <c r="U4424" t="s">
        <v>6797</v>
      </c>
      <c r="V4424">
        <v>578207</v>
      </c>
    </row>
    <row r="4425" spans="19:22">
      <c r="S4425" t="str">
        <f>IF(ISNUMBER(SEARCH(ZAKL_DATA!$B$18,FU!$U4425)),U4425,"")</f>
        <v>Řeka</v>
      </c>
      <c r="T4425" t="str">
        <f t="array" ref="T4425">IFERROR(INDEX($S$3:$S$6255,SMALL(IF(ISNUMBER(SEARCH("",$S$3:$S$6255)),ROW($S$1:$S$6253),""),ROW(S4423))),"")</f>
        <v>Řeka</v>
      </c>
      <c r="U4425" t="s">
        <v>5742</v>
      </c>
      <c r="V4425">
        <v>578215</v>
      </c>
    </row>
    <row r="4426" spans="19:22">
      <c r="S4426" t="str">
        <f>IF(ISNUMBER(SEARCH(ZAKL_DATA!$B$18,FU!$U4426)),U4426,"")</f>
        <v>Řemíčov</v>
      </c>
      <c r="T4426" t="str">
        <f t="array" ref="T4426">IFERROR(INDEX($S$3:$S$6255,SMALL(IF(ISNUMBER(SEARCH("",$S$3:$S$6255)),ROW($S$1:$S$6253),""),ROW(S4424))),"")</f>
        <v>Řemíčov</v>
      </c>
      <c r="U4426" t="s">
        <v>6193</v>
      </c>
      <c r="V4426">
        <v>578223</v>
      </c>
    </row>
    <row r="4427" spans="19:22">
      <c r="S4427" t="str">
        <f>IF(ISNUMBER(SEARCH(ZAKL_DATA!$B$18,FU!$U4427)),U4427,"")</f>
        <v>Řenče</v>
      </c>
      <c r="T4427" t="str">
        <f t="array" ref="T4427">IFERROR(INDEX($S$3:$S$6255,SMALL(IF(ISNUMBER(SEARCH("",$S$3:$S$6255)),ROW($S$1:$S$6253),""),ROW(S4425))),"")</f>
        <v>Řenče</v>
      </c>
      <c r="U4427" t="s">
        <v>6070</v>
      </c>
      <c r="V4427">
        <v>578231</v>
      </c>
    </row>
    <row r="4428" spans="19:22">
      <c r="S4428" t="str">
        <f>IF(ISNUMBER(SEARCH(ZAKL_DATA!$B$18,FU!$U4428)),U4428,"")</f>
        <v>Řendějov</v>
      </c>
      <c r="T4428" t="str">
        <f t="array" ref="T4428">IFERROR(INDEX($S$3:$S$6255,SMALL(IF(ISNUMBER(SEARCH("",$S$3:$S$6255)),ROW($S$1:$S$6253),""),ROW(S4426))),"")</f>
        <v>Řendějov</v>
      </c>
      <c r="U4428" t="s">
        <v>4365</v>
      </c>
      <c r="V4428">
        <v>578240</v>
      </c>
    </row>
    <row r="4429" spans="19:22">
      <c r="S4429" t="str">
        <f>IF(ISNUMBER(SEARCH(ZAKL_DATA!$B$18,FU!$U4429)),U4429,"")</f>
        <v>Řepeč</v>
      </c>
      <c r="T4429" t="str">
        <f t="array" ref="T4429">IFERROR(INDEX($S$3:$S$6255,SMALL(IF(ISNUMBER(SEARCH("",$S$3:$S$6255)),ROW($S$1:$S$6253),""),ROW(S4427))),"")</f>
        <v>Řepeč</v>
      </c>
      <c r="U4429" t="s">
        <v>5776</v>
      </c>
      <c r="V4429">
        <v>578258</v>
      </c>
    </row>
    <row r="4430" spans="19:22">
      <c r="S4430" t="str">
        <f>IF(ISNUMBER(SEARCH(ZAKL_DATA!$B$18,FU!$U4430)),U4430,"")</f>
        <v>Řepice</v>
      </c>
      <c r="T4430" t="str">
        <f t="array" ref="T4430">IFERROR(INDEX($S$3:$S$6255,SMALL(IF(ISNUMBER(SEARCH("",$S$3:$S$6255)),ROW($S$1:$S$6253),""),ROW(S4428))),"")</f>
        <v>Řepice</v>
      </c>
      <c r="U4430" t="s">
        <v>4591</v>
      </c>
      <c r="V4430">
        <v>578266</v>
      </c>
    </row>
    <row r="4431" spans="19:22">
      <c r="S4431" t="str">
        <f>IF(ISNUMBER(SEARCH(ZAKL_DATA!$B$18,FU!$U4431)),U4431,"")</f>
        <v>Řepín</v>
      </c>
      <c r="T4431" t="str">
        <f t="array" ref="T4431">IFERROR(INDEX($S$3:$S$6255,SMALL(IF(ISNUMBER(SEARCH("",$S$3:$S$6255)),ROW($S$1:$S$6253),""),ROW(S4429))),"")</f>
        <v>Řepín</v>
      </c>
      <c r="U4431" t="s">
        <v>4440</v>
      </c>
      <c r="V4431">
        <v>578274</v>
      </c>
    </row>
    <row r="4432" spans="19:22">
      <c r="S4432" t="str">
        <f>IF(ISNUMBER(SEARCH(ZAKL_DATA!$B$18,FU!$U4432)),U4432,"")</f>
        <v>Řepiště</v>
      </c>
      <c r="T4432" t="str">
        <f t="array" ref="T4432">IFERROR(INDEX($S$3:$S$6255,SMALL(IF(ISNUMBER(SEARCH("",$S$3:$S$6255)),ROW($S$1:$S$6253),""),ROW(S4430))),"")</f>
        <v>Řepiště</v>
      </c>
      <c r="U4432" t="s">
        <v>6848</v>
      </c>
      <c r="V4432">
        <v>578282</v>
      </c>
    </row>
    <row r="4433" spans="19:22">
      <c r="S4433" t="str">
        <f>IF(ISNUMBER(SEARCH(ZAKL_DATA!$B$18,FU!$U4433)),U4433,"")</f>
        <v>Řepníky</v>
      </c>
      <c r="T4433" t="str">
        <f t="array" ref="T4433">IFERROR(INDEX($S$3:$S$6255,SMALL(IF(ISNUMBER(SEARCH("",$S$3:$S$6255)),ROW($S$1:$S$6253),""),ROW(S4431))),"")</f>
        <v>Řepníky</v>
      </c>
      <c r="U4433" t="s">
        <v>7118</v>
      </c>
      <c r="V4433">
        <v>578291</v>
      </c>
    </row>
    <row r="4434" spans="19:22">
      <c r="S4434" t="str">
        <f>IF(ISNUMBER(SEARCH(ZAKL_DATA!$B$18,FU!$U4434)),U4434,"")</f>
        <v>Řepov</v>
      </c>
      <c r="T4434" t="str">
        <f t="array" ref="T4434">IFERROR(INDEX($S$3:$S$6255,SMALL(IF(ISNUMBER(SEARCH("",$S$3:$S$6255)),ROW($S$1:$S$6253),""),ROW(S4432))),"")</f>
        <v>Řepov</v>
      </c>
      <c r="U4434" t="s">
        <v>4565</v>
      </c>
      <c r="V4434">
        <v>578304</v>
      </c>
    </row>
    <row r="4435" spans="19:22">
      <c r="S4435" t="str">
        <f>IF(ISNUMBER(SEARCH(ZAKL_DATA!$B$18,FU!$U4435)),U4435,"")</f>
        <v>Řeřichy</v>
      </c>
      <c r="T4435" t="str">
        <f t="array" ref="T4435">IFERROR(INDEX($S$3:$S$6255,SMALL(IF(ISNUMBER(SEARCH("",$S$3:$S$6255)),ROW($S$1:$S$6253),""),ROW(S4433))),"")</f>
        <v>Řeřichy</v>
      </c>
      <c r="U4435" t="s">
        <v>6609</v>
      </c>
      <c r="V4435">
        <v>578312</v>
      </c>
    </row>
    <row r="4436" spans="19:22">
      <c r="S4436" t="str">
        <f>IF(ISNUMBER(SEARCH(ZAKL_DATA!$B$18,FU!$U4436)),U4436,"")</f>
        <v>Řestoky</v>
      </c>
      <c r="T4436" t="str">
        <f t="array" ref="T4436">IFERROR(INDEX($S$3:$S$6255,SMALL(IF(ISNUMBER(SEARCH("",$S$3:$S$6255)),ROW($S$1:$S$6253),""),ROW(S4434))),"")</f>
        <v>Řestoky</v>
      </c>
      <c r="U4436" t="s">
        <v>7119</v>
      </c>
      <c r="V4436">
        <v>578321</v>
      </c>
    </row>
    <row r="4437" spans="19:22">
      <c r="S4437" t="str">
        <f>IF(ISNUMBER(SEARCH(ZAKL_DATA!$B$18,FU!$U4437)),U4437,"")</f>
        <v>Řetová</v>
      </c>
      <c r="T4437" t="str">
        <f t="array" ref="T4437">IFERROR(INDEX($S$3:$S$6255,SMALL(IF(ISNUMBER(SEARCH("",$S$3:$S$6255)),ROW($S$1:$S$6253),""),ROW(S4435))),"")</f>
        <v>Řetová</v>
      </c>
      <c r="U4437" t="s">
        <v>7713</v>
      </c>
      <c r="V4437">
        <v>578339</v>
      </c>
    </row>
    <row r="4438" spans="19:22">
      <c r="S4438" t="str">
        <f>IF(ISNUMBER(SEARCH(ZAKL_DATA!$B$18,FU!$U4438)),U4438,"")</f>
        <v>Řetůvka</v>
      </c>
      <c r="T4438" t="str">
        <f t="array" ref="T4438">IFERROR(INDEX($S$3:$S$6255,SMALL(IF(ISNUMBER(SEARCH("",$S$3:$S$6255)),ROW($S$1:$S$6253),""),ROW(S4436))),"")</f>
        <v>Řetůvka</v>
      </c>
      <c r="U4438" t="s">
        <v>7714</v>
      </c>
      <c r="V4438">
        <v>578347</v>
      </c>
    </row>
    <row r="4439" spans="19:22">
      <c r="S4439" t="str">
        <f>IF(ISNUMBER(SEARCH(ZAKL_DATA!$B$18,FU!$U4439)),U4439,"")</f>
        <v>Řevnice</v>
      </c>
      <c r="T4439" t="str">
        <f t="array" ref="T4439">IFERROR(INDEX($S$3:$S$6255,SMALL(IF(ISNUMBER(SEARCH("",$S$3:$S$6255)),ROW($S$1:$S$6253),""),ROW(S4437))),"")</f>
        <v>Řevnice</v>
      </c>
      <c r="U4439" t="s">
        <v>4821</v>
      </c>
      <c r="V4439">
        <v>578355</v>
      </c>
    </row>
    <row r="4440" spans="19:22">
      <c r="S4440" t="str">
        <f>IF(ISNUMBER(SEARCH(ZAKL_DATA!$B$18,FU!$U4440)),U4440,"")</f>
        <v>Řevničov</v>
      </c>
      <c r="T4440" t="str">
        <f t="array" ref="T4440">IFERROR(INDEX($S$3:$S$6255,SMALL(IF(ISNUMBER(SEARCH("",$S$3:$S$6255)),ROW($S$1:$S$6253),""),ROW(S4438))),"")</f>
        <v>Řevničov</v>
      </c>
      <c r="U4440" t="s">
        <v>5054</v>
      </c>
      <c r="V4440">
        <v>578363</v>
      </c>
    </row>
    <row r="4441" spans="19:22">
      <c r="S4441" t="str">
        <f>IF(ISNUMBER(SEARCH(ZAKL_DATA!$B$18,FU!$U4441)),U4441,"")</f>
        <v>Řícmanice</v>
      </c>
      <c r="T4441" t="str">
        <f t="array" ref="T4441">IFERROR(INDEX($S$3:$S$6255,SMALL(IF(ISNUMBER(SEARCH("",$S$3:$S$6255)),ROW($S$1:$S$6253),""),ROW(S4439))),"")</f>
        <v>Řícmanice</v>
      </c>
      <c r="U4441" t="s">
        <v>7896</v>
      </c>
      <c r="V4441">
        <v>578371</v>
      </c>
    </row>
    <row r="4442" spans="19:22">
      <c r="S4442" t="str">
        <f>IF(ISNUMBER(SEARCH(ZAKL_DATA!$B$18,FU!$U4442)),U4442,"")</f>
        <v>Říčany</v>
      </c>
      <c r="T4442" t="str">
        <f t="array" ref="T4442">IFERROR(INDEX($S$3:$S$6255,SMALL(IF(ISNUMBER(SEARCH("",$S$3:$S$6255)),ROW($S$1:$S$6253),""),ROW(S4440))),"")</f>
        <v>Říčany</v>
      </c>
      <c r="U4442" t="s">
        <v>4747</v>
      </c>
      <c r="V4442">
        <v>578380</v>
      </c>
    </row>
    <row r="4443" spans="19:22">
      <c r="S4443" t="str">
        <f>IF(ISNUMBER(SEARCH(ZAKL_DATA!$B$18,FU!$U4443)),U4443,"")</f>
        <v>Říčany</v>
      </c>
      <c r="T4443" t="str">
        <f t="array" ref="T4443">IFERROR(INDEX($S$3:$S$6255,SMALL(IF(ISNUMBER(SEARCH("",$S$3:$S$6255)),ROW($S$1:$S$6253),""),ROW(S4441))),"")</f>
        <v>Říčany</v>
      </c>
      <c r="U4443" t="s">
        <v>4747</v>
      </c>
      <c r="V4443">
        <v>578398</v>
      </c>
    </row>
    <row r="4444" spans="19:22">
      <c r="S4444" t="str">
        <f>IF(ISNUMBER(SEARCH(ZAKL_DATA!$B$18,FU!$U4444)),U4444,"")</f>
        <v>Říčky</v>
      </c>
      <c r="T4444" t="str">
        <f t="array" ref="T4444">IFERROR(INDEX($S$3:$S$6255,SMALL(IF(ISNUMBER(SEARCH("",$S$3:$S$6255)),ROW($S$1:$S$6253),""),ROW(S4442))),"")</f>
        <v>Říčky</v>
      </c>
      <c r="U4444" t="s">
        <v>5531</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c r="S4446" t="str">
        <f>IF(ISNUMBER(SEARCH(ZAKL_DATA!$B$18,FU!$U4446)),U4446,"")</f>
        <v>Řídeč</v>
      </c>
      <c r="T4446" t="str">
        <f t="array" ref="T4446">IFERROR(INDEX($S$3:$S$6255,SMALL(IF(ISNUMBER(SEARCH("",$S$3:$S$6255)),ROW($S$1:$S$6253),""),ROW(S4444))),"")</f>
        <v>Řídeč</v>
      </c>
      <c r="U4446" t="s">
        <v>5877</v>
      </c>
      <c r="V4446">
        <v>578428</v>
      </c>
    </row>
    <row r="4447" spans="19:22">
      <c r="S4447" t="str">
        <f>IF(ISNUMBER(SEARCH(ZAKL_DATA!$B$18,FU!$U4447)),U4447,"")</f>
        <v>Řídelov</v>
      </c>
      <c r="T4447" t="str">
        <f t="array" ref="T4447">IFERROR(INDEX($S$3:$S$6255,SMALL(IF(ISNUMBER(SEARCH("",$S$3:$S$6255)),ROW($S$1:$S$6253),""),ROW(S4445))),"")</f>
        <v>Řídelov</v>
      </c>
      <c r="U4447" t="s">
        <v>8177</v>
      </c>
      <c r="V4447">
        <v>578436</v>
      </c>
    </row>
    <row r="4448" spans="19:22">
      <c r="S4448" t="str">
        <f>IF(ISNUMBER(SEARCH(ZAKL_DATA!$B$18,FU!$U4448)),U4448,"")</f>
        <v>Řídký</v>
      </c>
      <c r="T4448" t="str">
        <f t="array" ref="T4448">IFERROR(INDEX($S$3:$S$6255,SMALL(IF(ISNUMBER(SEARCH("",$S$3:$S$6255)),ROW($S$1:$S$6253),""),ROW(S4446))),"")</f>
        <v>Řídký</v>
      </c>
      <c r="U4448" t="s">
        <v>7120</v>
      </c>
      <c r="V4448">
        <v>578444</v>
      </c>
    </row>
    <row r="4449" spans="19:22">
      <c r="S4449" t="str">
        <f>IF(ISNUMBER(SEARCH(ZAKL_DATA!$B$18,FU!$U4449)),U4449,"")</f>
        <v>Řikonín</v>
      </c>
      <c r="T4449" t="str">
        <f t="array" ref="T4449">IFERROR(INDEX($S$3:$S$6255,SMALL(IF(ISNUMBER(SEARCH("",$S$3:$S$6255)),ROW($S$1:$S$6253),""),ROW(S4447))),"")</f>
        <v>Řikonín</v>
      </c>
      <c r="U4449" t="s">
        <v>8750</v>
      </c>
      <c r="V4449">
        <v>578452</v>
      </c>
    </row>
    <row r="4450" spans="19:22">
      <c r="S4450" t="str">
        <f>IF(ISNUMBER(SEARCH(ZAKL_DATA!$B$18,FU!$U4450)),U4450,"")</f>
        <v>Říkov</v>
      </c>
      <c r="T4450" t="str">
        <f t="array" ref="T4450">IFERROR(INDEX($S$3:$S$6255,SMALL(IF(ISNUMBER(SEARCH("",$S$3:$S$6255)),ROW($S$1:$S$6253),""),ROW(S4448))),"")</f>
        <v>Říkov</v>
      </c>
      <c r="U4450" t="s">
        <v>4022</v>
      </c>
      <c r="V4450">
        <v>578461</v>
      </c>
    </row>
    <row r="4451" spans="19:22">
      <c r="S4451" t="str">
        <f>IF(ISNUMBER(SEARCH(ZAKL_DATA!$B$18,FU!$U4451)),U4451,"")</f>
        <v>Říkovice</v>
      </c>
      <c r="T4451" t="str">
        <f t="array" ref="T4451">IFERROR(INDEX($S$3:$S$6255,SMALL(IF(ISNUMBER(SEARCH("",$S$3:$S$6255)),ROW($S$1:$S$6253),""),ROW(S4449))),"")</f>
        <v>Říkovice</v>
      </c>
      <c r="U4451" t="s">
        <v>3872</v>
      </c>
      <c r="V4451">
        <v>578479</v>
      </c>
    </row>
    <row r="4452" spans="19:22">
      <c r="S4452" t="str">
        <f>IF(ISNUMBER(SEARCH(ZAKL_DATA!$B$18,FU!$U4452)),U4452,"")</f>
        <v>Římov</v>
      </c>
      <c r="T4452" t="str">
        <f t="array" ref="T4452">IFERROR(INDEX($S$3:$S$6255,SMALL(IF(ISNUMBER(SEARCH("",$S$3:$S$6255)),ROW($S$1:$S$6253),""),ROW(S4450))),"")</f>
        <v>Římov</v>
      </c>
      <c r="U4452" t="s">
        <v>5161</v>
      </c>
      <c r="V4452">
        <v>578487</v>
      </c>
    </row>
    <row r="4453" spans="19:22">
      <c r="S4453" t="str">
        <f>IF(ISNUMBER(SEARCH(ZAKL_DATA!$B$18,FU!$U4453)),U4453,"")</f>
        <v>Římov</v>
      </c>
      <c r="T4453" t="str">
        <f t="array" ref="T4453">IFERROR(INDEX($S$3:$S$6255,SMALL(IF(ISNUMBER(SEARCH("",$S$3:$S$6255)),ROW($S$1:$S$6253),""),ROW(S4451))),"")</f>
        <v>Římov</v>
      </c>
      <c r="U4453" t="s">
        <v>5161</v>
      </c>
      <c r="V4453">
        <v>578495</v>
      </c>
    </row>
    <row r="4454" spans="19:22">
      <c r="S4454" t="str">
        <f>IF(ISNUMBER(SEARCH(ZAKL_DATA!$B$18,FU!$U4454)),U4454,"")</f>
        <v>Řimovice</v>
      </c>
      <c r="T4454" t="str">
        <f t="array" ref="T4454">IFERROR(INDEX($S$3:$S$6255,SMALL(IF(ISNUMBER(SEARCH("",$S$3:$S$6255)),ROW($S$1:$S$6253),""),ROW(S4452))),"")</f>
        <v>Řimovice</v>
      </c>
      <c r="U4454" t="s">
        <v>4228</v>
      </c>
      <c r="V4454">
        <v>578509</v>
      </c>
    </row>
    <row r="4455" spans="19:22">
      <c r="S4455" t="str">
        <f>IF(ISNUMBER(SEARCH(ZAKL_DATA!$B$18,FU!$U4455)),U4455,"")</f>
        <v>Řípec</v>
      </c>
      <c r="T4455" t="str">
        <f t="array" ref="T4455">IFERROR(INDEX($S$3:$S$6255,SMALL(IF(ISNUMBER(SEARCH("",$S$3:$S$6255)),ROW($S$1:$S$6253),""),ROW(S4453))),"")</f>
        <v>Řípec</v>
      </c>
      <c r="U4455" t="s">
        <v>8900</v>
      </c>
      <c r="V4455">
        <v>578517</v>
      </c>
    </row>
    <row r="4456" spans="19:22">
      <c r="S4456" t="str">
        <f>IF(ISNUMBER(SEARCH(ZAKL_DATA!$B$18,FU!$U4456)),U4456,"")</f>
        <v>Řisuty</v>
      </c>
      <c r="T4456" t="str">
        <f t="array" ref="T4456">IFERROR(INDEX($S$3:$S$6255,SMALL(IF(ISNUMBER(SEARCH("",$S$3:$S$6255)),ROW($S$1:$S$6253),""),ROW(S4454))),"")</f>
        <v>Řisuty</v>
      </c>
      <c r="U4456" t="s">
        <v>4213</v>
      </c>
      <c r="V4456">
        <v>578525</v>
      </c>
    </row>
    <row r="4457" spans="19:22">
      <c r="S4457" t="str">
        <f>IF(ISNUMBER(SEARCH(ZAKL_DATA!$B$18,FU!$U4457)),U4457,"")</f>
        <v>Řitka</v>
      </c>
      <c r="T4457" t="str">
        <f t="array" ref="T4457">IFERROR(INDEX($S$3:$S$6255,SMALL(IF(ISNUMBER(SEARCH("",$S$3:$S$6255)),ROW($S$1:$S$6253),""),ROW(S4455))),"")</f>
        <v>Řitka</v>
      </c>
      <c r="U4457" t="s">
        <v>4822</v>
      </c>
      <c r="V4457">
        <v>578533</v>
      </c>
    </row>
    <row r="4458" spans="19:22">
      <c r="S4458" t="str">
        <f>IF(ISNUMBER(SEARCH(ZAKL_DATA!$B$18,FU!$U4458)),U4458,"")</f>
        <v>Řitonice</v>
      </c>
      <c r="T4458" t="str">
        <f t="array" ref="T4458">IFERROR(INDEX($S$3:$S$6255,SMALL(IF(ISNUMBER(SEARCH("",$S$3:$S$6255)),ROW($S$1:$S$6253),""),ROW(S4456))),"")</f>
        <v>Řitonice</v>
      </c>
      <c r="U4458" t="s">
        <v>6623</v>
      </c>
      <c r="V4458">
        <v>578541</v>
      </c>
    </row>
    <row r="4459" spans="19:22">
      <c r="S4459" t="str">
        <f>IF(ISNUMBER(SEARCH(ZAKL_DATA!$B$18,FU!$U4459)),U4459,"")</f>
        <v>Sádek</v>
      </c>
      <c r="T4459" t="str">
        <f t="array" ref="T4459">IFERROR(INDEX($S$3:$S$6255,SMALL(IF(ISNUMBER(SEARCH("",$S$3:$S$6255)),ROW($S$1:$S$6253),""),ROW(S4457))),"")</f>
        <v>Sádek</v>
      </c>
      <c r="U4459" t="s">
        <v>4961</v>
      </c>
      <c r="V4459">
        <v>578550</v>
      </c>
    </row>
    <row r="4460" spans="19:22">
      <c r="S4460" t="str">
        <f>IF(ISNUMBER(SEARCH(ZAKL_DATA!$B$18,FU!$U4460)),U4460,"")</f>
        <v>Sádek</v>
      </c>
      <c r="T4460" t="str">
        <f t="array" ref="T4460">IFERROR(INDEX($S$3:$S$6255,SMALL(IF(ISNUMBER(SEARCH("",$S$3:$S$6255)),ROW($S$1:$S$6253),""),ROW(S4458))),"")</f>
        <v>Sádek</v>
      </c>
      <c r="U4460" t="s">
        <v>4961</v>
      </c>
      <c r="V4460">
        <v>578568</v>
      </c>
    </row>
    <row r="4461" spans="19:22">
      <c r="S4461" t="str">
        <f>IF(ISNUMBER(SEARCH(ZAKL_DATA!$B$18,FU!$U4461)),U4461,"")</f>
        <v>Sadov</v>
      </c>
      <c r="T4461" t="str">
        <f t="array" ref="T4461">IFERROR(INDEX($S$3:$S$6255,SMALL(IF(ISNUMBER(SEARCH("",$S$3:$S$6255)),ROW($S$1:$S$6253),""),ROW(S4459))),"")</f>
        <v>Sadov</v>
      </c>
      <c r="U4461" t="s">
        <v>5961</v>
      </c>
      <c r="V4461">
        <v>578576</v>
      </c>
    </row>
    <row r="4462" spans="19:22">
      <c r="S4462" t="str">
        <f>IF(ISNUMBER(SEARCH(ZAKL_DATA!$B$18,FU!$U4462)),U4462,"")</f>
        <v>Sadová</v>
      </c>
      <c r="T4462" t="str">
        <f t="array" ref="T4462">IFERROR(INDEX($S$3:$S$6255,SMALL(IF(ISNUMBER(SEARCH("",$S$3:$S$6255)),ROW($S$1:$S$6253),""),ROW(S4460))),"")</f>
        <v>Sadová</v>
      </c>
      <c r="U4462" t="s">
        <v>7203</v>
      </c>
      <c r="V4462">
        <v>578584</v>
      </c>
    </row>
    <row r="4463" spans="19:22">
      <c r="S4463" t="str">
        <f>IF(ISNUMBER(SEARCH(ZAKL_DATA!$B$18,FU!$U4463)),U4463,"")</f>
        <v>Sadská</v>
      </c>
      <c r="T4463" t="str">
        <f t="array" ref="T4463">IFERROR(INDEX($S$3:$S$6255,SMALL(IF(ISNUMBER(SEARCH("",$S$3:$S$6255)),ROW($S$1:$S$6253),""),ROW(S4461))),"")</f>
        <v>Sadská</v>
      </c>
      <c r="U4463" t="s">
        <v>4672</v>
      </c>
      <c r="V4463">
        <v>578592</v>
      </c>
    </row>
    <row r="4464" spans="19:22">
      <c r="S4464" t="str">
        <f>IF(ISNUMBER(SEARCH(ZAKL_DATA!$B$18,FU!$U4464)),U4464,"")</f>
        <v>Salačova Lhota</v>
      </c>
      <c r="T4464" t="str">
        <f t="array" ref="T4464">IFERROR(INDEX($S$3:$S$6255,SMALL(IF(ISNUMBER(SEARCH("",$S$3:$S$6255)),ROW($S$1:$S$6253),""),ROW(S4462))),"")</f>
        <v>Salačova Lhota</v>
      </c>
      <c r="U4464" t="s">
        <v>5440</v>
      </c>
      <c r="V4464">
        <v>578606</v>
      </c>
    </row>
    <row r="4465" spans="19:22">
      <c r="S4465" t="str">
        <f>IF(ISNUMBER(SEARCH(ZAKL_DATA!$B$18,FU!$U4465)),U4465,"")</f>
        <v>Salaš</v>
      </c>
      <c r="T4465" t="str">
        <f t="array" ref="T4465">IFERROR(INDEX($S$3:$S$6255,SMALL(IF(ISNUMBER(SEARCH("",$S$3:$S$6255)),ROW($S$1:$S$6253),""),ROW(S4463))),"")</f>
        <v>Salaš</v>
      </c>
      <c r="U4465" t="s">
        <v>8474</v>
      </c>
      <c r="V4465">
        <v>578614</v>
      </c>
    </row>
    <row r="4466" spans="19:22">
      <c r="S4466" t="str">
        <f>IF(ISNUMBER(SEARCH(ZAKL_DATA!$B$18,FU!$U4466)),U4466,"")</f>
        <v>Samopše</v>
      </c>
      <c r="T4466" t="str">
        <f t="array" ref="T4466">IFERROR(INDEX($S$3:$S$6255,SMALL(IF(ISNUMBER(SEARCH("",$S$3:$S$6255)),ROW($S$1:$S$6253),""),ROW(S4464))),"")</f>
        <v>Samopše</v>
      </c>
      <c r="U4466" t="s">
        <v>4366</v>
      </c>
      <c r="V4466">
        <v>578622</v>
      </c>
    </row>
    <row r="4467" spans="19:22">
      <c r="S4467" t="str">
        <f>IF(ISNUMBER(SEARCH(ZAKL_DATA!$B$18,FU!$U4467)),U4467,"")</f>
        <v>Samotišky</v>
      </c>
      <c r="T4467" t="str">
        <f t="array" ref="T4467">IFERROR(INDEX($S$3:$S$6255,SMALL(IF(ISNUMBER(SEARCH("",$S$3:$S$6255)),ROW($S$1:$S$6253),""),ROW(S4465))),"")</f>
        <v>Samotišky</v>
      </c>
      <c r="U4467" t="s">
        <v>5322</v>
      </c>
      <c r="V4467">
        <v>578631</v>
      </c>
    </row>
    <row r="4468" spans="19:22">
      <c r="S4468" t="str">
        <f>IF(ISNUMBER(SEARCH(ZAKL_DATA!$B$18,FU!$U4468)),U4468,"")</f>
        <v>Samšín</v>
      </c>
      <c r="T4468" t="str">
        <f t="array" ref="T4468">IFERROR(INDEX($S$3:$S$6255,SMALL(IF(ISNUMBER(SEARCH("",$S$3:$S$6255)),ROW($S$1:$S$6253),""),ROW(S4466))),"")</f>
        <v>Samšín</v>
      </c>
      <c r="U4468" t="s">
        <v>5441</v>
      </c>
      <c r="V4468">
        <v>578649</v>
      </c>
    </row>
    <row r="4469" spans="19:22">
      <c r="S4469" t="str">
        <f>IF(ISNUMBER(SEARCH(ZAKL_DATA!$B$18,FU!$U4469)),U4469,"")</f>
        <v>Samšina</v>
      </c>
      <c r="T4469" t="str">
        <f t="array" ref="T4469">IFERROR(INDEX($S$3:$S$6255,SMALL(IF(ISNUMBER(SEARCH("",$S$3:$S$6255)),ROW($S$1:$S$6253),""),ROW(S4467))),"")</f>
        <v>Samšina</v>
      </c>
      <c r="U4469" t="s">
        <v>7223</v>
      </c>
      <c r="V4469">
        <v>578657</v>
      </c>
    </row>
    <row r="4470" spans="19:22">
      <c r="S4470" t="str">
        <f>IF(ISNUMBER(SEARCH(ZAKL_DATA!$B$18,FU!$U4470)),U4470,"")</f>
        <v>Sány</v>
      </c>
      <c r="T4470" t="str">
        <f t="array" ref="T4470">IFERROR(INDEX($S$3:$S$6255,SMALL(IF(ISNUMBER(SEARCH("",$S$3:$S$6255)),ROW($S$1:$S$6253),""),ROW(S4468))),"")</f>
        <v>Sány</v>
      </c>
      <c r="U4470" t="s">
        <v>4673</v>
      </c>
      <c r="V4470">
        <v>578665</v>
      </c>
    </row>
    <row r="4471" spans="19:22">
      <c r="S4471" t="str">
        <f>IF(ISNUMBER(SEARCH(ZAKL_DATA!$B$18,FU!$U4471)),U4471,"")</f>
        <v>Sázava</v>
      </c>
      <c r="T4471" t="str">
        <f t="array" ref="T4471">IFERROR(INDEX($S$3:$S$6255,SMALL(IF(ISNUMBER(SEARCH("",$S$3:$S$6255)),ROW($S$1:$S$6253),""),ROW(S4469))),"")</f>
        <v>Sázava</v>
      </c>
      <c r="U4471" t="s">
        <v>4367</v>
      </c>
      <c r="V4471">
        <v>578673</v>
      </c>
    </row>
    <row r="4472" spans="19:22">
      <c r="S4472" t="str">
        <f>IF(ISNUMBER(SEARCH(ZAKL_DATA!$B$18,FU!$U4472)),U4472,"")</f>
        <v>Sázava</v>
      </c>
      <c r="T4472" t="str">
        <f t="array" ref="T4472">IFERROR(INDEX($S$3:$S$6255,SMALL(IF(ISNUMBER(SEARCH("",$S$3:$S$6255)),ROW($S$1:$S$6253),""),ROW(S4470))),"")</f>
        <v>Sázava</v>
      </c>
      <c r="U4472" t="s">
        <v>4367</v>
      </c>
      <c r="V4472">
        <v>578681</v>
      </c>
    </row>
    <row r="4473" spans="19:22">
      <c r="S4473" t="str">
        <f>IF(ISNUMBER(SEARCH(ZAKL_DATA!$B$18,FU!$U4473)),U4473,"")</f>
        <v>Sázava</v>
      </c>
      <c r="T4473" t="str">
        <f t="array" ref="T4473">IFERROR(INDEX($S$3:$S$6255,SMALL(IF(ISNUMBER(SEARCH("",$S$3:$S$6255)),ROW($S$1:$S$6253),""),ROW(S4471))),"")</f>
        <v>Sázava</v>
      </c>
      <c r="U4473" t="s">
        <v>4367</v>
      </c>
      <c r="V4473">
        <v>578690</v>
      </c>
    </row>
    <row r="4474" spans="19:22">
      <c r="S4474" t="str">
        <f>IF(ISNUMBER(SEARCH(ZAKL_DATA!$B$18,FU!$U4474)),U4474,"")</f>
        <v>Sázavka</v>
      </c>
      <c r="T4474" t="str">
        <f t="array" ref="T4474">IFERROR(INDEX($S$3:$S$6255,SMALL(IF(ISNUMBER(SEARCH("",$S$3:$S$6255)),ROW($S$1:$S$6253),""),ROW(S4472))),"")</f>
        <v>Sázavka</v>
      </c>
      <c r="U4474" t="s">
        <v>6898</v>
      </c>
      <c r="V4474">
        <v>578703</v>
      </c>
    </row>
    <row r="4475" spans="19:22">
      <c r="S4475" t="str">
        <f>IF(ISNUMBER(SEARCH(ZAKL_DATA!$B$18,FU!$U4475)),U4475,"")</f>
        <v>Sazená</v>
      </c>
      <c r="T4475" t="str">
        <f t="array" ref="T4475">IFERROR(INDEX($S$3:$S$6255,SMALL(IF(ISNUMBER(SEARCH("",$S$3:$S$6255)),ROW($S$1:$S$6253),""),ROW(S4473))),"")</f>
        <v>Sazená</v>
      </c>
      <c r="U4475" t="s">
        <v>4214</v>
      </c>
      <c r="V4475">
        <v>578711</v>
      </c>
    </row>
    <row r="4476" spans="19:22">
      <c r="S4476" t="str">
        <f>IF(ISNUMBER(SEARCH(ZAKL_DATA!$B$18,FU!$U4476)),U4476,"")</f>
        <v>Sazomín</v>
      </c>
      <c r="T4476" t="str">
        <f t="array" ref="T4476">IFERROR(INDEX($S$3:$S$6255,SMALL(IF(ISNUMBER(SEARCH("",$S$3:$S$6255)),ROW($S$1:$S$6253),""),ROW(S4474))),"")</f>
        <v>Sazomín</v>
      </c>
      <c r="U4476" t="s">
        <v>8206</v>
      </c>
      <c r="V4476">
        <v>578720</v>
      </c>
    </row>
    <row r="4477" spans="19:22">
      <c r="S4477" t="str">
        <f>IF(ISNUMBER(SEARCH(ZAKL_DATA!$B$18,FU!$U4477)),U4477,"")</f>
        <v>Sazovice</v>
      </c>
      <c r="T4477" t="str">
        <f t="array" ref="T4477">IFERROR(INDEX($S$3:$S$6255,SMALL(IF(ISNUMBER(SEARCH("",$S$3:$S$6255)),ROW($S$1:$S$6253),""),ROW(S4475))),"")</f>
        <v>Sazovice</v>
      </c>
      <c r="U4477" t="s">
        <v>8016</v>
      </c>
      <c r="V4477">
        <v>578738</v>
      </c>
    </row>
    <row r="4478" spans="19:22">
      <c r="S4478" t="str">
        <f>IF(ISNUMBER(SEARCH(ZAKL_DATA!$B$18,FU!$U4478)),U4478,"")</f>
        <v>Sběř</v>
      </c>
      <c r="T4478" t="str">
        <f t="array" ref="T4478">IFERROR(INDEX($S$3:$S$6255,SMALL(IF(ISNUMBER(SEARCH("",$S$3:$S$6255)),ROW($S$1:$S$6253),""),ROW(S4476))),"")</f>
        <v>Sběř</v>
      </c>
      <c r="U4478" t="s">
        <v>7224</v>
      </c>
      <c r="V4478">
        <v>578746</v>
      </c>
    </row>
    <row r="4479" spans="19:22">
      <c r="S4479" t="str">
        <f>IF(ISNUMBER(SEARCH(ZAKL_DATA!$B$18,FU!$U4479)),U4479,"")</f>
        <v>Sebečice</v>
      </c>
      <c r="T4479" t="str">
        <f t="array" ref="T4479">IFERROR(INDEX($S$3:$S$6255,SMALL(IF(ISNUMBER(SEARCH("",$S$3:$S$6255)),ROW($S$1:$S$6253),""),ROW(S4477))),"")</f>
        <v>Sebečice</v>
      </c>
      <c r="U4479" t="s">
        <v>6167</v>
      </c>
      <c r="V4479">
        <v>578754</v>
      </c>
    </row>
    <row r="4480" spans="19:22">
      <c r="S4480" t="str">
        <f>IF(ISNUMBER(SEARCH(ZAKL_DATA!$B$18,FU!$U4480)),U4480,"")</f>
        <v>Sebranice</v>
      </c>
      <c r="T4480" t="str">
        <f t="array" ref="T4480">IFERROR(INDEX($S$3:$S$6255,SMALL(IF(ISNUMBER(SEARCH("",$S$3:$S$6255)),ROW($S$1:$S$6253),""),ROW(S4478))),"")</f>
        <v>Sebranice</v>
      </c>
      <c r="U4480" t="s">
        <v>7574</v>
      </c>
      <c r="V4480">
        <v>578762</v>
      </c>
    </row>
    <row r="4481" spans="19:22">
      <c r="S4481" t="str">
        <f>IF(ISNUMBER(SEARCH(ZAKL_DATA!$B$18,FU!$U4481)),U4481,"")</f>
        <v>Sebranice</v>
      </c>
      <c r="T4481" t="str">
        <f t="array" ref="T4481">IFERROR(INDEX($S$3:$S$6255,SMALL(IF(ISNUMBER(SEARCH("",$S$3:$S$6255)),ROW($S$1:$S$6253),""),ROW(S4479))),"")</f>
        <v>Sebranice</v>
      </c>
      <c r="U4481" t="s">
        <v>7574</v>
      </c>
      <c r="V4481">
        <v>578771</v>
      </c>
    </row>
    <row r="4482" spans="19:22">
      <c r="S4482" t="str">
        <f>IF(ISNUMBER(SEARCH(ZAKL_DATA!$B$18,FU!$U4482)),U4482,"")</f>
        <v>Seč</v>
      </c>
      <c r="T4482" t="str">
        <f t="array" ref="T4482">IFERROR(INDEX($S$3:$S$6255,SMALL(IF(ISNUMBER(SEARCH("",$S$3:$S$6255)),ROW($S$1:$S$6253),""),ROW(S4480))),"")</f>
        <v>Seč</v>
      </c>
      <c r="U4482" t="s">
        <v>6071</v>
      </c>
      <c r="V4482">
        <v>578789</v>
      </c>
    </row>
    <row r="4483" spans="19:22">
      <c r="S4483" t="str">
        <f>IF(ISNUMBER(SEARCH(ZAKL_DATA!$B$18,FU!$U4483)),U4483,"")</f>
        <v>Seč</v>
      </c>
      <c r="T4483" t="str">
        <f t="array" ref="T4483">IFERROR(INDEX($S$3:$S$6255,SMALL(IF(ISNUMBER(SEARCH("",$S$3:$S$6255)),ROW($S$1:$S$6253),""),ROW(S4481))),"")</f>
        <v>Seč</v>
      </c>
      <c r="U4483" t="s">
        <v>6071</v>
      </c>
      <c r="V4483">
        <v>578797</v>
      </c>
    </row>
    <row r="4484" spans="19:22">
      <c r="S4484" t="str">
        <f>IF(ISNUMBER(SEARCH(ZAKL_DATA!$B$18,FU!$U4484)),U4484,"")</f>
        <v>Seč</v>
      </c>
      <c r="T4484" t="str">
        <f t="array" ref="T4484">IFERROR(INDEX($S$3:$S$6255,SMALL(IF(ISNUMBER(SEARCH("",$S$3:$S$6255)),ROW($S$1:$S$6253),""),ROW(S4482))),"")</f>
        <v>Seč</v>
      </c>
      <c r="U4484" t="s">
        <v>6071</v>
      </c>
      <c r="V4484">
        <v>578801</v>
      </c>
    </row>
    <row r="4485" spans="19:22">
      <c r="S4485" t="str">
        <f>IF(ISNUMBER(SEARCH(ZAKL_DATA!$B$18,FU!$U4485)),U4485,"")</f>
        <v>Sedlatice</v>
      </c>
      <c r="T4485" t="str">
        <f t="array" ref="T4485">IFERROR(INDEX($S$3:$S$6255,SMALL(IF(ISNUMBER(SEARCH("",$S$3:$S$6255)),ROW($S$1:$S$6253),""),ROW(S4483))),"")</f>
        <v>Sedlatice</v>
      </c>
      <c r="U4485" t="s">
        <v>8178</v>
      </c>
      <c r="V4485">
        <v>578819</v>
      </c>
    </row>
    <row r="4486" spans="19:22">
      <c r="S4486" t="str">
        <f>IF(ISNUMBER(SEARCH(ZAKL_DATA!$B$18,FU!$U4486)),U4486,"")</f>
        <v>Sedlčany</v>
      </c>
      <c r="T4486" t="str">
        <f t="array" ref="T4486">IFERROR(INDEX($S$3:$S$6255,SMALL(IF(ISNUMBER(SEARCH("",$S$3:$S$6255)),ROW($S$1:$S$6253),""),ROW(S4484))),"")</f>
        <v>Sedlčany</v>
      </c>
      <c r="U4486" t="s">
        <v>4962</v>
      </c>
      <c r="V4486">
        <v>578827</v>
      </c>
    </row>
    <row r="4487" spans="19:22">
      <c r="S4487" t="str">
        <f>IF(ISNUMBER(SEARCH(ZAKL_DATA!$B$18,FU!$U4487)),U4487,"")</f>
        <v>Sedlec</v>
      </c>
      <c r="T4487" t="str">
        <f t="array" ref="T4487">IFERROR(INDEX($S$3:$S$6255,SMALL(IF(ISNUMBER(SEARCH("",$S$3:$S$6255)),ROW($S$1:$S$6253),""),ROW(S4485))),"")</f>
        <v>Sedlec</v>
      </c>
      <c r="U4487" t="s">
        <v>3756</v>
      </c>
      <c r="V4487">
        <v>578835</v>
      </c>
    </row>
    <row r="4488" spans="19:22">
      <c r="S4488" t="str">
        <f>IF(ISNUMBER(SEARCH(ZAKL_DATA!$B$18,FU!$U4488)),U4488,"")</f>
        <v>Sedlec</v>
      </c>
      <c r="T4488" t="str">
        <f t="array" ref="T4488">IFERROR(INDEX($S$3:$S$6255,SMALL(IF(ISNUMBER(SEARCH("",$S$3:$S$6255)),ROW($S$1:$S$6253),""),ROW(S4486))),"")</f>
        <v>Sedlec</v>
      </c>
      <c r="U4488" t="s">
        <v>3756</v>
      </c>
      <c r="V4488">
        <v>578843</v>
      </c>
    </row>
    <row r="4489" spans="19:22">
      <c r="S4489" t="str">
        <f>IF(ISNUMBER(SEARCH(ZAKL_DATA!$B$18,FU!$U4489)),U4489,"")</f>
        <v>Sedlec</v>
      </c>
      <c r="T4489" t="str">
        <f t="array" ref="T4489">IFERROR(INDEX($S$3:$S$6255,SMALL(IF(ISNUMBER(SEARCH("",$S$3:$S$6255)),ROW($S$1:$S$6253),""),ROW(S4487))),"")</f>
        <v>Sedlec</v>
      </c>
      <c r="U4489" t="s">
        <v>3756</v>
      </c>
      <c r="V4489">
        <v>578851</v>
      </c>
    </row>
    <row r="4490" spans="19:22">
      <c r="S4490" t="str">
        <f>IF(ISNUMBER(SEARCH(ZAKL_DATA!$B$18,FU!$U4490)),U4490,"")</f>
        <v>Sedlec</v>
      </c>
      <c r="T4490" t="str">
        <f t="array" ref="T4490">IFERROR(INDEX($S$3:$S$6255,SMALL(IF(ISNUMBER(SEARCH("",$S$3:$S$6255)),ROW($S$1:$S$6253),""),ROW(S4488))),"")</f>
        <v>Sedlec</v>
      </c>
      <c r="U4490" t="s">
        <v>3756</v>
      </c>
      <c r="V4490">
        <v>578860</v>
      </c>
    </row>
    <row r="4491" spans="19:22">
      <c r="S4491" t="str">
        <f>IF(ISNUMBER(SEARCH(ZAKL_DATA!$B$18,FU!$U4491)),U4491,"")</f>
        <v>Sedlec</v>
      </c>
      <c r="T4491" t="str">
        <f t="array" ref="T4491">IFERROR(INDEX($S$3:$S$6255,SMALL(IF(ISNUMBER(SEARCH("",$S$3:$S$6255)),ROW($S$1:$S$6253),""),ROW(S4489))),"")</f>
        <v>Sedlec</v>
      </c>
      <c r="U4491" t="s">
        <v>3756</v>
      </c>
      <c r="V4491">
        <v>578878</v>
      </c>
    </row>
    <row r="4492" spans="19:22">
      <c r="S4492" t="str">
        <f>IF(ISNUMBER(SEARCH(ZAKL_DATA!$B$18,FU!$U4492)),U4492,"")</f>
        <v>Sedlec</v>
      </c>
      <c r="T4492" t="str">
        <f t="array" ref="T4492">IFERROR(INDEX($S$3:$S$6255,SMALL(IF(ISNUMBER(SEARCH("",$S$3:$S$6255)),ROW($S$1:$S$6253),""),ROW(S4490))),"")</f>
        <v>Sedlec</v>
      </c>
      <c r="U4492" t="s">
        <v>3756</v>
      </c>
      <c r="V4492">
        <v>578886</v>
      </c>
    </row>
    <row r="4493" spans="19:22">
      <c r="S4493" t="str">
        <f>IF(ISNUMBER(SEARCH(ZAKL_DATA!$B$18,FU!$U4493)),U4493,"")</f>
        <v>Sedlec</v>
      </c>
      <c r="T4493" t="str">
        <f t="array" ref="T4493">IFERROR(INDEX($S$3:$S$6255,SMALL(IF(ISNUMBER(SEARCH("",$S$3:$S$6255)),ROW($S$1:$S$6253),""),ROW(S4491))),"")</f>
        <v>Sedlec</v>
      </c>
      <c r="U4493" t="s">
        <v>3756</v>
      </c>
      <c r="V4493">
        <v>578894</v>
      </c>
    </row>
    <row r="4494" spans="19:22">
      <c r="S4494" t="str">
        <f>IF(ISNUMBER(SEARCH(ZAKL_DATA!$B$18,FU!$U4494)),U4494,"")</f>
        <v>Sedlec-Prčice</v>
      </c>
      <c r="T4494" t="str">
        <f t="array" ref="T4494">IFERROR(INDEX($S$3:$S$6255,SMALL(IF(ISNUMBER(SEARCH("",$S$3:$S$6255)),ROW($S$1:$S$6253),""),ROW(S4492))),"")</f>
        <v>Sedlec-Prčice</v>
      </c>
      <c r="U4494" t="s">
        <v>4002</v>
      </c>
      <c r="V4494">
        <v>578908</v>
      </c>
    </row>
    <row r="4495" spans="19:22">
      <c r="S4495" t="str">
        <f>IF(ISNUMBER(SEARCH(ZAKL_DATA!$B$18,FU!$U4495)),U4495,"")</f>
        <v>Sedlečko u Soběslavě</v>
      </c>
      <c r="T4495" t="str">
        <f t="array" ref="T4495">IFERROR(INDEX($S$3:$S$6255,SMALL(IF(ISNUMBER(SEARCH("",$S$3:$S$6255)),ROW($S$1:$S$6253),""),ROW(S4493))),"")</f>
        <v>Sedlečko u Soběslavě</v>
      </c>
      <c r="U4495" t="s">
        <v>8912</v>
      </c>
      <c r="V4495">
        <v>578916</v>
      </c>
    </row>
    <row r="4496" spans="19:22">
      <c r="S4496" t="str">
        <f>IF(ISNUMBER(SEARCH(ZAKL_DATA!$B$18,FU!$U4496)),U4496,"")</f>
        <v>Sedlejov</v>
      </c>
      <c r="T4496" t="str">
        <f t="array" ref="T4496">IFERROR(INDEX($S$3:$S$6255,SMALL(IF(ISNUMBER(SEARCH("",$S$3:$S$6255)),ROW($S$1:$S$6253),""),ROW(S4494))),"")</f>
        <v>Sedlejov</v>
      </c>
      <c r="U4496" t="s">
        <v>8179</v>
      </c>
      <c r="V4496">
        <v>578924</v>
      </c>
    </row>
    <row r="4497" spans="19:22">
      <c r="S4497" t="str">
        <f>IF(ISNUMBER(SEARCH(ZAKL_DATA!$B$18,FU!$U4497)),U4497,"")</f>
        <v>Sedletín</v>
      </c>
      <c r="T4497" t="str">
        <f t="array" ref="T4497">IFERROR(INDEX($S$3:$S$6255,SMALL(IF(ISNUMBER(SEARCH("",$S$3:$S$6255)),ROW($S$1:$S$6253),""),ROW(S4495))),"")</f>
        <v>Sedletín</v>
      </c>
      <c r="U4497" t="s">
        <v>5417</v>
      </c>
      <c r="V4497">
        <v>578932</v>
      </c>
    </row>
    <row r="4498" spans="19:22">
      <c r="S4498" t="str">
        <f>IF(ISNUMBER(SEARCH(ZAKL_DATA!$B$18,FU!$U4498)),U4498,"")</f>
        <v>Sedlice</v>
      </c>
      <c r="T4498" t="str">
        <f t="array" ref="T4498">IFERROR(INDEX($S$3:$S$6255,SMALL(IF(ISNUMBER(SEARCH("",$S$3:$S$6255)),ROW($S$1:$S$6253),""),ROW(S4496))),"")</f>
        <v>Sedlice</v>
      </c>
      <c r="U4498" t="s">
        <v>5443</v>
      </c>
      <c r="V4498">
        <v>578941</v>
      </c>
    </row>
    <row r="4499" spans="19:22">
      <c r="S4499" t="str">
        <f>IF(ISNUMBER(SEARCH(ZAKL_DATA!$B$18,FU!$U4499)),U4499,"")</f>
        <v>Sedlice</v>
      </c>
      <c r="T4499" t="str">
        <f t="array" ref="T4499">IFERROR(INDEX($S$3:$S$6255,SMALL(IF(ISNUMBER(SEARCH("",$S$3:$S$6255)),ROW($S$1:$S$6253),""),ROW(S4497))),"")</f>
        <v>Sedlice</v>
      </c>
      <c r="U4499" t="s">
        <v>5443</v>
      </c>
      <c r="V4499">
        <v>578959</v>
      </c>
    </row>
    <row r="4500" spans="19:22">
      <c r="S4500" t="str">
        <f>IF(ISNUMBER(SEARCH(ZAKL_DATA!$B$18,FU!$U4500)),U4500,"")</f>
        <v>Sedlice</v>
      </c>
      <c r="T4500" t="str">
        <f t="array" ref="T4500">IFERROR(INDEX($S$3:$S$6255,SMALL(IF(ISNUMBER(SEARCH("",$S$3:$S$6255)),ROW($S$1:$S$6253),""),ROW(S4498))),"")</f>
        <v>Sedlice</v>
      </c>
      <c r="U4500" t="s">
        <v>5443</v>
      </c>
      <c r="V4500">
        <v>578967</v>
      </c>
    </row>
    <row r="4501" spans="19:22">
      <c r="S4501" t="str">
        <f>IF(ISNUMBER(SEARCH(ZAKL_DATA!$B$18,FU!$U4501)),U4501,"")</f>
        <v>Sedliště</v>
      </c>
      <c r="T4501" t="str">
        <f t="array" ref="T4501">IFERROR(INDEX($S$3:$S$6255,SMALL(IF(ISNUMBER(SEARCH("",$S$3:$S$6255)),ROW($S$1:$S$6253),""),ROW(S4499))),"")</f>
        <v>Sedliště</v>
      </c>
      <c r="U4501" t="s">
        <v>4909</v>
      </c>
      <c r="V4501">
        <v>578975</v>
      </c>
    </row>
    <row r="4502" spans="19:22">
      <c r="S4502" t="str">
        <f>IF(ISNUMBER(SEARCH(ZAKL_DATA!$B$18,FU!$U4502)),U4502,"")</f>
        <v>Sedliště</v>
      </c>
      <c r="T4502" t="str">
        <f t="array" ref="T4502">IFERROR(INDEX($S$3:$S$6255,SMALL(IF(ISNUMBER(SEARCH("",$S$3:$S$6255)),ROW($S$1:$S$6253),""),ROW(S4500))),"")</f>
        <v>Sedliště</v>
      </c>
      <c r="U4502" t="s">
        <v>4909</v>
      </c>
      <c r="V4502">
        <v>578983</v>
      </c>
    </row>
    <row r="4503" spans="19:22">
      <c r="S4503" t="str">
        <f>IF(ISNUMBER(SEARCH(ZAKL_DATA!$B$18,FU!$U4503)),U4503,"")</f>
        <v>Sedliště</v>
      </c>
      <c r="T4503" t="str">
        <f t="array" ref="T4503">IFERROR(INDEX($S$3:$S$6255,SMALL(IF(ISNUMBER(SEARCH("",$S$3:$S$6255)),ROW($S$1:$S$6253),""),ROW(S4501))),"")</f>
        <v>Sedliště</v>
      </c>
      <c r="U4503" t="s">
        <v>4909</v>
      </c>
      <c r="V4503">
        <v>578991</v>
      </c>
    </row>
    <row r="4504" spans="19:22">
      <c r="S4504" t="str">
        <f>IF(ISNUMBER(SEARCH(ZAKL_DATA!$B$18,FU!$U4504)),U4504,"")</f>
        <v>Sedliště</v>
      </c>
      <c r="T4504" t="str">
        <f t="array" ref="T4504">IFERROR(INDEX($S$3:$S$6255,SMALL(IF(ISNUMBER(SEARCH("",$S$3:$S$6255)),ROW($S$1:$S$6253),""),ROW(S4502))),"")</f>
        <v>Sedliště</v>
      </c>
      <c r="U4504" t="s">
        <v>4909</v>
      </c>
      <c r="V4504">
        <v>579009</v>
      </c>
    </row>
    <row r="4505" spans="19:22">
      <c r="S4505" t="str">
        <f>IF(ISNUMBER(SEARCH(ZAKL_DATA!$B$18,FU!$U4505)),U4505,"")</f>
        <v>Sedlnice</v>
      </c>
      <c r="T4505" t="str">
        <f t="array" ref="T4505">IFERROR(INDEX($S$3:$S$6255,SMALL(IF(ISNUMBER(SEARCH("",$S$3:$S$6255)),ROW($S$1:$S$6253),""),ROW(S4503))),"")</f>
        <v>Sedlnice</v>
      </c>
      <c r="U4505" t="s">
        <v>8947</v>
      </c>
      <c r="V4505">
        <v>579017</v>
      </c>
    </row>
    <row r="4506" spans="19:22">
      <c r="S4506" t="str">
        <f>IF(ISNUMBER(SEARCH(ZAKL_DATA!$B$18,FU!$U4506)),U4506,"")</f>
        <v>Sedloňov</v>
      </c>
      <c r="T4506" t="str">
        <f t="array" ref="T4506">IFERROR(INDEX($S$3:$S$6255,SMALL(IF(ISNUMBER(SEARCH("",$S$3:$S$6255)),ROW($S$1:$S$6253),""),ROW(S4504))),"")</f>
        <v>Sedloňov</v>
      </c>
      <c r="U4506" t="s">
        <v>7441</v>
      </c>
      <c r="V4506">
        <v>579025</v>
      </c>
    </row>
    <row r="4507" spans="19:22">
      <c r="S4507" t="str">
        <f>IF(ISNUMBER(SEARCH(ZAKL_DATA!$B$18,FU!$U4507)),U4507,"")</f>
        <v>Sehradice</v>
      </c>
      <c r="T4507" t="str">
        <f t="array" ref="T4507">IFERROR(INDEX($S$3:$S$6255,SMALL(IF(ISNUMBER(SEARCH("",$S$3:$S$6255)),ROW($S$1:$S$6253),""),ROW(S4505))),"")</f>
        <v>Sehradice</v>
      </c>
      <c r="U4507" t="s">
        <v>8017</v>
      </c>
      <c r="V4507">
        <v>579033</v>
      </c>
    </row>
    <row r="4508" spans="19:22">
      <c r="S4508" t="str">
        <f>IF(ISNUMBER(SEARCH(ZAKL_DATA!$B$18,FU!$U4508)),U4508,"")</f>
        <v>Sejřek</v>
      </c>
      <c r="T4508" t="str">
        <f t="array" ref="T4508">IFERROR(INDEX($S$3:$S$6255,SMALL(IF(ISNUMBER(SEARCH("",$S$3:$S$6255)),ROW($S$1:$S$6253),""),ROW(S4506))),"")</f>
        <v>Sejřek</v>
      </c>
      <c r="U4508" t="s">
        <v>8751</v>
      </c>
      <c r="V4508">
        <v>579041</v>
      </c>
    </row>
    <row r="4509" spans="19:22">
      <c r="S4509" t="str">
        <f>IF(ISNUMBER(SEARCH(ZAKL_DATA!$B$18,FU!$U4509)),U4509,"")</f>
        <v>Sekeřice</v>
      </c>
      <c r="T4509" t="str">
        <f t="array" ref="T4509">IFERROR(INDEX($S$3:$S$6255,SMALL(IF(ISNUMBER(SEARCH("",$S$3:$S$6255)),ROW($S$1:$S$6253),""),ROW(S4507))),"")</f>
        <v>Sekeřice</v>
      </c>
      <c r="U4509" t="s">
        <v>7113</v>
      </c>
      <c r="V4509">
        <v>579050</v>
      </c>
    </row>
    <row r="4510" spans="19:22">
      <c r="S4510" t="str">
        <f>IF(ISNUMBER(SEARCH(ZAKL_DATA!$B$18,FU!$U4510)),U4510,"")</f>
        <v>Seletice</v>
      </c>
      <c r="T4510" t="str">
        <f t="array" ref="T4510">IFERROR(INDEX($S$3:$S$6255,SMALL(IF(ISNUMBER(SEARCH("",$S$3:$S$6255)),ROW($S$1:$S$6253),""),ROW(S4508))),"")</f>
        <v>Seletice</v>
      </c>
      <c r="U4510" t="s">
        <v>4403</v>
      </c>
      <c r="V4510">
        <v>579068</v>
      </c>
    </row>
    <row r="4511" spans="19:22">
      <c r="S4511" t="str">
        <f>IF(ISNUMBER(SEARCH(ZAKL_DATA!$B$18,FU!$U4511)),U4511,"")</f>
        <v>Selmice</v>
      </c>
      <c r="T4511" t="str">
        <f t="array" ref="T4511">IFERROR(INDEX($S$3:$S$6255,SMALL(IF(ISNUMBER(SEARCH("",$S$3:$S$6255)),ROW($S$1:$S$6253),""),ROW(S4509))),"")</f>
        <v>Selmice</v>
      </c>
      <c r="U4511" t="s">
        <v>7373</v>
      </c>
      <c r="V4511">
        <v>579076</v>
      </c>
    </row>
    <row r="4512" spans="19:22">
      <c r="S4512" t="str">
        <f>IF(ISNUMBER(SEARCH(ZAKL_DATA!$B$18,FU!$U4512)),U4512,"")</f>
        <v>Seloutky</v>
      </c>
      <c r="T4512" t="str">
        <f t="array" ref="T4512">IFERROR(INDEX($S$3:$S$6255,SMALL(IF(ISNUMBER(SEARCH("",$S$3:$S$6255)),ROW($S$1:$S$6253),""),ROW(S4510))),"")</f>
        <v>Seloutky</v>
      </c>
      <c r="U4512" t="s">
        <v>3692</v>
      </c>
      <c r="V4512">
        <v>579084</v>
      </c>
    </row>
    <row r="4513" spans="19:22">
      <c r="S4513" t="str">
        <f>IF(ISNUMBER(SEARCH(ZAKL_DATA!$B$18,FU!$U4513)),U4513,"")</f>
        <v>Semanín</v>
      </c>
      <c r="T4513" t="str">
        <f t="array" ref="T4513">IFERROR(INDEX($S$3:$S$6255,SMALL(IF(ISNUMBER(SEARCH("",$S$3:$S$6255)),ROW($S$1:$S$6253),""),ROW(S4511))),"")</f>
        <v>Semanín</v>
      </c>
      <c r="U4513" t="s">
        <v>5945</v>
      </c>
      <c r="V4513">
        <v>579092</v>
      </c>
    </row>
    <row r="4514" spans="19:22">
      <c r="S4514" t="str">
        <f>IF(ISNUMBER(SEARCH(ZAKL_DATA!$B$18,FU!$U4514)),U4514,"")</f>
        <v>Semčice</v>
      </c>
      <c r="T4514" t="str">
        <f t="array" ref="T4514">IFERROR(INDEX($S$3:$S$6255,SMALL(IF(ISNUMBER(SEARCH("",$S$3:$S$6255)),ROW($S$1:$S$6253),""),ROW(S4512))),"")</f>
        <v>Semčice</v>
      </c>
      <c r="U4514" t="s">
        <v>4568</v>
      </c>
      <c r="V4514">
        <v>579106</v>
      </c>
    </row>
    <row r="4515" spans="19:22">
      <c r="S4515" t="str">
        <f>IF(ISNUMBER(SEARCH(ZAKL_DATA!$B$18,FU!$U4515)),U4515,"")</f>
        <v>Semechnice</v>
      </c>
      <c r="T4515" t="str">
        <f t="array" ref="T4515">IFERROR(INDEX($S$3:$S$6255,SMALL(IF(ISNUMBER(SEARCH("",$S$3:$S$6255)),ROW($S$1:$S$6253),""),ROW(S4513))),"")</f>
        <v>Semechnice</v>
      </c>
      <c r="U4515" t="s">
        <v>7442</v>
      </c>
      <c r="V4515">
        <v>579114</v>
      </c>
    </row>
    <row r="4516" spans="19:22">
      <c r="S4516" t="str">
        <f>IF(ISNUMBER(SEARCH(ZAKL_DATA!$B$18,FU!$U4516)),U4516,"")</f>
        <v>Semice</v>
      </c>
      <c r="T4516" t="str">
        <f t="array" ref="T4516">IFERROR(INDEX($S$3:$S$6255,SMALL(IF(ISNUMBER(SEARCH("",$S$3:$S$6255)),ROW($S$1:$S$6253),""),ROW(S4514))),"")</f>
        <v>Semice</v>
      </c>
      <c r="U4516" t="s">
        <v>4674</v>
      </c>
      <c r="V4516">
        <v>579122</v>
      </c>
    </row>
    <row r="4517" spans="19:22">
      <c r="S4517" t="str">
        <f>IF(ISNUMBER(SEARCH(ZAKL_DATA!$B$18,FU!$U4517)),U4517,"")</f>
        <v>Semily</v>
      </c>
      <c r="T4517" t="str">
        <f t="array" ref="T4517">IFERROR(INDEX($S$3:$S$6255,SMALL(IF(ISNUMBER(SEARCH("",$S$3:$S$6255)),ROW($S$1:$S$6253),""),ROW(S4515))),"")</f>
        <v>Semily</v>
      </c>
      <c r="U4517" t="s">
        <v>7458</v>
      </c>
      <c r="V4517">
        <v>579131</v>
      </c>
    </row>
    <row r="4518" spans="19:22">
      <c r="S4518" t="str">
        <f>IF(ISNUMBER(SEARCH(ZAKL_DATA!$B$18,FU!$U4518)),U4518,"")</f>
        <v>Semín</v>
      </c>
      <c r="T4518" t="str">
        <f t="array" ref="T4518">IFERROR(INDEX($S$3:$S$6255,SMALL(IF(ISNUMBER(SEARCH("",$S$3:$S$6255)),ROW($S$1:$S$6253),""),ROW(S4516))),"")</f>
        <v>Semín</v>
      </c>
      <c r="U4518" t="s">
        <v>7374</v>
      </c>
      <c r="V4518">
        <v>579149</v>
      </c>
    </row>
    <row r="4519" spans="19:22">
      <c r="S4519" t="str">
        <f>IF(ISNUMBER(SEARCH(ZAKL_DATA!$B$18,FU!$U4519)),U4519,"")</f>
        <v>Semněvice</v>
      </c>
      <c r="T4519" t="str">
        <f t="array" ref="T4519">IFERROR(INDEX($S$3:$S$6255,SMALL(IF(ISNUMBER(SEARCH("",$S$3:$S$6255)),ROW($S$1:$S$6253),""),ROW(S4517))),"")</f>
        <v>Semněvice</v>
      </c>
      <c r="U4519" t="s">
        <v>5886</v>
      </c>
      <c r="V4519">
        <v>579157</v>
      </c>
    </row>
    <row r="4520" spans="19:22">
      <c r="S4520" t="str">
        <f>IF(ISNUMBER(SEARCH(ZAKL_DATA!$B$18,FU!$U4520)),U4520,"")</f>
        <v>Semtěš</v>
      </c>
      <c r="T4520" t="str">
        <f t="array" ref="T4520">IFERROR(INDEX($S$3:$S$6255,SMALL(IF(ISNUMBER(SEARCH("",$S$3:$S$6255)),ROW($S$1:$S$6253),""),ROW(S4518))),"")</f>
        <v>Semtěš</v>
      </c>
      <c r="U4520" t="s">
        <v>4029</v>
      </c>
      <c r="V4520">
        <v>579165</v>
      </c>
    </row>
    <row r="4521" spans="19:22">
      <c r="S4521" t="str">
        <f>IF(ISNUMBER(SEARCH(ZAKL_DATA!$B$18,FU!$U4521)),U4521,"")</f>
        <v>Sendraž</v>
      </c>
      <c r="T4521" t="str">
        <f t="array" ref="T4521">IFERROR(INDEX($S$3:$S$6255,SMALL(IF(ISNUMBER(SEARCH("",$S$3:$S$6255)),ROW($S$1:$S$6253),""),ROW(S4519))),"")</f>
        <v>Sendraž</v>
      </c>
      <c r="U4521" t="s">
        <v>5355</v>
      </c>
      <c r="V4521">
        <v>579173</v>
      </c>
    </row>
    <row r="4522" spans="19:22">
      <c r="S4522" t="str">
        <f>IF(ISNUMBER(SEARCH(ZAKL_DATA!$B$18,FU!$U4522)),U4522,"")</f>
        <v>Sendražice</v>
      </c>
      <c r="T4522" t="str">
        <f t="array" ref="T4522">IFERROR(INDEX($S$3:$S$6255,SMALL(IF(ISNUMBER(SEARCH("",$S$3:$S$6255)),ROW($S$1:$S$6253),""),ROW(S4520))),"")</f>
        <v>Sendražice</v>
      </c>
      <c r="U4522" t="s">
        <v>7006</v>
      </c>
      <c r="V4522">
        <v>579181</v>
      </c>
    </row>
    <row r="4523" spans="19:22">
      <c r="S4523" t="str">
        <f>IF(ISNUMBER(SEARCH(ZAKL_DATA!$B$18,FU!$U4523)),U4523,"")</f>
        <v>Senec</v>
      </c>
      <c r="T4523" t="str">
        <f t="array" ref="T4523">IFERROR(INDEX($S$3:$S$6255,SMALL(IF(ISNUMBER(SEARCH("",$S$3:$S$6255)),ROW($S$1:$S$6253),""),ROW(S4521))),"")</f>
        <v>Senec</v>
      </c>
      <c r="U4523" t="s">
        <v>5055</v>
      </c>
      <c r="V4523">
        <v>579190</v>
      </c>
    </row>
    <row r="4524" spans="19:22">
      <c r="S4524" t="str">
        <f>IF(ISNUMBER(SEARCH(ZAKL_DATA!$B$18,FU!$U4524)),U4524,"")</f>
        <v>Senetářov</v>
      </c>
      <c r="T4524" t="str">
        <f t="array" ref="T4524">IFERROR(INDEX($S$3:$S$6255,SMALL(IF(ISNUMBER(SEARCH("",$S$3:$S$6255)),ROW($S$1:$S$6253),""),ROW(S4522))),"")</f>
        <v>Senetářov</v>
      </c>
      <c r="U4524" t="s">
        <v>7795</v>
      </c>
      <c r="V4524">
        <v>579203</v>
      </c>
    </row>
    <row r="4525" spans="19:22">
      <c r="S4525" t="str">
        <f>IF(ISNUMBER(SEARCH(ZAKL_DATA!$B$18,FU!$U4525)),U4525,"")</f>
        <v>Senice</v>
      </c>
      <c r="T4525" t="str">
        <f t="array" ref="T4525">IFERROR(INDEX($S$3:$S$6255,SMALL(IF(ISNUMBER(SEARCH("",$S$3:$S$6255)),ROW($S$1:$S$6253),""),ROW(S4523))),"")</f>
        <v>Senice</v>
      </c>
      <c r="U4525" t="s">
        <v>4675</v>
      </c>
      <c r="V4525">
        <v>579211</v>
      </c>
    </row>
    <row r="4526" spans="19:22">
      <c r="S4526" t="str">
        <f>IF(ISNUMBER(SEARCH(ZAKL_DATA!$B$18,FU!$U4526)),U4526,"")</f>
        <v>Senice na Hané</v>
      </c>
      <c r="T4526" t="str">
        <f t="array" ref="T4526">IFERROR(INDEX($S$3:$S$6255,SMALL(IF(ISNUMBER(SEARCH("",$S$3:$S$6255)),ROW($S$1:$S$6253),""),ROW(S4524))),"")</f>
        <v>Senice na Hané</v>
      </c>
      <c r="U4526" t="s">
        <v>3656</v>
      </c>
      <c r="V4526">
        <v>579220</v>
      </c>
    </row>
    <row r="4527" spans="19:22">
      <c r="S4527" t="str">
        <f>IF(ISNUMBER(SEARCH(ZAKL_DATA!$B$18,FU!$U4527)),U4527,"")</f>
        <v>Senička</v>
      </c>
      <c r="T4527" t="str">
        <f t="array" ref="T4527">IFERROR(INDEX($S$3:$S$6255,SMALL(IF(ISNUMBER(SEARCH("",$S$3:$S$6255)),ROW($S$1:$S$6253),""),ROW(S4525))),"")</f>
        <v>Senička</v>
      </c>
      <c r="U4527" t="s">
        <v>5710</v>
      </c>
      <c r="V4527">
        <v>579238</v>
      </c>
    </row>
    <row r="4528" spans="19:22">
      <c r="S4528" t="str">
        <f>IF(ISNUMBER(SEARCH(ZAKL_DATA!$B$18,FU!$U4528)),U4528,"")</f>
        <v>Seninka</v>
      </c>
      <c r="T4528" t="str">
        <f t="array" ref="T4528">IFERROR(INDEX($S$3:$S$6255,SMALL(IF(ISNUMBER(SEARCH("",$S$3:$S$6255)),ROW($S$1:$S$6253),""),ROW(S4526))),"")</f>
        <v>Seninka</v>
      </c>
      <c r="U4528" t="s">
        <v>5152</v>
      </c>
      <c r="V4528">
        <v>579246</v>
      </c>
    </row>
    <row r="4529" spans="19:22">
      <c r="S4529" t="str">
        <f>IF(ISNUMBER(SEARCH(ZAKL_DATA!$B$18,FU!$U4529)),U4529,"")</f>
        <v>Senohraby</v>
      </c>
      <c r="T4529" t="str">
        <f t="array" ref="T4529">IFERROR(INDEX($S$3:$S$6255,SMALL(IF(ISNUMBER(SEARCH("",$S$3:$S$6255)),ROW($S$1:$S$6253),""),ROW(S4527))),"")</f>
        <v>Senohraby</v>
      </c>
      <c r="U4529" t="s">
        <v>4749</v>
      </c>
      <c r="V4529">
        <v>579254</v>
      </c>
    </row>
    <row r="4530" spans="19:22">
      <c r="S4530" t="str">
        <f>IF(ISNUMBER(SEARCH(ZAKL_DATA!$B$18,FU!$U4530)),U4530,"")</f>
        <v>Senomaty</v>
      </c>
      <c r="T4530" t="str">
        <f t="array" ref="T4530">IFERROR(INDEX($S$3:$S$6255,SMALL(IF(ISNUMBER(SEARCH("",$S$3:$S$6255)),ROW($S$1:$S$6253),""),ROW(S4528))),"")</f>
        <v>Senomaty</v>
      </c>
      <c r="U4530" t="s">
        <v>5056</v>
      </c>
      <c r="V4530">
        <v>579262</v>
      </c>
    </row>
    <row r="4531" spans="19:22">
      <c r="S4531" t="str">
        <f>IF(ISNUMBER(SEARCH(ZAKL_DATA!$B$18,FU!$U4531)),U4531,"")</f>
        <v>Senorady</v>
      </c>
      <c r="T4531" t="str">
        <f t="array" ref="T4531">IFERROR(INDEX($S$3:$S$6255,SMALL(IF(ISNUMBER(SEARCH("",$S$3:$S$6255)),ROW($S$1:$S$6253),""),ROW(S4529))),"")</f>
        <v>Senorady</v>
      </c>
      <c r="U4531" t="s">
        <v>8420</v>
      </c>
      <c r="V4531">
        <v>579271</v>
      </c>
    </row>
    <row r="4532" spans="19:22">
      <c r="S4532" t="str">
        <f>IF(ISNUMBER(SEARCH(ZAKL_DATA!$B$18,FU!$U4532)),U4532,"")</f>
        <v>Senožaty</v>
      </c>
      <c r="T4532" t="str">
        <f t="array" ref="T4532">IFERROR(INDEX($S$3:$S$6255,SMALL(IF(ISNUMBER(SEARCH("",$S$3:$S$6255)),ROW($S$1:$S$6253),""),ROW(S4530))),"")</f>
        <v>Senožaty</v>
      </c>
      <c r="U4532" t="s">
        <v>5444</v>
      </c>
      <c r="V4532">
        <v>579289</v>
      </c>
    </row>
    <row r="4533" spans="19:22">
      <c r="S4533" t="str">
        <f>IF(ISNUMBER(SEARCH(ZAKL_DATA!$B$18,FU!$U4533)),U4533,"")</f>
        <v>Sentice</v>
      </c>
      <c r="T4533" t="str">
        <f t="array" ref="T4533">IFERROR(INDEX($S$3:$S$6255,SMALL(IF(ISNUMBER(SEARCH("",$S$3:$S$6255)),ROW($S$1:$S$6253),""),ROW(S4531))),"")</f>
        <v>Sentice</v>
      </c>
      <c r="U4533" t="s">
        <v>7897</v>
      </c>
      <c r="V4533">
        <v>579297</v>
      </c>
    </row>
    <row r="4534" spans="19:22">
      <c r="S4534" t="str">
        <f>IF(ISNUMBER(SEARCH(ZAKL_DATA!$B$18,FU!$U4534)),U4534,"")</f>
        <v>Sepekov</v>
      </c>
      <c r="T4534" t="str">
        <f t="array" ref="T4534">IFERROR(INDEX($S$3:$S$6255,SMALL(IF(ISNUMBER(SEARCH("",$S$3:$S$6255)),ROW($S$1:$S$6253),""),ROW(S4532))),"")</f>
        <v>Sepekov</v>
      </c>
      <c r="U4534" t="s">
        <v>5536</v>
      </c>
      <c r="V4534">
        <v>579301</v>
      </c>
    </row>
    <row r="4535" spans="19:22">
      <c r="S4535" t="str">
        <f>IF(ISNUMBER(SEARCH(ZAKL_DATA!$B$18,FU!$U4535)),U4535,"")</f>
        <v>Sezemice</v>
      </c>
      <c r="T4535" t="str">
        <f t="array" ref="T4535">IFERROR(INDEX($S$3:$S$6255,SMALL(IF(ISNUMBER(SEARCH("",$S$3:$S$6255)),ROW($S$1:$S$6253),""),ROW(S4533))),"")</f>
        <v>Sezemice</v>
      </c>
      <c r="U4535" t="s">
        <v>7375</v>
      </c>
      <c r="V4535">
        <v>579319</v>
      </c>
    </row>
    <row r="4536" spans="19:22">
      <c r="S4536" t="str">
        <f>IF(ISNUMBER(SEARCH(ZAKL_DATA!$B$18,FU!$U4536)),U4536,"")</f>
        <v>Sezemice</v>
      </c>
      <c r="T4536" t="str">
        <f t="array" ref="T4536">IFERROR(INDEX($S$3:$S$6255,SMALL(IF(ISNUMBER(SEARCH("",$S$3:$S$6255)),ROW($S$1:$S$6253),""),ROW(S4534))),"")</f>
        <v>Sezemice</v>
      </c>
      <c r="U4536" t="s">
        <v>7375</v>
      </c>
      <c r="V4536">
        <v>579327</v>
      </c>
    </row>
    <row r="4537" spans="19:22">
      <c r="S4537" t="str">
        <f>IF(ISNUMBER(SEARCH(ZAKL_DATA!$B$18,FU!$U4537)),U4537,"")</f>
        <v>Sezimovo Ústí</v>
      </c>
      <c r="T4537" t="str">
        <f t="array" ref="T4537">IFERROR(INDEX($S$3:$S$6255,SMALL(IF(ISNUMBER(SEARCH("",$S$3:$S$6255)),ROW($S$1:$S$6253),""),ROW(S4535))),"")</f>
        <v>Sezimovo Ústí</v>
      </c>
      <c r="U4537" t="s">
        <v>5779</v>
      </c>
      <c r="V4537">
        <v>579335</v>
      </c>
    </row>
    <row r="4538" spans="19:22">
      <c r="S4538" t="str">
        <f>IF(ISNUMBER(SEARCH(ZAKL_DATA!$B$18,FU!$U4538)),U4538,"")</f>
        <v>Schořov</v>
      </c>
      <c r="T4538" t="str">
        <f t="array" ref="T4538">IFERROR(INDEX($S$3:$S$6255,SMALL(IF(ISNUMBER(SEARCH("",$S$3:$S$6255)),ROW($S$1:$S$6253),""),ROW(S4536))),"")</f>
        <v>Schořov</v>
      </c>
      <c r="U4538" t="s">
        <v>4080</v>
      </c>
      <c r="V4538">
        <v>579343</v>
      </c>
    </row>
    <row r="4539" spans="19:22">
      <c r="S4539" t="str">
        <f>IF(ISNUMBER(SEARCH(ZAKL_DATA!$B$18,FU!$U4539)),U4539,"")</f>
        <v>Sibřina</v>
      </c>
      <c r="T4539" t="str">
        <f t="array" ref="T4539">IFERROR(INDEX($S$3:$S$6255,SMALL(IF(ISNUMBER(SEARCH("",$S$3:$S$6255)),ROW($S$1:$S$6253),""),ROW(S4537))),"")</f>
        <v>Sibřina</v>
      </c>
      <c r="U4539" t="s">
        <v>4750</v>
      </c>
      <c r="V4539">
        <v>579351</v>
      </c>
    </row>
    <row r="4540" spans="19:22">
      <c r="S4540" t="str">
        <f>IF(ISNUMBER(SEARCH(ZAKL_DATA!$B$18,FU!$U4540)),U4540,"")</f>
        <v>Silůvky</v>
      </c>
      <c r="T4540" t="str">
        <f t="array" ref="T4540">IFERROR(INDEX($S$3:$S$6255,SMALL(IF(ISNUMBER(SEARCH("",$S$3:$S$6255)),ROW($S$1:$S$6253),""),ROW(S4538))),"")</f>
        <v>Silůvky</v>
      </c>
      <c r="U4540" t="s">
        <v>7898</v>
      </c>
      <c r="V4540">
        <v>579360</v>
      </c>
    </row>
    <row r="4541" spans="19:22">
      <c r="S4541" t="str">
        <f>IF(ISNUMBER(SEARCH(ZAKL_DATA!$B$18,FU!$U4541)),U4541,"")</f>
        <v>Sirá</v>
      </c>
      <c r="T4541" t="str">
        <f t="array" ref="T4541">IFERROR(INDEX($S$3:$S$6255,SMALL(IF(ISNUMBER(SEARCH("",$S$3:$S$6255)),ROW($S$1:$S$6253),""),ROW(S4539))),"")</f>
        <v>Sirá</v>
      </c>
      <c r="U4541" t="s">
        <v>5279</v>
      </c>
      <c r="V4541">
        <v>579378</v>
      </c>
    </row>
    <row r="4542" spans="19:22">
      <c r="S4542" t="str">
        <f>IF(ISNUMBER(SEARCH(ZAKL_DATA!$B$18,FU!$U4542)),U4542,"")</f>
        <v>Sirákov</v>
      </c>
      <c r="T4542" t="str">
        <f t="array" ref="T4542">IFERROR(INDEX($S$3:$S$6255,SMALL(IF(ISNUMBER(SEARCH("",$S$3:$S$6255)),ROW($S$1:$S$6253),""),ROW(S4540))),"")</f>
        <v>Sirákov</v>
      </c>
      <c r="U4542" t="s">
        <v>8752</v>
      </c>
      <c r="V4542">
        <v>579386</v>
      </c>
    </row>
    <row r="4543" spans="19:22">
      <c r="S4543" t="str">
        <f>IF(ISNUMBER(SEARCH(ZAKL_DATA!$B$18,FU!$U4543)),U4543,"")</f>
        <v>Siřejovice</v>
      </c>
      <c r="T4543" t="str">
        <f t="array" ref="T4543">IFERROR(INDEX($S$3:$S$6255,SMALL(IF(ISNUMBER(SEARCH("",$S$3:$S$6255)),ROW($S$1:$S$6253),""),ROW(S4541))),"")</f>
        <v>Siřejovice</v>
      </c>
      <c r="U4543" t="s">
        <v>6618</v>
      </c>
      <c r="V4543">
        <v>579394</v>
      </c>
    </row>
    <row r="4544" spans="19:22">
      <c r="S4544" t="str">
        <f>IF(ISNUMBER(SEARCH(ZAKL_DATA!$B$18,FU!$U4544)),U4544,"")</f>
        <v>Sivice</v>
      </c>
      <c r="T4544" t="str">
        <f t="array" ref="T4544">IFERROR(INDEX($S$3:$S$6255,SMALL(IF(ISNUMBER(SEARCH("",$S$3:$S$6255)),ROW($S$1:$S$6253),""),ROW(S4542))),"")</f>
        <v>Sivice</v>
      </c>
      <c r="U4544" t="s">
        <v>7899</v>
      </c>
      <c r="V4544">
        <v>579408</v>
      </c>
    </row>
    <row r="4545" spans="19:22">
      <c r="S4545" t="str">
        <f>IF(ISNUMBER(SEARCH(ZAKL_DATA!$B$18,FU!$U4545)),U4545,"")</f>
        <v>Skalice</v>
      </c>
      <c r="T4545" t="str">
        <f t="array" ref="T4545">IFERROR(INDEX($S$3:$S$6255,SMALL(IF(ISNUMBER(SEARCH("",$S$3:$S$6255)),ROW($S$1:$S$6253),""),ROW(S4543))),"")</f>
        <v>Skalice</v>
      </c>
      <c r="U4545" t="s">
        <v>5780</v>
      </c>
      <c r="V4545">
        <v>579416</v>
      </c>
    </row>
    <row r="4546" spans="19:22">
      <c r="S4546" t="str">
        <f>IF(ISNUMBER(SEARCH(ZAKL_DATA!$B$18,FU!$U4546)),U4546,"")</f>
        <v>Skalice</v>
      </c>
      <c r="T4546" t="str">
        <f t="array" ref="T4546">IFERROR(INDEX($S$3:$S$6255,SMALL(IF(ISNUMBER(SEARCH("",$S$3:$S$6255)),ROW($S$1:$S$6253),""),ROW(S4544))),"")</f>
        <v>Skalice</v>
      </c>
      <c r="U4546" t="s">
        <v>5780</v>
      </c>
      <c r="V4546">
        <v>579424</v>
      </c>
    </row>
    <row r="4547" spans="19:22">
      <c r="S4547" t="str">
        <f>IF(ISNUMBER(SEARCH(ZAKL_DATA!$B$18,FU!$U4547)),U4547,"")</f>
        <v>Skalice</v>
      </c>
      <c r="T4547" t="str">
        <f t="array" ref="T4547">IFERROR(INDEX($S$3:$S$6255,SMALL(IF(ISNUMBER(SEARCH("",$S$3:$S$6255)),ROW($S$1:$S$6253),""),ROW(S4545))),"")</f>
        <v>Skalice</v>
      </c>
      <c r="U4547" t="s">
        <v>5780</v>
      </c>
      <c r="V4547">
        <v>579432</v>
      </c>
    </row>
    <row r="4548" spans="19:22">
      <c r="S4548" t="str">
        <f>IF(ISNUMBER(SEARCH(ZAKL_DATA!$B$18,FU!$U4548)),U4548,"")</f>
        <v>Skalice nad Svitavou</v>
      </c>
      <c r="T4548" t="str">
        <f t="array" ref="T4548">IFERROR(INDEX($S$3:$S$6255,SMALL(IF(ISNUMBER(SEARCH("",$S$3:$S$6255)),ROW($S$1:$S$6253),""),ROW(S4546))),"")</f>
        <v>Skalice nad Svitavou</v>
      </c>
      <c r="U4548" t="s">
        <v>7796</v>
      </c>
      <c r="V4548">
        <v>579441</v>
      </c>
    </row>
    <row r="4549" spans="19:22">
      <c r="S4549" t="str">
        <f>IF(ISNUMBER(SEARCH(ZAKL_DATA!$B$18,FU!$U4549)),U4549,"")</f>
        <v>Skalice u České Lípy</v>
      </c>
      <c r="T4549" t="str">
        <f t="array" ref="T4549">IFERROR(INDEX($S$3:$S$6255,SMALL(IF(ISNUMBER(SEARCH("",$S$3:$S$6255)),ROW($S$1:$S$6253),""),ROW(S4547))),"")</f>
        <v>Skalice u České Lípy</v>
      </c>
      <c r="U4549" t="s">
        <v>6312</v>
      </c>
      <c r="V4549">
        <v>579459</v>
      </c>
    </row>
    <row r="4550" spans="19:22">
      <c r="S4550" t="str">
        <f>IF(ISNUMBER(SEARCH(ZAKL_DATA!$B$18,FU!$U4550)),U4550,"")</f>
        <v>Skalička</v>
      </c>
      <c r="T4550" t="str">
        <f t="array" ref="T4550">IFERROR(INDEX($S$3:$S$6255,SMALL(IF(ISNUMBER(SEARCH("",$S$3:$S$6255)),ROW($S$1:$S$6253),""),ROW(S4548))),"")</f>
        <v>Skalička</v>
      </c>
      <c r="U4550" t="s">
        <v>3873</v>
      </c>
      <c r="V4550">
        <v>579467</v>
      </c>
    </row>
    <row r="4551" spans="19:22">
      <c r="S4551" t="str">
        <f>IF(ISNUMBER(SEARCH(ZAKL_DATA!$B$18,FU!$U4551)),U4551,"")</f>
        <v>Skalička</v>
      </c>
      <c r="T4551" t="str">
        <f t="array" ref="T4551">IFERROR(INDEX($S$3:$S$6255,SMALL(IF(ISNUMBER(SEARCH("",$S$3:$S$6255)),ROW($S$1:$S$6253),""),ROW(S4549))),"")</f>
        <v>Skalička</v>
      </c>
      <c r="U4551" t="s">
        <v>3873</v>
      </c>
      <c r="V4551">
        <v>579475</v>
      </c>
    </row>
    <row r="4552" spans="19:22">
      <c r="S4552" t="str">
        <f>IF(ISNUMBER(SEARCH(ZAKL_DATA!$B$18,FU!$U4552)),U4552,"")</f>
        <v>Skalka</v>
      </c>
      <c r="T4552" t="str">
        <f t="array" ref="T4552">IFERROR(INDEX($S$3:$S$6255,SMALL(IF(ISNUMBER(SEARCH("",$S$3:$S$6255)),ROW($S$1:$S$6253),""),ROW(S4550))),"")</f>
        <v>Skalka</v>
      </c>
      <c r="U4552" t="s">
        <v>8072</v>
      </c>
      <c r="V4552">
        <v>579483</v>
      </c>
    </row>
    <row r="4553" spans="19:22">
      <c r="S4553" t="str">
        <f>IF(ISNUMBER(SEARCH(ZAKL_DATA!$B$18,FU!$U4553)),U4553,"")</f>
        <v>Skalka</v>
      </c>
      <c r="T4553" t="str">
        <f t="array" ref="T4553">IFERROR(INDEX($S$3:$S$6255,SMALL(IF(ISNUMBER(SEARCH("",$S$3:$S$6255)),ROW($S$1:$S$6253),""),ROW(S4551))),"")</f>
        <v>Skalka</v>
      </c>
      <c r="U4553" t="s">
        <v>8072</v>
      </c>
      <c r="V4553">
        <v>579491</v>
      </c>
    </row>
    <row r="4554" spans="19:22">
      <c r="S4554" t="str">
        <f>IF(ISNUMBER(SEARCH(ZAKL_DATA!$B$18,FU!$U4554)),U4554,"")</f>
        <v>Skalka u Doks</v>
      </c>
      <c r="T4554" t="str">
        <f t="array" ref="T4554">IFERROR(INDEX($S$3:$S$6255,SMALL(IF(ISNUMBER(SEARCH("",$S$3:$S$6255)),ROW($S$1:$S$6253),""),ROW(S4552))),"")</f>
        <v>Skalka u Doks</v>
      </c>
      <c r="U4554" t="s">
        <v>3831</v>
      </c>
      <c r="V4554">
        <v>579505</v>
      </c>
    </row>
    <row r="4555" spans="19:22">
      <c r="S4555" t="str">
        <f>IF(ISNUMBER(SEARCH(ZAKL_DATA!$B$18,FU!$U4555)),U4555,"")</f>
        <v>Skalná</v>
      </c>
      <c r="T4555" t="str">
        <f t="array" ref="T4555">IFERROR(INDEX($S$3:$S$6255,SMALL(IF(ISNUMBER(SEARCH("",$S$3:$S$6255)),ROW($S$1:$S$6253),""),ROW(S4553))),"")</f>
        <v>Skalná</v>
      </c>
      <c r="U4555" t="s">
        <v>5918</v>
      </c>
      <c r="V4555">
        <v>579513</v>
      </c>
    </row>
    <row r="4556" spans="19:22">
      <c r="S4556" t="str">
        <f>IF(ISNUMBER(SEARCH(ZAKL_DATA!$B$18,FU!$U4556)),U4556,"")</f>
        <v>Skalsko</v>
      </c>
      <c r="T4556" t="str">
        <f t="array" ref="T4556">IFERROR(INDEX($S$3:$S$6255,SMALL(IF(ISNUMBER(SEARCH("",$S$3:$S$6255)),ROW($S$1:$S$6253),""),ROW(S4554))),"")</f>
        <v>Skalsko</v>
      </c>
      <c r="U4556" t="s">
        <v>4570</v>
      </c>
      <c r="V4556">
        <v>579530</v>
      </c>
    </row>
    <row r="4557" spans="19:22">
      <c r="S4557" t="str">
        <f>IF(ISNUMBER(SEARCH(ZAKL_DATA!$B$18,FU!$U4557)),U4557,"")</f>
        <v>Skály</v>
      </c>
      <c r="T4557" t="str">
        <f t="array" ref="T4557">IFERROR(INDEX($S$3:$S$6255,SMALL(IF(ISNUMBER(SEARCH("",$S$3:$S$6255)),ROW($S$1:$S$6253),""),ROW(S4555))),"")</f>
        <v>Skály</v>
      </c>
      <c r="U4557" t="s">
        <v>5537</v>
      </c>
      <c r="V4557">
        <v>579548</v>
      </c>
    </row>
    <row r="4558" spans="19:22">
      <c r="S4558" t="str">
        <f>IF(ISNUMBER(SEARCH(ZAKL_DATA!$B$18,FU!$U4558)),U4558,"")</f>
        <v>Skály</v>
      </c>
      <c r="T4558" t="str">
        <f t="array" ref="T4558">IFERROR(INDEX($S$3:$S$6255,SMALL(IF(ISNUMBER(SEARCH("",$S$3:$S$6255)),ROW($S$1:$S$6253),""),ROW(S4556))),"")</f>
        <v>Skály</v>
      </c>
      <c r="U4558" t="s">
        <v>5537</v>
      </c>
      <c r="V4558">
        <v>579556</v>
      </c>
    </row>
    <row r="4559" spans="19:22">
      <c r="S4559" t="str">
        <f>IF(ISNUMBER(SEARCH(ZAKL_DATA!$B$18,FU!$U4559)),U4559,"")</f>
        <v>Skapce</v>
      </c>
      <c r="T4559" t="str">
        <f t="array" ref="T4559">IFERROR(INDEX($S$3:$S$6255,SMALL(IF(ISNUMBER(SEARCH("",$S$3:$S$6255)),ROW($S$1:$S$6253),""),ROW(S4557))),"")</f>
        <v>Skapce</v>
      </c>
      <c r="U4559" t="s">
        <v>7633</v>
      </c>
      <c r="V4559">
        <v>579564</v>
      </c>
    </row>
    <row r="4560" spans="19:22">
      <c r="S4560" t="str">
        <f>IF(ISNUMBER(SEARCH(ZAKL_DATA!$B$18,FU!$U4560)),U4560,"")</f>
        <v>Skašov</v>
      </c>
      <c r="T4560" t="str">
        <f t="array" ref="T4560">IFERROR(INDEX($S$3:$S$6255,SMALL(IF(ISNUMBER(SEARCH("",$S$3:$S$6255)),ROW($S$1:$S$6253),""),ROW(S4558))),"")</f>
        <v>Skašov</v>
      </c>
      <c r="U4560" t="s">
        <v>4843</v>
      </c>
      <c r="V4560">
        <v>579581</v>
      </c>
    </row>
    <row r="4561" spans="19:22">
      <c r="S4561" t="str">
        <f>IF(ISNUMBER(SEARCH(ZAKL_DATA!$B$18,FU!$U4561)),U4561,"")</f>
        <v>Skaštice</v>
      </c>
      <c r="T4561" t="str">
        <f t="array" ref="T4561">IFERROR(INDEX($S$3:$S$6255,SMALL(IF(ISNUMBER(SEARCH("",$S$3:$S$6255)),ROW($S$1:$S$6253),""),ROW(S4559))),"")</f>
        <v>Skaštice</v>
      </c>
      <c r="U4561" t="s">
        <v>8255</v>
      </c>
      <c r="V4561">
        <v>579599</v>
      </c>
    </row>
    <row r="4562" spans="19:22">
      <c r="S4562" t="str">
        <f>IF(ISNUMBER(SEARCH(ZAKL_DATA!$B$18,FU!$U4562)),U4562,"")</f>
        <v>Sklené</v>
      </c>
      <c r="T4562" t="str">
        <f t="array" ref="T4562">IFERROR(INDEX($S$3:$S$6255,SMALL(IF(ISNUMBER(SEARCH("",$S$3:$S$6255)),ROW($S$1:$S$6253),""),ROW(S4560))),"")</f>
        <v>Sklené</v>
      </c>
      <c r="U4562" t="s">
        <v>7575</v>
      </c>
      <c r="V4562">
        <v>579602</v>
      </c>
    </row>
    <row r="4563" spans="19:22">
      <c r="S4563" t="str">
        <f>IF(ISNUMBER(SEARCH(ZAKL_DATA!$B$18,FU!$U4563)),U4563,"")</f>
        <v>Sklené</v>
      </c>
      <c r="T4563" t="str">
        <f t="array" ref="T4563">IFERROR(INDEX($S$3:$S$6255,SMALL(IF(ISNUMBER(SEARCH("",$S$3:$S$6255)),ROW($S$1:$S$6253),""),ROW(S4561))),"")</f>
        <v>Sklené</v>
      </c>
      <c r="U4563" t="s">
        <v>7575</v>
      </c>
      <c r="V4563">
        <v>579629</v>
      </c>
    </row>
    <row r="4564" spans="19:22">
      <c r="S4564" t="str">
        <f>IF(ISNUMBER(SEARCH(ZAKL_DATA!$B$18,FU!$U4564)),U4564,"")</f>
        <v>Sklené nad Oslavou</v>
      </c>
      <c r="T4564" t="str">
        <f t="array" ref="T4564">IFERROR(INDEX($S$3:$S$6255,SMALL(IF(ISNUMBER(SEARCH("",$S$3:$S$6255)),ROW($S$1:$S$6253),""),ROW(S4562))),"")</f>
        <v>Sklené nad Oslavou</v>
      </c>
      <c r="U4564" t="s">
        <v>8753</v>
      </c>
      <c r="V4564">
        <v>579637</v>
      </c>
    </row>
    <row r="4565" spans="19:22">
      <c r="S4565" t="str">
        <f>IF(ISNUMBER(SEARCH(ZAKL_DATA!$B$18,FU!$U4565)),U4565,"")</f>
        <v>Skočice</v>
      </c>
      <c r="T4565" t="str">
        <f t="array" ref="T4565">IFERROR(INDEX($S$3:$S$6255,SMALL(IF(ISNUMBER(SEARCH("",$S$3:$S$6255)),ROW($S$1:$S$6253),""),ROW(S4563))),"")</f>
        <v>Skočice</v>
      </c>
      <c r="U4565" t="s">
        <v>5668</v>
      </c>
      <c r="V4565">
        <v>579645</v>
      </c>
    </row>
    <row r="4566" spans="19:22">
      <c r="S4566" t="str">
        <f>IF(ISNUMBER(SEARCH(ZAKL_DATA!$B$18,FU!$U4566)),U4566,"")</f>
        <v>Skomelno</v>
      </c>
      <c r="T4566" t="str">
        <f t="array" ref="T4566">IFERROR(INDEX($S$3:$S$6255,SMALL(IF(ISNUMBER(SEARCH("",$S$3:$S$6255)),ROW($S$1:$S$6253),""),ROW(S4564))),"")</f>
        <v>Skomelno</v>
      </c>
      <c r="U4566" t="s">
        <v>6720</v>
      </c>
      <c r="V4566">
        <v>579661</v>
      </c>
    </row>
    <row r="4567" spans="19:22">
      <c r="S4567" t="str">
        <f>IF(ISNUMBER(SEARCH(ZAKL_DATA!$B$18,FU!$U4567)),U4567,"")</f>
        <v>Skopytce</v>
      </c>
      <c r="T4567" t="str">
        <f t="array" ref="T4567">IFERROR(INDEX($S$3:$S$6255,SMALL(IF(ISNUMBER(SEARCH("",$S$3:$S$6255)),ROW($S$1:$S$6253),""),ROW(S4565))),"")</f>
        <v>Skopytce</v>
      </c>
      <c r="U4567" t="s">
        <v>5781</v>
      </c>
      <c r="V4567">
        <v>579696</v>
      </c>
    </row>
    <row r="4568" spans="19:22">
      <c r="S4568" t="str">
        <f>IF(ISNUMBER(SEARCH(ZAKL_DATA!$B$18,FU!$U4568)),U4568,"")</f>
        <v>Skorkov</v>
      </c>
      <c r="T4568" t="str">
        <f t="array" ref="T4568">IFERROR(INDEX($S$3:$S$6255,SMALL(IF(ISNUMBER(SEARCH("",$S$3:$S$6255)),ROW($S$1:$S$6253),""),ROW(S4566))),"")</f>
        <v>Skorkov</v>
      </c>
      <c r="U4568" t="s">
        <v>5407</v>
      </c>
      <c r="V4568">
        <v>579726</v>
      </c>
    </row>
    <row r="4569" spans="19:22">
      <c r="S4569" t="str">
        <f>IF(ISNUMBER(SEARCH(ZAKL_DATA!$B$18,FU!$U4569)),U4569,"")</f>
        <v>Skorkov</v>
      </c>
      <c r="T4569" t="str">
        <f t="array" ref="T4569">IFERROR(INDEX($S$3:$S$6255,SMALL(IF(ISNUMBER(SEARCH("",$S$3:$S$6255)),ROW($S$1:$S$6253),""),ROW(S4567))),"")</f>
        <v>Skorkov</v>
      </c>
      <c r="U4569" t="s">
        <v>5407</v>
      </c>
      <c r="V4569">
        <v>579734</v>
      </c>
    </row>
    <row r="4570" spans="19:22">
      <c r="S4570" t="str">
        <f>IF(ISNUMBER(SEARCH(ZAKL_DATA!$B$18,FU!$U4570)),U4570,"")</f>
        <v>Skoronice</v>
      </c>
      <c r="T4570" t="str">
        <f t="array" ref="T4570">IFERROR(INDEX($S$3:$S$6255,SMALL(IF(ISNUMBER(SEARCH("",$S$3:$S$6255)),ROW($S$1:$S$6253),""),ROW(S4568))),"")</f>
        <v>Skoronice</v>
      </c>
      <c r="U4570" t="s">
        <v>8073</v>
      </c>
      <c r="V4570">
        <v>579742</v>
      </c>
    </row>
    <row r="4571" spans="19:22">
      <c r="S4571" t="str">
        <f>IF(ISNUMBER(SEARCH(ZAKL_DATA!$B$18,FU!$U4571)),U4571,"")</f>
        <v>Skorošice</v>
      </c>
      <c r="T4571" t="str">
        <f t="array" ref="T4571">IFERROR(INDEX($S$3:$S$6255,SMALL(IF(ISNUMBER(SEARCH("",$S$3:$S$6255)),ROW($S$1:$S$6253),""),ROW(S4569))),"")</f>
        <v>Skorošice</v>
      </c>
      <c r="U4571" t="s">
        <v>5820</v>
      </c>
      <c r="V4571">
        <v>579751</v>
      </c>
    </row>
    <row r="4572" spans="19:22">
      <c r="S4572" t="str">
        <f>IF(ISNUMBER(SEARCH(ZAKL_DATA!$B$18,FU!$U4572)),U4572,"")</f>
        <v>Skorotice</v>
      </c>
      <c r="T4572" t="str">
        <f t="array" ref="T4572">IFERROR(INDEX($S$3:$S$6255,SMALL(IF(ISNUMBER(SEARCH("",$S$3:$S$6255)),ROW($S$1:$S$6253),""),ROW(S4570))),"")</f>
        <v>Skorotice</v>
      </c>
      <c r="U4572" t="s">
        <v>8754</v>
      </c>
      <c r="V4572">
        <v>579769</v>
      </c>
    </row>
    <row r="4573" spans="19:22">
      <c r="S4573" t="str">
        <f>IF(ISNUMBER(SEARCH(ZAKL_DATA!$B$18,FU!$U4573)),U4573,"")</f>
        <v>Skořenice</v>
      </c>
      <c r="T4573" t="str">
        <f t="array" ref="T4573">IFERROR(INDEX($S$3:$S$6255,SMALL(IF(ISNUMBER(SEARCH("",$S$3:$S$6255)),ROW($S$1:$S$6253),""),ROW(S4571))),"")</f>
        <v>Skořenice</v>
      </c>
      <c r="U4573" t="s">
        <v>7715</v>
      </c>
      <c r="V4573">
        <v>579777</v>
      </c>
    </row>
    <row r="4574" spans="19:22">
      <c r="S4574" t="str">
        <f>IF(ISNUMBER(SEARCH(ZAKL_DATA!$B$18,FU!$U4574)),U4574,"")</f>
        <v>Skořice</v>
      </c>
      <c r="T4574" t="str">
        <f t="array" ref="T4574">IFERROR(INDEX($S$3:$S$6255,SMALL(IF(ISNUMBER(SEARCH("",$S$3:$S$6255)),ROW($S$1:$S$6253),""),ROW(S4572))),"")</f>
        <v>Skořice</v>
      </c>
      <c r="U4574" t="s">
        <v>3684</v>
      </c>
      <c r="V4574">
        <v>579785</v>
      </c>
    </row>
    <row r="4575" spans="19:22">
      <c r="S4575" t="str">
        <f>IF(ISNUMBER(SEARCH(ZAKL_DATA!$B$18,FU!$U4575)),U4575,"")</f>
        <v>Skotnice</v>
      </c>
      <c r="T4575" t="str">
        <f t="array" ref="T4575">IFERROR(INDEX($S$3:$S$6255,SMALL(IF(ISNUMBER(SEARCH("",$S$3:$S$6255)),ROW($S$1:$S$6253),""),ROW(S4573))),"")</f>
        <v>Skotnice</v>
      </c>
      <c r="U4575" t="s">
        <v>6838</v>
      </c>
      <c r="V4575">
        <v>579793</v>
      </c>
    </row>
    <row r="4576" spans="19:22">
      <c r="S4576" t="str">
        <f>IF(ISNUMBER(SEARCH(ZAKL_DATA!$B$18,FU!$U4576)),U4576,"")</f>
        <v>Skrbeň</v>
      </c>
      <c r="T4576" t="str">
        <f t="array" ref="T4576">IFERROR(INDEX($S$3:$S$6255,SMALL(IF(ISNUMBER(SEARCH("",$S$3:$S$6255)),ROW($S$1:$S$6253),""),ROW(S4574))),"")</f>
        <v>Skrbeň</v>
      </c>
      <c r="U4576" t="s">
        <v>5700</v>
      </c>
      <c r="V4576">
        <v>579815</v>
      </c>
    </row>
    <row r="4577" spans="19:22">
      <c r="S4577" t="str">
        <f>IF(ISNUMBER(SEARCH(ZAKL_DATA!$B$18,FU!$U4577)),U4577,"")</f>
        <v>Skrchov</v>
      </c>
      <c r="T4577" t="str">
        <f t="array" ref="T4577">IFERROR(INDEX($S$3:$S$6255,SMALL(IF(ISNUMBER(SEARCH("",$S$3:$S$6255)),ROW($S$1:$S$6253),""),ROW(S4575))),"")</f>
        <v>Skrchov</v>
      </c>
      <c r="U4577" t="s">
        <v>7797</v>
      </c>
      <c r="V4577">
        <v>579823</v>
      </c>
    </row>
    <row r="4578" spans="19:22">
      <c r="S4578" t="str">
        <f>IF(ISNUMBER(SEARCH(ZAKL_DATA!$B$18,FU!$U4578)),U4578,"")</f>
        <v>Skršín</v>
      </c>
      <c r="T4578" t="str">
        <f t="array" ref="T4578">IFERROR(INDEX($S$3:$S$6255,SMALL(IF(ISNUMBER(SEARCH("",$S$3:$S$6255)),ROW($S$1:$S$6253),""),ROW(S4576))),"")</f>
        <v>Skršín</v>
      </c>
      <c r="U4578" t="s">
        <v>6756</v>
      </c>
      <c r="V4578">
        <v>579831</v>
      </c>
    </row>
    <row r="4579" spans="19:22">
      <c r="S4579" t="str">
        <f>IF(ISNUMBER(SEARCH(ZAKL_DATA!$B$18,FU!$U4579)),U4579,"")</f>
        <v>Skrýchov u Malšic</v>
      </c>
      <c r="T4579" t="str">
        <f t="array" ref="T4579">IFERROR(INDEX($S$3:$S$6255,SMALL(IF(ISNUMBER(SEARCH("",$S$3:$S$6255)),ROW($S$1:$S$6253),""),ROW(S4577))),"")</f>
        <v>Skrýchov u Malšic</v>
      </c>
      <c r="U4579" t="s">
        <v>6205</v>
      </c>
      <c r="V4579">
        <v>579858</v>
      </c>
    </row>
    <row r="4580" spans="19:22">
      <c r="S4580" t="str">
        <f>IF(ISNUMBER(SEARCH(ZAKL_DATA!$B$18,FU!$U4580)),U4580,"")</f>
        <v>Skryje</v>
      </c>
      <c r="T4580" t="str">
        <f t="array" ref="T4580">IFERROR(INDEX($S$3:$S$6255,SMALL(IF(ISNUMBER(SEARCH("",$S$3:$S$6255)),ROW($S$1:$S$6253),""),ROW(S4578))),"")</f>
        <v>Skryje</v>
      </c>
      <c r="U4580" t="s">
        <v>5057</v>
      </c>
      <c r="V4580">
        <v>579866</v>
      </c>
    </row>
    <row r="4581" spans="19:22">
      <c r="S4581" t="str">
        <f>IF(ISNUMBER(SEARCH(ZAKL_DATA!$B$18,FU!$U4581)),U4581,"")</f>
        <v>Skryje</v>
      </c>
      <c r="T4581" t="str">
        <f t="array" ref="T4581">IFERROR(INDEX($S$3:$S$6255,SMALL(IF(ISNUMBER(SEARCH("",$S$3:$S$6255)),ROW($S$1:$S$6253),""),ROW(S4579))),"")</f>
        <v>Skryje</v>
      </c>
      <c r="U4581" t="s">
        <v>5057</v>
      </c>
      <c r="V4581">
        <v>579874</v>
      </c>
    </row>
    <row r="4582" spans="19:22">
      <c r="S4582" t="str">
        <f>IF(ISNUMBER(SEARCH(ZAKL_DATA!$B$18,FU!$U4582)),U4582,"")</f>
        <v>Skryje</v>
      </c>
      <c r="T4582" t="str">
        <f t="array" ref="T4582">IFERROR(INDEX($S$3:$S$6255,SMALL(IF(ISNUMBER(SEARCH("",$S$3:$S$6255)),ROW($S$1:$S$6253),""),ROW(S4580))),"")</f>
        <v>Skryje</v>
      </c>
      <c r="U4582" t="s">
        <v>5057</v>
      </c>
      <c r="V4582">
        <v>579891</v>
      </c>
    </row>
    <row r="4583" spans="19:22">
      <c r="S4583" t="str">
        <f>IF(ISNUMBER(SEARCH(ZAKL_DATA!$B$18,FU!$U4583)),U4583,"")</f>
        <v>Skřinářov</v>
      </c>
      <c r="T4583" t="str">
        <f t="array" ref="T4583">IFERROR(INDEX($S$3:$S$6255,SMALL(IF(ISNUMBER(SEARCH("",$S$3:$S$6255)),ROW($S$1:$S$6253),""),ROW(S4581))),"")</f>
        <v>Skřinářov</v>
      </c>
      <c r="U4583" t="s">
        <v>8755</v>
      </c>
      <c r="V4583">
        <v>579947</v>
      </c>
    </row>
    <row r="4584" spans="19:22">
      <c r="S4584" t="str">
        <f>IF(ISNUMBER(SEARCH(ZAKL_DATA!$B$18,FU!$U4584)),U4584,"")</f>
        <v>Skřipel</v>
      </c>
      <c r="T4584" t="str">
        <f t="array" ref="T4584">IFERROR(INDEX($S$3:$S$6255,SMALL(IF(ISNUMBER(SEARCH("",$S$3:$S$6255)),ROW($S$1:$S$6253),""),ROW(S4582))),"")</f>
        <v>Skřipel</v>
      </c>
      <c r="U4584" t="s">
        <v>4326</v>
      </c>
      <c r="V4584">
        <v>579963</v>
      </c>
    </row>
    <row r="4585" spans="19:22">
      <c r="S4585" t="str">
        <f>IF(ISNUMBER(SEARCH(ZAKL_DATA!$B$18,FU!$U4585)),U4585,"")</f>
        <v>Skřipov</v>
      </c>
      <c r="T4585" t="str">
        <f t="array" ref="T4585">IFERROR(INDEX($S$3:$S$6255,SMALL(IF(ISNUMBER(SEARCH("",$S$3:$S$6255)),ROW($S$1:$S$6253),""),ROW(S4583))),"")</f>
        <v>Skřipov</v>
      </c>
      <c r="U4585" t="s">
        <v>3741</v>
      </c>
      <c r="V4585">
        <v>579971</v>
      </c>
    </row>
    <row r="4586" spans="19:22">
      <c r="S4586" t="str">
        <f>IF(ISNUMBER(SEARCH(ZAKL_DATA!$B$18,FU!$U4586)),U4586,"")</f>
        <v>Skřípov</v>
      </c>
      <c r="T4586" t="str">
        <f t="array" ref="T4586">IFERROR(INDEX($S$3:$S$6255,SMALL(IF(ISNUMBER(SEARCH("",$S$3:$S$6255)),ROW($S$1:$S$6253),""),ROW(S4584))),"")</f>
        <v>Skřípov</v>
      </c>
      <c r="U4586" t="s">
        <v>8324</v>
      </c>
      <c r="V4586">
        <v>579980</v>
      </c>
    </row>
    <row r="4587" spans="19:22">
      <c r="S4587" t="str">
        <f>IF(ISNUMBER(SEARCH(ZAKL_DATA!$B$18,FU!$U4587)),U4587,"")</f>
        <v>Skřivany</v>
      </c>
      <c r="T4587" t="str">
        <f t="array" ref="T4587">IFERROR(INDEX($S$3:$S$6255,SMALL(IF(ISNUMBER(SEARCH("",$S$3:$S$6255)),ROW($S$1:$S$6253),""),ROW(S4585))),"")</f>
        <v>Skřivany</v>
      </c>
      <c r="U4587" t="s">
        <v>7008</v>
      </c>
      <c r="V4587">
        <v>579998</v>
      </c>
    </row>
    <row r="4588" spans="19:22">
      <c r="S4588" t="str">
        <f>IF(ISNUMBER(SEARCH(ZAKL_DATA!$B$18,FU!$U4588)),U4588,"")</f>
        <v>Skuhrov</v>
      </c>
      <c r="T4588" t="str">
        <f t="array" ref="T4588">IFERROR(INDEX($S$3:$S$6255,SMALL(IF(ISNUMBER(SEARCH("",$S$3:$S$6255)),ROW($S$1:$S$6253),""),ROW(S4586))),"")</f>
        <v>Skuhrov</v>
      </c>
      <c r="U4588" t="s">
        <v>4116</v>
      </c>
      <c r="V4588">
        <v>580015</v>
      </c>
    </row>
    <row r="4589" spans="19:22">
      <c r="S4589" t="str">
        <f>IF(ISNUMBER(SEARCH(ZAKL_DATA!$B$18,FU!$U4589)),U4589,"")</f>
        <v>Skuhrov</v>
      </c>
      <c r="T4589" t="str">
        <f t="array" ref="T4589">IFERROR(INDEX($S$3:$S$6255,SMALL(IF(ISNUMBER(SEARCH("",$S$3:$S$6255)),ROW($S$1:$S$6253),""),ROW(S4587))),"")</f>
        <v>Skuhrov</v>
      </c>
      <c r="U4589" t="s">
        <v>4116</v>
      </c>
      <c r="V4589">
        <v>580023</v>
      </c>
    </row>
    <row r="4590" spans="19:22">
      <c r="S4590" t="str">
        <f>IF(ISNUMBER(SEARCH(ZAKL_DATA!$B$18,FU!$U4590)),U4590,"")</f>
        <v>Skuhrov</v>
      </c>
      <c r="T4590" t="str">
        <f t="array" ref="T4590">IFERROR(INDEX($S$3:$S$6255,SMALL(IF(ISNUMBER(SEARCH("",$S$3:$S$6255)),ROW($S$1:$S$6253),""),ROW(S4588))),"")</f>
        <v>Skuhrov</v>
      </c>
      <c r="U4590" t="s">
        <v>4116</v>
      </c>
      <c r="V4590">
        <v>580031</v>
      </c>
    </row>
    <row r="4591" spans="19:22">
      <c r="S4591" t="str">
        <f>IF(ISNUMBER(SEARCH(ZAKL_DATA!$B$18,FU!$U4591)),U4591,"")</f>
        <v>Skuhrov nad Bělou</v>
      </c>
      <c r="T4591" t="str">
        <f t="array" ref="T4591">IFERROR(INDEX($S$3:$S$6255,SMALL(IF(ISNUMBER(SEARCH("",$S$3:$S$6255)),ROW($S$1:$S$6253),""),ROW(S4589))),"")</f>
        <v>Skuhrov nad Bělou</v>
      </c>
      <c r="U4591" t="s">
        <v>7443</v>
      </c>
      <c r="V4591">
        <v>580040</v>
      </c>
    </row>
    <row r="4592" spans="19:22">
      <c r="S4592" t="str">
        <f>IF(ISNUMBER(SEARCH(ZAKL_DATA!$B$18,FU!$U4592)),U4592,"")</f>
        <v>Skuteč</v>
      </c>
      <c r="T4592" t="str">
        <f t="array" ref="T4592">IFERROR(INDEX($S$3:$S$6255,SMALL(IF(ISNUMBER(SEARCH("",$S$3:$S$6255)),ROW($S$1:$S$6253),""),ROW(S4590))),"")</f>
        <v>Skuteč</v>
      </c>
      <c r="U4592" t="s">
        <v>7121</v>
      </c>
      <c r="V4592">
        <v>580058</v>
      </c>
    </row>
    <row r="4593" spans="19:22">
      <c r="S4593" t="str">
        <f>IF(ISNUMBER(SEARCH(ZAKL_DATA!$B$18,FU!$U4593)),U4593,"")</f>
        <v>Skvrňov</v>
      </c>
      <c r="T4593" t="str">
        <f t="array" ref="T4593">IFERROR(INDEX($S$3:$S$6255,SMALL(IF(ISNUMBER(SEARCH("",$S$3:$S$6255)),ROW($S$1:$S$6253),""),ROW(S4591))),"")</f>
        <v>Skvrňov</v>
      </c>
      <c r="U4593" t="s">
        <v>4299</v>
      </c>
      <c r="V4593">
        <v>580066</v>
      </c>
    </row>
    <row r="4594" spans="19:22">
      <c r="S4594" t="str">
        <f>IF(ISNUMBER(SEARCH(ZAKL_DATA!$B$18,FU!$U4594)),U4594,"")</f>
        <v>Slabce</v>
      </c>
      <c r="T4594" t="str">
        <f t="array" ref="T4594">IFERROR(INDEX($S$3:$S$6255,SMALL(IF(ISNUMBER(SEARCH("",$S$3:$S$6255)),ROW($S$1:$S$6253),""),ROW(S4592))),"")</f>
        <v>Slabce</v>
      </c>
      <c r="U4594" t="s">
        <v>5060</v>
      </c>
      <c r="V4594">
        <v>580074</v>
      </c>
    </row>
    <row r="4595" spans="19:22">
      <c r="S4595" t="str">
        <f>IF(ISNUMBER(SEARCH(ZAKL_DATA!$B$18,FU!$U4595)),U4595,"")</f>
        <v>Slabčice</v>
      </c>
      <c r="T4595" t="str">
        <f t="array" ref="T4595">IFERROR(INDEX($S$3:$S$6255,SMALL(IF(ISNUMBER(SEARCH("",$S$3:$S$6255)),ROW($S$1:$S$6253),""),ROW(S4593))),"")</f>
        <v>Slabčice</v>
      </c>
      <c r="U4595" t="s">
        <v>5538</v>
      </c>
      <c r="V4595">
        <v>580091</v>
      </c>
    </row>
    <row r="4596" spans="19:22">
      <c r="S4596" t="str">
        <f>IF(ISNUMBER(SEARCH(ZAKL_DATA!$B$18,FU!$U4596)),U4596,"")</f>
        <v>Slaná</v>
      </c>
      <c r="T4596" t="str">
        <f t="array" ref="T4596">IFERROR(INDEX($S$3:$S$6255,SMALL(IF(ISNUMBER(SEARCH("",$S$3:$S$6255)),ROW($S$1:$S$6253),""),ROW(S4594))),"")</f>
        <v>Slaná</v>
      </c>
      <c r="U4596" t="s">
        <v>7497</v>
      </c>
      <c r="V4596">
        <v>580112</v>
      </c>
    </row>
    <row r="4597" spans="19:22">
      <c r="S4597" t="str">
        <f>IF(ISNUMBER(SEARCH(ZAKL_DATA!$B$18,FU!$U4597)),U4597,"")</f>
        <v>Slaník</v>
      </c>
      <c r="T4597" t="str">
        <f t="array" ref="T4597">IFERROR(INDEX($S$3:$S$6255,SMALL(IF(ISNUMBER(SEARCH("",$S$3:$S$6255)),ROW($S$1:$S$6253),""),ROW(S4595))),"")</f>
        <v>Slaník</v>
      </c>
      <c r="U4597" t="s">
        <v>4584</v>
      </c>
      <c r="V4597">
        <v>580121</v>
      </c>
    </row>
    <row r="4598" spans="19:22">
      <c r="S4598" t="str">
        <f>IF(ISNUMBER(SEARCH(ZAKL_DATA!$B$18,FU!$U4598)),U4598,"")</f>
        <v>Slaný</v>
      </c>
      <c r="T4598" t="str">
        <f t="array" ref="T4598">IFERROR(INDEX($S$3:$S$6255,SMALL(IF(ISNUMBER(SEARCH("",$S$3:$S$6255)),ROW($S$1:$S$6253),""),ROW(S4596))),"")</f>
        <v>Slaný</v>
      </c>
      <c r="U4598" t="s">
        <v>4215</v>
      </c>
      <c r="V4598">
        <v>580147</v>
      </c>
    </row>
    <row r="4599" spans="19:22">
      <c r="S4599" t="str">
        <f>IF(ISNUMBER(SEARCH(ZAKL_DATA!$B$18,FU!$U4599)),U4599,"")</f>
        <v>Slapsko</v>
      </c>
      <c r="T4599" t="str">
        <f t="array" ref="T4599">IFERROR(INDEX($S$3:$S$6255,SMALL(IF(ISNUMBER(SEARCH("",$S$3:$S$6255)),ROW($S$1:$S$6253),""),ROW(S4597))),"")</f>
        <v>Slapsko</v>
      </c>
      <c r="U4599" t="s">
        <v>8893</v>
      </c>
      <c r="V4599">
        <v>580163</v>
      </c>
    </row>
    <row r="4600" spans="19:22">
      <c r="S4600" t="str">
        <f>IF(ISNUMBER(SEARCH(ZAKL_DATA!$B$18,FU!$U4600)),U4600,"")</f>
        <v>Slapy</v>
      </c>
      <c r="T4600" t="str">
        <f t="array" ref="T4600">IFERROR(INDEX($S$3:$S$6255,SMALL(IF(ISNUMBER(SEARCH("",$S$3:$S$6255)),ROW($S$1:$S$6253),""),ROW(S4598))),"")</f>
        <v>Slapy</v>
      </c>
      <c r="U4600" t="s">
        <v>4823</v>
      </c>
      <c r="V4600">
        <v>580210</v>
      </c>
    </row>
    <row r="4601" spans="19:22">
      <c r="S4601" t="str">
        <f>IF(ISNUMBER(SEARCH(ZAKL_DATA!$B$18,FU!$U4601)),U4601,"")</f>
        <v>Slapy</v>
      </c>
      <c r="T4601" t="str">
        <f t="array" ref="T4601">IFERROR(INDEX($S$3:$S$6255,SMALL(IF(ISNUMBER(SEARCH("",$S$3:$S$6255)),ROW($S$1:$S$6253),""),ROW(S4599))),"")</f>
        <v>Slapy</v>
      </c>
      <c r="U4601" t="s">
        <v>4823</v>
      </c>
      <c r="V4601">
        <v>580228</v>
      </c>
    </row>
    <row r="4602" spans="19:22">
      <c r="S4602" t="str">
        <f>IF(ISNUMBER(SEARCH(ZAKL_DATA!$B$18,FU!$U4602)),U4602,"")</f>
        <v>Slatina</v>
      </c>
      <c r="T4602" t="str">
        <f t="array" ref="T4602">IFERROR(INDEX($S$3:$S$6255,SMALL(IF(ISNUMBER(SEARCH("",$S$3:$S$6255)),ROW($S$1:$S$6253),""),ROW(S4600))),"")</f>
        <v>Slatina</v>
      </c>
      <c r="U4602" t="s">
        <v>4216</v>
      </c>
      <c r="V4602">
        <v>580261</v>
      </c>
    </row>
    <row r="4603" spans="19:22">
      <c r="S4603" t="str">
        <f>IF(ISNUMBER(SEARCH(ZAKL_DATA!$B$18,FU!$U4603)),U4603,"")</f>
        <v>Slatina</v>
      </c>
      <c r="T4603" t="str">
        <f t="array" ref="T4603">IFERROR(INDEX($S$3:$S$6255,SMALL(IF(ISNUMBER(SEARCH("",$S$3:$S$6255)),ROW($S$1:$S$6253),""),ROW(S4601))),"")</f>
        <v>Slatina</v>
      </c>
      <c r="U4603" t="s">
        <v>4216</v>
      </c>
      <c r="V4603">
        <v>580279</v>
      </c>
    </row>
    <row r="4604" spans="19:22">
      <c r="S4604" t="str">
        <f>IF(ISNUMBER(SEARCH(ZAKL_DATA!$B$18,FU!$U4604)),U4604,"")</f>
        <v>Slatina</v>
      </c>
      <c r="T4604" t="str">
        <f t="array" ref="T4604">IFERROR(INDEX($S$3:$S$6255,SMALL(IF(ISNUMBER(SEARCH("",$S$3:$S$6255)),ROW($S$1:$S$6253),""),ROW(S4602))),"")</f>
        <v>Slatina</v>
      </c>
      <c r="U4604" t="s">
        <v>4216</v>
      </c>
      <c r="V4604">
        <v>580295</v>
      </c>
    </row>
    <row r="4605" spans="19:22">
      <c r="S4605" t="str">
        <f>IF(ISNUMBER(SEARCH(ZAKL_DATA!$B$18,FU!$U4605)),U4605,"")</f>
        <v>Slatina</v>
      </c>
      <c r="T4605" t="str">
        <f t="array" ref="T4605">IFERROR(INDEX($S$3:$S$6255,SMALL(IF(ISNUMBER(SEARCH("",$S$3:$S$6255)),ROW($S$1:$S$6253),""),ROW(S4603))),"")</f>
        <v>Slatina</v>
      </c>
      <c r="U4605" t="s">
        <v>4216</v>
      </c>
      <c r="V4605">
        <v>580325</v>
      </c>
    </row>
    <row r="4606" spans="19:22">
      <c r="S4606" t="str">
        <f>IF(ISNUMBER(SEARCH(ZAKL_DATA!$B$18,FU!$U4606)),U4606,"")</f>
        <v>Slatina</v>
      </c>
      <c r="T4606" t="str">
        <f t="array" ref="T4606">IFERROR(INDEX($S$3:$S$6255,SMALL(IF(ISNUMBER(SEARCH("",$S$3:$S$6255)),ROW($S$1:$S$6253),""),ROW(S4604))),"")</f>
        <v>Slatina</v>
      </c>
      <c r="U4606" t="s">
        <v>4216</v>
      </c>
      <c r="V4606">
        <v>580333</v>
      </c>
    </row>
    <row r="4607" spans="19:22">
      <c r="S4607" t="str">
        <f>IF(ISNUMBER(SEARCH(ZAKL_DATA!$B$18,FU!$U4607)),U4607,"")</f>
        <v>Slatina</v>
      </c>
      <c r="T4607" t="str">
        <f t="array" ref="T4607">IFERROR(INDEX($S$3:$S$6255,SMALL(IF(ISNUMBER(SEARCH("",$S$3:$S$6255)),ROW($S$1:$S$6253),""),ROW(S4605))),"")</f>
        <v>Slatina</v>
      </c>
      <c r="U4607" t="s">
        <v>4216</v>
      </c>
      <c r="V4607">
        <v>580341</v>
      </c>
    </row>
    <row r="4608" spans="19:22">
      <c r="S4608" t="str">
        <f>IF(ISNUMBER(SEARCH(ZAKL_DATA!$B$18,FU!$U4608)),U4608,"")</f>
        <v>Slatina</v>
      </c>
      <c r="T4608" t="str">
        <f t="array" ref="T4608">IFERROR(INDEX($S$3:$S$6255,SMALL(IF(ISNUMBER(SEARCH("",$S$3:$S$6255)),ROW($S$1:$S$6253),""),ROW(S4606))),"")</f>
        <v>Slatina</v>
      </c>
      <c r="U4608" t="s">
        <v>4216</v>
      </c>
      <c r="V4608">
        <v>580350</v>
      </c>
    </row>
    <row r="4609" spans="19:22">
      <c r="S4609" t="str">
        <f>IF(ISNUMBER(SEARCH(ZAKL_DATA!$B$18,FU!$U4609)),U4609,"")</f>
        <v>Slatina</v>
      </c>
      <c r="T4609" t="str">
        <f t="array" ref="T4609">IFERROR(INDEX($S$3:$S$6255,SMALL(IF(ISNUMBER(SEARCH("",$S$3:$S$6255)),ROW($S$1:$S$6253),""),ROW(S4607))),"")</f>
        <v>Slatina</v>
      </c>
      <c r="U4609" t="s">
        <v>4216</v>
      </c>
      <c r="V4609">
        <v>580376</v>
      </c>
    </row>
    <row r="4610" spans="19:22">
      <c r="S4610" t="str">
        <f>IF(ISNUMBER(SEARCH(ZAKL_DATA!$B$18,FU!$U4610)),U4610,"")</f>
        <v>Slatina nad Úpou</v>
      </c>
      <c r="T4610" t="str">
        <f t="array" ref="T4610">IFERROR(INDEX($S$3:$S$6255,SMALL(IF(ISNUMBER(SEARCH("",$S$3:$S$6255)),ROW($S$1:$S$6253),""),ROW(S4608))),"")</f>
        <v>Slatina nad Úpou</v>
      </c>
      <c r="U4610" t="s">
        <v>7302</v>
      </c>
      <c r="V4610">
        <v>580392</v>
      </c>
    </row>
    <row r="4611" spans="19:22">
      <c r="S4611" t="str">
        <f>IF(ISNUMBER(SEARCH(ZAKL_DATA!$B$18,FU!$U4611)),U4611,"")</f>
        <v>Slatina nad Zdobnicí</v>
      </c>
      <c r="T4611" t="str">
        <f t="array" ref="T4611">IFERROR(INDEX($S$3:$S$6255,SMALL(IF(ISNUMBER(SEARCH("",$S$3:$S$6255)),ROW($S$1:$S$6253),""),ROW(S4609))),"")</f>
        <v>Slatina nad Zdobnicí</v>
      </c>
      <c r="U4611" t="s">
        <v>7444</v>
      </c>
      <c r="V4611">
        <v>580406</v>
      </c>
    </row>
    <row r="4612" spans="19:22">
      <c r="S4612" t="str">
        <f>IF(ISNUMBER(SEARCH(ZAKL_DATA!$B$18,FU!$U4612)),U4612,"")</f>
        <v>Slatiňany</v>
      </c>
      <c r="T4612" t="str">
        <f t="array" ref="T4612">IFERROR(INDEX($S$3:$S$6255,SMALL(IF(ISNUMBER(SEARCH("",$S$3:$S$6255)),ROW($S$1:$S$6253),""),ROW(S4610))),"")</f>
        <v>Slatiňany</v>
      </c>
      <c r="U4612" t="s">
        <v>7123</v>
      </c>
      <c r="V4612">
        <v>580414</v>
      </c>
    </row>
    <row r="4613" spans="19:22">
      <c r="S4613" t="str">
        <f>IF(ISNUMBER(SEARCH(ZAKL_DATA!$B$18,FU!$U4613)),U4613,"")</f>
        <v>Slatinice</v>
      </c>
      <c r="T4613" t="str">
        <f t="array" ref="T4613">IFERROR(INDEX($S$3:$S$6255,SMALL(IF(ISNUMBER(SEARCH("",$S$3:$S$6255)),ROW($S$1:$S$6253),""),ROW(S4611))),"")</f>
        <v>Slatinice</v>
      </c>
      <c r="U4613" t="s">
        <v>3658</v>
      </c>
      <c r="V4613">
        <v>580422</v>
      </c>
    </row>
    <row r="4614" spans="19:22">
      <c r="S4614" t="str">
        <f>IF(ISNUMBER(SEARCH(ZAKL_DATA!$B$18,FU!$U4614)),U4614,"")</f>
        <v>Slatinky</v>
      </c>
      <c r="T4614" t="str">
        <f t="array" ref="T4614">IFERROR(INDEX($S$3:$S$6255,SMALL(IF(ISNUMBER(SEARCH("",$S$3:$S$6255)),ROW($S$1:$S$6253),""),ROW(S4612))),"")</f>
        <v>Slatinky</v>
      </c>
      <c r="U4614" t="s">
        <v>8325</v>
      </c>
      <c r="V4614">
        <v>580431</v>
      </c>
    </row>
    <row r="4615" spans="19:22">
      <c r="S4615" t="str">
        <f>IF(ISNUMBER(SEARCH(ZAKL_DATA!$B$18,FU!$U4615)),U4615,"")</f>
        <v>Slatiny</v>
      </c>
      <c r="T4615" t="str">
        <f t="array" ref="T4615">IFERROR(INDEX($S$3:$S$6255,SMALL(IF(ISNUMBER(SEARCH("",$S$3:$S$6255)),ROW($S$1:$S$6253),""),ROW(S4613))),"")</f>
        <v>Slatiny</v>
      </c>
      <c r="U4615" t="s">
        <v>7225</v>
      </c>
      <c r="V4615">
        <v>580465</v>
      </c>
    </row>
    <row r="4616" spans="19:22">
      <c r="S4616" t="str">
        <f>IF(ISNUMBER(SEARCH(ZAKL_DATA!$B$18,FU!$U4616)),U4616,"")</f>
        <v>Slavče</v>
      </c>
      <c r="T4616" t="str">
        <f t="array" ref="T4616">IFERROR(INDEX($S$3:$S$6255,SMALL(IF(ISNUMBER(SEARCH("",$S$3:$S$6255)),ROW($S$1:$S$6253),""),ROW(S4614))),"")</f>
        <v>Slavče</v>
      </c>
      <c r="U4616" t="s">
        <v>5162</v>
      </c>
      <c r="V4616">
        <v>580481</v>
      </c>
    </row>
    <row r="4617" spans="19:22">
      <c r="S4617" t="str">
        <f>IF(ISNUMBER(SEARCH(ZAKL_DATA!$B$18,FU!$U4617)),U4617,"")</f>
        <v>Slavětice</v>
      </c>
      <c r="T4617" t="str">
        <f t="array" ref="T4617">IFERROR(INDEX($S$3:$S$6255,SMALL(IF(ISNUMBER(SEARCH("",$S$3:$S$6255)),ROW($S$1:$S$6253),""),ROW(S4615))),"")</f>
        <v>Slavětice</v>
      </c>
      <c r="U4617" t="s">
        <v>8421</v>
      </c>
      <c r="V4617">
        <v>580490</v>
      </c>
    </row>
    <row r="4618" spans="19:22">
      <c r="S4618" t="str">
        <f>IF(ISNUMBER(SEARCH(ZAKL_DATA!$B$18,FU!$U4618)),U4618,"")</f>
        <v>Slavětín</v>
      </c>
      <c r="T4618" t="str">
        <f t="array" ref="T4618">IFERROR(INDEX($S$3:$S$6255,SMALL(IF(ISNUMBER(SEARCH("",$S$3:$S$6255)),ROW($S$1:$S$6253),""),ROW(S4616))),"")</f>
        <v>Slavětín</v>
      </c>
      <c r="U4618" t="s">
        <v>5427</v>
      </c>
      <c r="V4618">
        <v>580503</v>
      </c>
    </row>
    <row r="4619" spans="19:22">
      <c r="S4619" t="str">
        <f>IF(ISNUMBER(SEARCH(ZAKL_DATA!$B$18,FU!$U4619)),U4619,"")</f>
        <v>Slavětín</v>
      </c>
      <c r="T4619" t="str">
        <f t="array" ref="T4619">IFERROR(INDEX($S$3:$S$6255,SMALL(IF(ISNUMBER(SEARCH("",$S$3:$S$6255)),ROW($S$1:$S$6253),""),ROW(S4617))),"")</f>
        <v>Slavětín</v>
      </c>
      <c r="U4619" t="s">
        <v>5427</v>
      </c>
      <c r="V4619">
        <v>580511</v>
      </c>
    </row>
    <row r="4620" spans="19:22">
      <c r="S4620" t="str">
        <f>IF(ISNUMBER(SEARCH(ZAKL_DATA!$B$18,FU!$U4620)),U4620,"")</f>
        <v>Slavětín</v>
      </c>
      <c r="T4620" t="str">
        <f t="array" ref="T4620">IFERROR(INDEX($S$3:$S$6255,SMALL(IF(ISNUMBER(SEARCH("",$S$3:$S$6255)),ROW($S$1:$S$6253),""),ROW(S4618))),"")</f>
        <v>Slavětín</v>
      </c>
      <c r="U4620" t="s">
        <v>5427</v>
      </c>
      <c r="V4620">
        <v>580538</v>
      </c>
    </row>
    <row r="4621" spans="19:22">
      <c r="S4621" t="str">
        <f>IF(ISNUMBER(SEARCH(ZAKL_DATA!$B$18,FU!$U4621)),U4621,"")</f>
        <v>Slavětín nad Metují</v>
      </c>
      <c r="T4621" t="str">
        <f t="array" ref="T4621">IFERROR(INDEX($S$3:$S$6255,SMALL(IF(ISNUMBER(SEARCH("",$S$3:$S$6255)),ROW($S$1:$S$6253),""),ROW(S4619))),"")</f>
        <v>Slavětín nad Metují</v>
      </c>
      <c r="U4621" t="s">
        <v>7303</v>
      </c>
      <c r="V4621">
        <v>580562</v>
      </c>
    </row>
    <row r="4622" spans="19:22">
      <c r="S4622" t="str">
        <f>IF(ISNUMBER(SEARCH(ZAKL_DATA!$B$18,FU!$U4622)),U4622,"")</f>
        <v>Slavhostice</v>
      </c>
      <c r="T4622" t="str">
        <f t="array" ref="T4622">IFERROR(INDEX($S$3:$S$6255,SMALL(IF(ISNUMBER(SEARCH("",$S$3:$S$6255)),ROW($S$1:$S$6253),""),ROW(S4620))),"")</f>
        <v>Slavhostice</v>
      </c>
      <c r="U4622" t="s">
        <v>7116</v>
      </c>
      <c r="V4622">
        <v>580571</v>
      </c>
    </row>
    <row r="4623" spans="19:22">
      <c r="S4623" t="str">
        <f>IF(ISNUMBER(SEARCH(ZAKL_DATA!$B$18,FU!$U4623)),U4623,"")</f>
        <v>Slavičín</v>
      </c>
      <c r="T4623" t="str">
        <f t="array" ref="T4623">IFERROR(INDEX($S$3:$S$6255,SMALL(IF(ISNUMBER(SEARCH("",$S$3:$S$6255)),ROW($S$1:$S$6253),""),ROW(S4621))),"")</f>
        <v>Slavičín</v>
      </c>
      <c r="U4623" t="s">
        <v>8018</v>
      </c>
      <c r="V4623">
        <v>580589</v>
      </c>
    </row>
    <row r="4624" spans="19:22">
      <c r="S4624" t="str">
        <f>IF(ISNUMBER(SEARCH(ZAKL_DATA!$B$18,FU!$U4624)),U4624,"")</f>
        <v>Slavičky</v>
      </c>
      <c r="T4624" t="str">
        <f t="array" ref="T4624">IFERROR(INDEX($S$3:$S$6255,SMALL(IF(ISNUMBER(SEARCH("",$S$3:$S$6255)),ROW($S$1:$S$6253),""),ROW(S4622))),"")</f>
        <v>Slavičky</v>
      </c>
      <c r="U4624" t="s">
        <v>8422</v>
      </c>
      <c r="V4624">
        <v>580619</v>
      </c>
    </row>
    <row r="4625" spans="19:22">
      <c r="S4625" t="str">
        <f>IF(ISNUMBER(SEARCH(ZAKL_DATA!$B$18,FU!$U4625)),U4625,"")</f>
        <v>Slavíkov</v>
      </c>
      <c r="T4625" t="str">
        <f t="array" ref="T4625">IFERROR(INDEX($S$3:$S$6255,SMALL(IF(ISNUMBER(SEARCH("",$S$3:$S$6255)),ROW($S$1:$S$6253),""),ROW(S4623))),"")</f>
        <v>Slavíkov</v>
      </c>
      <c r="U4625" t="s">
        <v>6902</v>
      </c>
      <c r="V4625">
        <v>580627</v>
      </c>
    </row>
    <row r="4626" spans="19:22">
      <c r="S4626" t="str">
        <f>IF(ISNUMBER(SEARCH(ZAKL_DATA!$B$18,FU!$U4626)),U4626,"")</f>
        <v>Slavíkovice</v>
      </c>
      <c r="T4626" t="str">
        <f t="array" ref="T4626">IFERROR(INDEX($S$3:$S$6255,SMALL(IF(ISNUMBER(SEARCH("",$S$3:$S$6255)),ROW($S$1:$S$6253),""),ROW(S4624))),"")</f>
        <v>Slavíkovice</v>
      </c>
      <c r="U4626" t="s">
        <v>5178</v>
      </c>
      <c r="V4626">
        <v>580635</v>
      </c>
    </row>
    <row r="4627" spans="19:22">
      <c r="S4627" t="str">
        <f>IF(ISNUMBER(SEARCH(ZAKL_DATA!$B$18,FU!$U4627)),U4627,"")</f>
        <v>Slavkov</v>
      </c>
      <c r="T4627" t="str">
        <f t="array" ref="T4627">IFERROR(INDEX($S$3:$S$6255,SMALL(IF(ISNUMBER(SEARCH("",$S$3:$S$6255)),ROW($S$1:$S$6253),""),ROW(S4625))),"")</f>
        <v>Slavkov</v>
      </c>
      <c r="U4627" t="s">
        <v>3742</v>
      </c>
      <c r="V4627">
        <v>580643</v>
      </c>
    </row>
    <row r="4628" spans="19:22">
      <c r="S4628" t="str">
        <f>IF(ISNUMBER(SEARCH(ZAKL_DATA!$B$18,FU!$U4628)),U4628,"")</f>
        <v>Slavkov</v>
      </c>
      <c r="T4628" t="str">
        <f t="array" ref="T4628">IFERROR(INDEX($S$3:$S$6255,SMALL(IF(ISNUMBER(SEARCH("",$S$3:$S$6255)),ROW($S$1:$S$6253),""),ROW(S4626))),"")</f>
        <v>Slavkov</v>
      </c>
      <c r="U4628" t="s">
        <v>3742</v>
      </c>
      <c r="V4628">
        <v>580651</v>
      </c>
    </row>
    <row r="4629" spans="19:22">
      <c r="S4629" t="str">
        <f>IF(ISNUMBER(SEARCH(ZAKL_DATA!$B$18,FU!$U4629)),U4629,"")</f>
        <v>Slavkov pod Hostýnem</v>
      </c>
      <c r="T4629" t="str">
        <f t="array" ref="T4629">IFERROR(INDEX($S$3:$S$6255,SMALL(IF(ISNUMBER(SEARCH("",$S$3:$S$6255)),ROW($S$1:$S$6253),""),ROW(S4627))),"")</f>
        <v>Slavkov pod Hostýnem</v>
      </c>
      <c r="U4629" t="s">
        <v>8256</v>
      </c>
      <c r="V4629">
        <v>580660</v>
      </c>
    </row>
    <row r="4630" spans="19:22">
      <c r="S4630" t="str">
        <f>IF(ISNUMBER(SEARCH(ZAKL_DATA!$B$18,FU!$U4630)),U4630,"")</f>
        <v>Slavkov u Brna</v>
      </c>
      <c r="T4630" t="str">
        <f t="array" ref="T4630">IFERROR(INDEX($S$3:$S$6255,SMALL(IF(ISNUMBER(SEARCH("",$S$3:$S$6255)),ROW($S$1:$S$6253),""),ROW(S4628))),"")</f>
        <v>Slavkov u Brna</v>
      </c>
      <c r="U4630" t="s">
        <v>8542</v>
      </c>
      <c r="V4630">
        <v>580678</v>
      </c>
    </row>
    <row r="4631" spans="19:22">
      <c r="S4631" t="str">
        <f>IF(ISNUMBER(SEARCH(ZAKL_DATA!$B$18,FU!$U4631)),U4631,"")</f>
        <v>Slavníč</v>
      </c>
      <c r="T4631" t="str">
        <f t="array" ref="T4631">IFERROR(INDEX($S$3:$S$6255,SMALL(IF(ISNUMBER(SEARCH("",$S$3:$S$6255)),ROW($S$1:$S$6253),""),ROW(S4629))),"")</f>
        <v>Slavníč</v>
      </c>
      <c r="U4631" t="s">
        <v>5409</v>
      </c>
      <c r="V4631">
        <v>580686</v>
      </c>
    </row>
    <row r="4632" spans="19:22">
      <c r="S4632" t="str">
        <f>IF(ISNUMBER(SEARCH(ZAKL_DATA!$B$18,FU!$U4632)),U4632,"")</f>
        <v>Slavonice</v>
      </c>
      <c r="T4632" t="str">
        <f t="array" ref="T4632">IFERROR(INDEX($S$3:$S$6255,SMALL(IF(ISNUMBER(SEARCH("",$S$3:$S$6255)),ROW($S$1:$S$6253),""),ROW(S4630))),"")</f>
        <v>Slavonice</v>
      </c>
      <c r="U4632" t="s">
        <v>5326</v>
      </c>
      <c r="V4632">
        <v>580694</v>
      </c>
    </row>
    <row r="4633" spans="19:22">
      <c r="S4633" t="str">
        <f>IF(ISNUMBER(SEARCH(ZAKL_DATA!$B$18,FU!$U4633)),U4633,"")</f>
        <v>Slavoňov</v>
      </c>
      <c r="T4633" t="str">
        <f t="array" ref="T4633">IFERROR(INDEX($S$3:$S$6255,SMALL(IF(ISNUMBER(SEARCH("",$S$3:$S$6255)),ROW($S$1:$S$6253),""),ROW(S4631))),"")</f>
        <v>Slavoňov</v>
      </c>
      <c r="U4633" t="s">
        <v>7305</v>
      </c>
      <c r="V4633">
        <v>580708</v>
      </c>
    </row>
    <row r="4634" spans="19:22">
      <c r="S4634" t="str">
        <f>IF(ISNUMBER(SEARCH(ZAKL_DATA!$B$18,FU!$U4634)),U4634,"")</f>
        <v>Slavošov</v>
      </c>
      <c r="T4634" t="str">
        <f t="array" ref="T4634">IFERROR(INDEX($S$3:$S$6255,SMALL(IF(ISNUMBER(SEARCH("",$S$3:$S$6255)),ROW($S$1:$S$6253),""),ROW(S4632))),"")</f>
        <v>Slavošov</v>
      </c>
      <c r="U4634" t="s">
        <v>4368</v>
      </c>
      <c r="V4634">
        <v>580716</v>
      </c>
    </row>
    <row r="4635" spans="19:22">
      <c r="S4635" t="str">
        <f>IF(ISNUMBER(SEARCH(ZAKL_DATA!$B$18,FU!$U4635)),U4635,"")</f>
        <v>Slepotice</v>
      </c>
      <c r="T4635" t="str">
        <f t="array" ref="T4635">IFERROR(INDEX($S$3:$S$6255,SMALL(IF(ISNUMBER(SEARCH("",$S$3:$S$6255)),ROW($S$1:$S$6253),""),ROW(S4633))),"")</f>
        <v>Slepotice</v>
      </c>
      <c r="U4635" t="s">
        <v>7376</v>
      </c>
      <c r="V4635">
        <v>580724</v>
      </c>
    </row>
    <row r="4636" spans="19:22">
      <c r="S4636" t="str">
        <f>IF(ISNUMBER(SEARCH(ZAKL_DATA!$B$18,FU!$U4636)),U4636,"")</f>
        <v>Slezské Pavlovice</v>
      </c>
      <c r="T4636" t="str">
        <f t="array" ref="T4636">IFERROR(INDEX($S$3:$S$6255,SMALL(IF(ISNUMBER(SEARCH("",$S$3:$S$6255)),ROW($S$1:$S$6253),""),ROW(S4634))),"")</f>
        <v>Slezské Pavlovice</v>
      </c>
      <c r="U4636" t="s">
        <v>5680</v>
      </c>
      <c r="V4636">
        <v>580732</v>
      </c>
    </row>
    <row r="4637" spans="19:22">
      <c r="S4637" t="str">
        <f>IF(ISNUMBER(SEARCH(ZAKL_DATA!$B$18,FU!$U4637)),U4637,"")</f>
        <v>Slezské Rudoltice</v>
      </c>
      <c r="T4637" t="str">
        <f t="array" ref="T4637">IFERROR(INDEX($S$3:$S$6255,SMALL(IF(ISNUMBER(SEARCH("",$S$3:$S$6255)),ROW($S$1:$S$6253),""),ROW(S4635))),"")</f>
        <v>Slezské Rudoltice</v>
      </c>
      <c r="U4637" t="s">
        <v>8816</v>
      </c>
      <c r="V4637">
        <v>580741</v>
      </c>
    </row>
    <row r="4638" spans="19:22">
      <c r="S4638" t="str">
        <f>IF(ISNUMBER(SEARCH(ZAKL_DATA!$B$18,FU!$U4638)),U4638,"")</f>
        <v>Slopné</v>
      </c>
      <c r="T4638" t="str">
        <f t="array" ref="T4638">IFERROR(INDEX($S$3:$S$6255,SMALL(IF(ISNUMBER(SEARCH("",$S$3:$S$6255)),ROW($S$1:$S$6253),""),ROW(S4636))),"")</f>
        <v>Slopné</v>
      </c>
      <c r="U4638" t="s">
        <v>8019</v>
      </c>
      <c r="V4638">
        <v>580759</v>
      </c>
    </row>
    <row r="4639" spans="19:22">
      <c r="S4639" t="str">
        <f>IF(ISNUMBER(SEARCH(ZAKL_DATA!$B$18,FU!$U4639)),U4639,"")</f>
        <v>Sloup</v>
      </c>
      <c r="T4639" t="str">
        <f t="array" ref="T4639">IFERROR(INDEX($S$3:$S$6255,SMALL(IF(ISNUMBER(SEARCH("",$S$3:$S$6255)),ROW($S$1:$S$6253),""),ROW(S4637))),"")</f>
        <v>Sloup</v>
      </c>
      <c r="U4639" t="s">
        <v>7798</v>
      </c>
      <c r="V4639">
        <v>580767</v>
      </c>
    </row>
    <row r="4640" spans="19:22">
      <c r="S4640" t="str">
        <f>IF(ISNUMBER(SEARCH(ZAKL_DATA!$B$18,FU!$U4640)),U4640,"")</f>
        <v>Sloup v Čechách</v>
      </c>
      <c r="T4640" t="str">
        <f t="array" ref="T4640">IFERROR(INDEX($S$3:$S$6255,SMALL(IF(ISNUMBER(SEARCH("",$S$3:$S$6255)),ROW($S$1:$S$6253),""),ROW(S4638))),"")</f>
        <v>Sloup v Čechách</v>
      </c>
      <c r="U4640" t="s">
        <v>6314</v>
      </c>
      <c r="V4640">
        <v>580775</v>
      </c>
    </row>
    <row r="4641" spans="19:22">
      <c r="S4641" t="str">
        <f>IF(ISNUMBER(SEARCH(ZAKL_DATA!$B$18,FU!$U4641)),U4641,"")</f>
        <v>Sloupnice</v>
      </c>
      <c r="T4641" t="str">
        <f t="array" ref="T4641">IFERROR(INDEX($S$3:$S$6255,SMALL(IF(ISNUMBER(SEARCH("",$S$3:$S$6255)),ROW($S$1:$S$6253),""),ROW(S4639))),"")</f>
        <v>Sloupnice</v>
      </c>
      <c r="U4641" t="s">
        <v>7683</v>
      </c>
      <c r="V4641">
        <v>580783</v>
      </c>
    </row>
    <row r="4642" spans="19:22">
      <c r="S4642" t="str">
        <f>IF(ISNUMBER(SEARCH(ZAKL_DATA!$B$18,FU!$U4642)),U4642,"")</f>
        <v>Sloupno</v>
      </c>
      <c r="T4642" t="str">
        <f t="array" ref="T4642">IFERROR(INDEX($S$3:$S$6255,SMALL(IF(ISNUMBER(SEARCH("",$S$3:$S$6255)),ROW($S$1:$S$6253),""),ROW(S4640))),"")</f>
        <v>Sloupno</v>
      </c>
      <c r="U4642" t="s">
        <v>5422</v>
      </c>
      <c r="V4642">
        <v>580805</v>
      </c>
    </row>
    <row r="4643" spans="19:22">
      <c r="S4643" t="str">
        <f>IF(ISNUMBER(SEARCH(ZAKL_DATA!$B$18,FU!$U4643)),U4643,"")</f>
        <v>Sloupno</v>
      </c>
      <c r="T4643" t="str">
        <f t="array" ref="T4643">IFERROR(INDEX($S$3:$S$6255,SMALL(IF(ISNUMBER(SEARCH("",$S$3:$S$6255)),ROW($S$1:$S$6253),""),ROW(S4641))),"")</f>
        <v>Sloupno</v>
      </c>
      <c r="U4643" t="s">
        <v>5422</v>
      </c>
      <c r="V4643">
        <v>580821</v>
      </c>
    </row>
    <row r="4644" spans="19:22">
      <c r="S4644" t="str">
        <f>IF(ISNUMBER(SEARCH(ZAKL_DATA!$B$18,FU!$U4644)),U4644,"")</f>
        <v>Sloveč</v>
      </c>
      <c r="T4644" t="str">
        <f t="array" ref="T4644">IFERROR(INDEX($S$3:$S$6255,SMALL(IF(ISNUMBER(SEARCH("",$S$3:$S$6255)),ROW($S$1:$S$6253),""),ROW(S4642))),"")</f>
        <v>Sloveč</v>
      </c>
      <c r="U4644" t="s">
        <v>4676</v>
      </c>
      <c r="V4644">
        <v>580830</v>
      </c>
    </row>
    <row r="4645" spans="19:22">
      <c r="S4645" t="str">
        <f>IF(ISNUMBER(SEARCH(ZAKL_DATA!$B$18,FU!$U4645)),U4645,"")</f>
        <v>Slověnice</v>
      </c>
      <c r="T4645" t="str">
        <f t="array" ref="T4645">IFERROR(INDEX($S$3:$S$6255,SMALL(IF(ISNUMBER(SEARCH("",$S$3:$S$6255)),ROW($S$1:$S$6253),""),ROW(S4643))),"")</f>
        <v>Slověnice</v>
      </c>
      <c r="U4645" t="s">
        <v>4161</v>
      </c>
      <c r="V4645">
        <v>580848</v>
      </c>
    </row>
    <row r="4646" spans="19:22">
      <c r="S4646" t="str">
        <f>IF(ISNUMBER(SEARCH(ZAKL_DATA!$B$18,FU!$U4646)),U4646,"")</f>
        <v>Sluhy</v>
      </c>
      <c r="T4646" t="str">
        <f t="array" ref="T4646">IFERROR(INDEX($S$3:$S$6255,SMALL(IF(ISNUMBER(SEARCH("",$S$3:$S$6255)),ROW($S$1:$S$6253),""),ROW(S4644))),"")</f>
        <v>Sluhy</v>
      </c>
      <c r="U4646" t="s">
        <v>4751</v>
      </c>
      <c r="V4646">
        <v>580872</v>
      </c>
    </row>
    <row r="4647" spans="19:22">
      <c r="S4647" t="str">
        <f>IF(ISNUMBER(SEARCH(ZAKL_DATA!$B$18,FU!$U4647)),U4647,"")</f>
        <v>Slunečná</v>
      </c>
      <c r="T4647" t="str">
        <f t="array" ref="T4647">IFERROR(INDEX($S$3:$S$6255,SMALL(IF(ISNUMBER(SEARCH("",$S$3:$S$6255)),ROW($S$1:$S$6253),""),ROW(S4645))),"")</f>
        <v>Slunečná</v>
      </c>
      <c r="U4647" t="s">
        <v>5263</v>
      </c>
      <c r="V4647">
        <v>580881</v>
      </c>
    </row>
    <row r="4648" spans="19:22">
      <c r="S4648" t="str">
        <f>IF(ISNUMBER(SEARCH(ZAKL_DATA!$B$18,FU!$U4648)),U4648,"")</f>
        <v>Slup</v>
      </c>
      <c r="T4648" t="str">
        <f t="array" ref="T4648">IFERROR(INDEX($S$3:$S$6255,SMALL(IF(ISNUMBER(SEARCH("",$S$3:$S$6255)),ROW($S$1:$S$6253),""),ROW(S4646))),"")</f>
        <v>Slup</v>
      </c>
      <c r="U4648" t="s">
        <v>8624</v>
      </c>
      <c r="V4648">
        <v>580902</v>
      </c>
    </row>
    <row r="4649" spans="19:22">
      <c r="S4649" t="str">
        <f>IF(ISNUMBER(SEARCH(ZAKL_DATA!$B$18,FU!$U4649)),U4649,"")</f>
        <v>Slušovice</v>
      </c>
      <c r="T4649" t="str">
        <f t="array" ref="T4649">IFERROR(INDEX($S$3:$S$6255,SMALL(IF(ISNUMBER(SEARCH("",$S$3:$S$6255)),ROW($S$1:$S$6253),""),ROW(S4647))),"")</f>
        <v>Slušovice</v>
      </c>
      <c r="U4649" t="s">
        <v>8020</v>
      </c>
      <c r="V4649">
        <v>580929</v>
      </c>
    </row>
    <row r="4650" spans="19:22">
      <c r="S4650" t="str">
        <f>IF(ISNUMBER(SEARCH(ZAKL_DATA!$B$18,FU!$U4650)),U4650,"")</f>
        <v>Sluštice</v>
      </c>
      <c r="T4650" t="str">
        <f t="array" ref="T4650">IFERROR(INDEX($S$3:$S$6255,SMALL(IF(ISNUMBER(SEARCH("",$S$3:$S$6255)),ROW($S$1:$S$6253),""),ROW(S4648))),"")</f>
        <v>Sluštice</v>
      </c>
      <c r="U4650" t="s">
        <v>4752</v>
      </c>
      <c r="V4650">
        <v>580945</v>
      </c>
    </row>
    <row r="4651" spans="19:22">
      <c r="S4651" t="str">
        <f>IF(ISNUMBER(SEARCH(ZAKL_DATA!$B$18,FU!$U4651)),U4651,"")</f>
        <v>Služátky</v>
      </c>
      <c r="T4651" t="str">
        <f t="array" ref="T4651">IFERROR(INDEX($S$3:$S$6255,SMALL(IF(ISNUMBER(SEARCH("",$S$3:$S$6255)),ROW($S$1:$S$6253),""),ROW(S4649))),"")</f>
        <v>Služátky</v>
      </c>
      <c r="U4651" t="s">
        <v>7238</v>
      </c>
      <c r="V4651">
        <v>580961</v>
      </c>
    </row>
    <row r="4652" spans="19:22">
      <c r="S4652" t="str">
        <f>IF(ISNUMBER(SEARCH(ZAKL_DATA!$B$18,FU!$U4652)),U4652,"")</f>
        <v>Služovice</v>
      </c>
      <c r="T4652" t="str">
        <f t="array" ref="T4652">IFERROR(INDEX($S$3:$S$6255,SMALL(IF(ISNUMBER(SEARCH("",$S$3:$S$6255)),ROW($S$1:$S$6253),""),ROW(S4650))),"")</f>
        <v>Služovice</v>
      </c>
      <c r="U4652" t="s">
        <v>3743</v>
      </c>
      <c r="V4652">
        <v>580970</v>
      </c>
    </row>
    <row r="4653" spans="19:22">
      <c r="S4653" t="str">
        <f>IF(ISNUMBER(SEARCH(ZAKL_DATA!$B$18,FU!$U4653)),U4653,"")</f>
        <v>Smečno</v>
      </c>
      <c r="T4653" t="str">
        <f t="array" ref="T4653">IFERROR(INDEX($S$3:$S$6255,SMALL(IF(ISNUMBER(SEARCH("",$S$3:$S$6255)),ROW($S$1:$S$6253),""),ROW(S4651))),"")</f>
        <v>Smečno</v>
      </c>
      <c r="U4653" t="s">
        <v>4217</v>
      </c>
      <c r="V4653">
        <v>580988</v>
      </c>
    </row>
    <row r="4654" spans="19:22">
      <c r="S4654" t="str">
        <f>IF(ISNUMBER(SEARCH(ZAKL_DATA!$B$18,FU!$U4654)),U4654,"")</f>
        <v>Smědčice</v>
      </c>
      <c r="T4654" t="str">
        <f t="array" ref="T4654">IFERROR(INDEX($S$3:$S$6255,SMALL(IF(ISNUMBER(SEARCH("",$S$3:$S$6255)),ROW($S$1:$S$6253),""),ROW(S4652))),"")</f>
        <v>Smědčice</v>
      </c>
      <c r="U4654" t="s">
        <v>4912</v>
      </c>
      <c r="V4654">
        <v>580996</v>
      </c>
    </row>
    <row r="4655" spans="19:22">
      <c r="S4655" t="str">
        <f>IF(ISNUMBER(SEARCH(ZAKL_DATA!$B$18,FU!$U4655)),U4655,"")</f>
        <v>Smetanova Lhota</v>
      </c>
      <c r="T4655" t="str">
        <f t="array" ref="T4655">IFERROR(INDEX($S$3:$S$6255,SMALL(IF(ISNUMBER(SEARCH("",$S$3:$S$6255)),ROW($S$1:$S$6253),""),ROW(S4653))),"")</f>
        <v>Smetanova Lhota</v>
      </c>
      <c r="U4655" t="s">
        <v>5539</v>
      </c>
      <c r="V4655">
        <v>581003</v>
      </c>
    </row>
    <row r="4656" spans="19:22">
      <c r="S4656" t="str">
        <f>IF(ISNUMBER(SEARCH(ZAKL_DATA!$B$18,FU!$U4656)),U4656,"")</f>
        <v>Smidary</v>
      </c>
      <c r="T4656" t="str">
        <f t="array" ref="T4656">IFERROR(INDEX($S$3:$S$6255,SMALL(IF(ISNUMBER(SEARCH("",$S$3:$S$6255)),ROW($S$1:$S$6253),""),ROW(S4654))),"")</f>
        <v>Smidary</v>
      </c>
      <c r="U4656" t="s">
        <v>7010</v>
      </c>
      <c r="V4656">
        <v>581011</v>
      </c>
    </row>
    <row r="4657" spans="19:22">
      <c r="S4657" t="str">
        <f>IF(ISNUMBER(SEARCH(ZAKL_DATA!$B$18,FU!$U4657)),U4657,"")</f>
        <v>Smilkov</v>
      </c>
      <c r="T4657" t="str">
        <f t="array" ref="T4657">IFERROR(INDEX($S$3:$S$6255,SMALL(IF(ISNUMBER(SEARCH("",$S$3:$S$6255)),ROW($S$1:$S$6253),""),ROW(S4655))),"")</f>
        <v>Smilkov</v>
      </c>
      <c r="U4657" t="s">
        <v>4006</v>
      </c>
      <c r="V4657">
        <v>581038</v>
      </c>
    </row>
    <row r="4658" spans="19:22">
      <c r="S4658" t="str">
        <f>IF(ISNUMBER(SEARCH(ZAKL_DATA!$B$18,FU!$U4658)),U4658,"")</f>
        <v>Smilovice</v>
      </c>
      <c r="T4658" t="str">
        <f t="array" ref="T4658">IFERROR(INDEX($S$3:$S$6255,SMALL(IF(ISNUMBER(SEARCH("",$S$3:$S$6255)),ROW($S$1:$S$6253),""),ROW(S4656))),"")</f>
        <v>Smilovice</v>
      </c>
      <c r="U4658" t="s">
        <v>4572</v>
      </c>
      <c r="V4658">
        <v>581046</v>
      </c>
    </row>
    <row r="4659" spans="19:22">
      <c r="S4659" t="str">
        <f>IF(ISNUMBER(SEARCH(ZAKL_DATA!$B$18,FU!$U4659)),U4659,"")</f>
        <v>Smilovice</v>
      </c>
      <c r="T4659" t="str">
        <f t="array" ref="T4659">IFERROR(INDEX($S$3:$S$6255,SMALL(IF(ISNUMBER(SEARCH("",$S$3:$S$6255)),ROW($S$1:$S$6253),""),ROW(S4657))),"")</f>
        <v>Smilovice</v>
      </c>
      <c r="U4659" t="s">
        <v>4572</v>
      </c>
      <c r="V4659">
        <v>581054</v>
      </c>
    </row>
    <row r="4660" spans="19:22">
      <c r="S4660" t="str">
        <f>IF(ISNUMBER(SEARCH(ZAKL_DATA!$B$18,FU!$U4660)),U4660,"")</f>
        <v>Smilovice</v>
      </c>
      <c r="T4660" t="str">
        <f t="array" ref="T4660">IFERROR(INDEX($S$3:$S$6255,SMALL(IF(ISNUMBER(SEARCH("",$S$3:$S$6255)),ROW($S$1:$S$6253),""),ROW(S4658))),"")</f>
        <v>Smilovice</v>
      </c>
      <c r="U4660" t="s">
        <v>4572</v>
      </c>
      <c r="V4660">
        <v>581062</v>
      </c>
    </row>
    <row r="4661" spans="19:22">
      <c r="S4661" t="str">
        <f>IF(ISNUMBER(SEARCH(ZAKL_DATA!$B$18,FU!$U4661)),U4661,"")</f>
        <v>Smilovy Hory</v>
      </c>
      <c r="T4661" t="str">
        <f t="array" ref="T4661">IFERROR(INDEX($S$3:$S$6255,SMALL(IF(ISNUMBER(SEARCH("",$S$3:$S$6255)),ROW($S$1:$S$6253),""),ROW(S4659))),"")</f>
        <v>Smilovy Hory</v>
      </c>
      <c r="U4661" t="s">
        <v>5785</v>
      </c>
      <c r="V4661">
        <v>581071</v>
      </c>
    </row>
    <row r="4662" spans="19:22">
      <c r="S4662" t="str">
        <f>IF(ISNUMBER(SEARCH(ZAKL_DATA!$B$18,FU!$U4662)),U4662,"")</f>
        <v>Smiřice</v>
      </c>
      <c r="T4662" t="str">
        <f t="array" ref="T4662">IFERROR(INDEX($S$3:$S$6255,SMALL(IF(ISNUMBER(SEARCH("",$S$3:$S$6255)),ROW($S$1:$S$6253),""),ROW(S4660))),"")</f>
        <v>Smiřice</v>
      </c>
      <c r="U4662" t="s">
        <v>7011</v>
      </c>
      <c r="V4662">
        <v>581089</v>
      </c>
    </row>
    <row r="4663" spans="19:22">
      <c r="S4663" t="str">
        <f>IF(ISNUMBER(SEARCH(ZAKL_DATA!$B$18,FU!$U4663)),U4663,"")</f>
        <v>Smolné Pece</v>
      </c>
      <c r="T4663" t="str">
        <f t="array" ref="T4663">IFERROR(INDEX($S$3:$S$6255,SMALL(IF(ISNUMBER(SEARCH("",$S$3:$S$6255)),ROW($S$1:$S$6253),""),ROW(S4661))),"")</f>
        <v>Smolné Pece</v>
      </c>
      <c r="U4663" t="s">
        <v>4695</v>
      </c>
      <c r="V4663">
        <v>581101</v>
      </c>
    </row>
    <row r="4664" spans="19:22">
      <c r="S4664" t="str">
        <f>IF(ISNUMBER(SEARCH(ZAKL_DATA!$B$18,FU!$U4664)),U4664,"")</f>
        <v>Smolnice</v>
      </c>
      <c r="T4664" t="str">
        <f t="array" ref="T4664">IFERROR(INDEX($S$3:$S$6255,SMALL(IF(ISNUMBER(SEARCH("",$S$3:$S$6255)),ROW($S$1:$S$6253),""),ROW(S4662))),"")</f>
        <v>Smolnice</v>
      </c>
      <c r="U4664" t="s">
        <v>6711</v>
      </c>
      <c r="V4664">
        <v>581119</v>
      </c>
    </row>
    <row r="4665" spans="19:22">
      <c r="S4665" t="str">
        <f>IF(ISNUMBER(SEARCH(ZAKL_DATA!$B$18,FU!$U4665)),U4665,"")</f>
        <v>Smolotely</v>
      </c>
      <c r="T4665" t="str">
        <f t="array" ref="T4665">IFERROR(INDEX($S$3:$S$6255,SMALL(IF(ISNUMBER(SEARCH("",$S$3:$S$6255)),ROW($S$1:$S$6253),""),ROW(S4663))),"")</f>
        <v>Smolotely</v>
      </c>
      <c r="U4665" t="s">
        <v>4965</v>
      </c>
      <c r="V4665">
        <v>581127</v>
      </c>
    </row>
    <row r="4666" spans="19:22">
      <c r="S4666" t="str">
        <f>IF(ISNUMBER(SEARCH(ZAKL_DATA!$B$18,FU!$U4666)),U4666,"")</f>
        <v>Smrček</v>
      </c>
      <c r="T4666" t="str">
        <f t="array" ref="T4666">IFERROR(INDEX($S$3:$S$6255,SMALL(IF(ISNUMBER(SEARCH("",$S$3:$S$6255)),ROW($S$1:$S$6253),""),ROW(S4664))),"")</f>
        <v>Smrček</v>
      </c>
      <c r="U4666" t="s">
        <v>7257</v>
      </c>
      <c r="V4666">
        <v>581143</v>
      </c>
    </row>
    <row r="4667" spans="19:22">
      <c r="S4667" t="str">
        <f>IF(ISNUMBER(SEARCH(ZAKL_DATA!$B$18,FU!$U4667)),U4667,"")</f>
        <v>Smrčná</v>
      </c>
      <c r="T4667" t="str">
        <f t="array" ref="T4667">IFERROR(INDEX($S$3:$S$6255,SMALL(IF(ISNUMBER(SEARCH("",$S$3:$S$6255)),ROW($S$1:$S$6253),""),ROW(S4665))),"")</f>
        <v>Smrčná</v>
      </c>
      <c r="U4667" t="s">
        <v>5571</v>
      </c>
      <c r="V4667">
        <v>581151</v>
      </c>
    </row>
    <row r="4668" spans="19:22">
      <c r="S4668" t="str">
        <f>IF(ISNUMBER(SEARCH(ZAKL_DATA!$B$18,FU!$U4668)),U4668,"")</f>
        <v>Smrk</v>
      </c>
      <c r="T4668" t="str">
        <f t="array" ref="T4668">IFERROR(INDEX($S$3:$S$6255,SMALL(IF(ISNUMBER(SEARCH("",$S$3:$S$6255)),ROW($S$1:$S$6253),""),ROW(S4666))),"")</f>
        <v>Smrk</v>
      </c>
      <c r="U4668" t="s">
        <v>8423</v>
      </c>
      <c r="V4668">
        <v>581178</v>
      </c>
    </row>
    <row r="4669" spans="19:22">
      <c r="S4669" t="str">
        <f>IF(ISNUMBER(SEARCH(ZAKL_DATA!$B$18,FU!$U4669)),U4669,"")</f>
        <v>Smržice</v>
      </c>
      <c r="T4669" t="str">
        <f t="array" ref="T4669">IFERROR(INDEX($S$3:$S$6255,SMALL(IF(ISNUMBER(SEARCH("",$S$3:$S$6255)),ROW($S$1:$S$6253),""),ROW(S4667))),"")</f>
        <v>Smržice</v>
      </c>
      <c r="U4669" t="s">
        <v>8326</v>
      </c>
      <c r="V4669">
        <v>581186</v>
      </c>
    </row>
    <row r="4670" spans="19:22">
      <c r="S4670" t="str">
        <f>IF(ISNUMBER(SEARCH(ZAKL_DATA!$B$18,FU!$U4670)),U4670,"")</f>
        <v>Smržov</v>
      </c>
      <c r="T4670" t="str">
        <f t="array" ref="T4670">IFERROR(INDEX($S$3:$S$6255,SMALL(IF(ISNUMBER(SEARCH("",$S$3:$S$6255)),ROW($S$1:$S$6253),""),ROW(S4668))),"")</f>
        <v>Smržov</v>
      </c>
      <c r="U4670" t="s">
        <v>6228</v>
      </c>
      <c r="V4670">
        <v>581194</v>
      </c>
    </row>
    <row r="4671" spans="19:22">
      <c r="S4671" t="str">
        <f>IF(ISNUMBER(SEARCH(ZAKL_DATA!$B$18,FU!$U4671)),U4671,"")</f>
        <v>Smržov</v>
      </c>
      <c r="T4671" t="str">
        <f t="array" ref="T4671">IFERROR(INDEX($S$3:$S$6255,SMALL(IF(ISNUMBER(SEARCH("",$S$3:$S$6255)),ROW($S$1:$S$6253),""),ROW(S4669))),"")</f>
        <v>Smržov</v>
      </c>
      <c r="U4671" t="s">
        <v>6228</v>
      </c>
      <c r="V4671">
        <v>581208</v>
      </c>
    </row>
    <row r="4672" spans="19:22">
      <c r="S4672" t="str">
        <f>IF(ISNUMBER(SEARCH(ZAKL_DATA!$B$18,FU!$U4672)),U4672,"")</f>
        <v>Smržovka</v>
      </c>
      <c r="T4672" t="str">
        <f t="array" ref="T4672">IFERROR(INDEX($S$3:$S$6255,SMALL(IF(ISNUMBER(SEARCH("",$S$3:$S$6255)),ROW($S$1:$S$6253),""),ROW(S4670))),"")</f>
        <v>Smržovka</v>
      </c>
      <c r="U4672" t="s">
        <v>6468</v>
      </c>
      <c r="V4672">
        <v>581216</v>
      </c>
    </row>
    <row r="4673" spans="19:22">
      <c r="S4673" t="str">
        <f>IF(ISNUMBER(SEARCH(ZAKL_DATA!$B$18,FU!$U4673)),U4673,"")</f>
        <v>Snědovice</v>
      </c>
      <c r="T4673" t="str">
        <f t="array" ref="T4673">IFERROR(INDEX($S$3:$S$6255,SMALL(IF(ISNUMBER(SEARCH("",$S$3:$S$6255)),ROW($S$1:$S$6253),""),ROW(S4671))),"")</f>
        <v>Snědovice</v>
      </c>
      <c r="U4673" t="s">
        <v>6619</v>
      </c>
      <c r="V4673">
        <v>581224</v>
      </c>
    </row>
    <row r="4674" spans="19:22">
      <c r="S4674" t="str">
        <f>IF(ISNUMBER(SEARCH(ZAKL_DATA!$B$18,FU!$U4674)),U4674,"")</f>
        <v>Snět</v>
      </c>
      <c r="T4674" t="str">
        <f t="array" ref="T4674">IFERROR(INDEX($S$3:$S$6255,SMALL(IF(ISNUMBER(SEARCH("",$S$3:$S$6255)),ROW($S$1:$S$6253),""),ROW(S4672))),"")</f>
        <v>Snět</v>
      </c>
      <c r="U4674" t="s">
        <v>4179</v>
      </c>
      <c r="V4674">
        <v>581232</v>
      </c>
    </row>
    <row r="4675" spans="19:22">
      <c r="S4675" t="str">
        <f>IF(ISNUMBER(SEARCH(ZAKL_DATA!$B$18,FU!$U4675)),U4675,"")</f>
        <v>Sněžné</v>
      </c>
      <c r="T4675" t="str">
        <f t="array" ref="T4675">IFERROR(INDEX($S$3:$S$6255,SMALL(IF(ISNUMBER(SEARCH("",$S$3:$S$6255)),ROW($S$1:$S$6253),""),ROW(S4673))),"")</f>
        <v>Sněžné</v>
      </c>
      <c r="U4675" t="s">
        <v>7445</v>
      </c>
      <c r="V4675">
        <v>581259</v>
      </c>
    </row>
    <row r="4676" spans="19:22">
      <c r="S4676" t="str">
        <f>IF(ISNUMBER(SEARCH(ZAKL_DATA!$B$18,FU!$U4676)),U4676,"")</f>
        <v>Sněžné</v>
      </c>
      <c r="T4676" t="str">
        <f t="array" ref="T4676">IFERROR(INDEX($S$3:$S$6255,SMALL(IF(ISNUMBER(SEARCH("",$S$3:$S$6255)),ROW($S$1:$S$6253),""),ROW(S4674))),"")</f>
        <v>Sněžné</v>
      </c>
      <c r="U4676" t="s">
        <v>7445</v>
      </c>
      <c r="V4676">
        <v>581267</v>
      </c>
    </row>
    <row r="4677" spans="19:22">
      <c r="S4677" t="str">
        <f>IF(ISNUMBER(SEARCH(ZAKL_DATA!$B$18,FU!$U4677)),U4677,"")</f>
        <v>Snovídky</v>
      </c>
      <c r="T4677" t="str">
        <f t="array" ref="T4677">IFERROR(INDEX($S$3:$S$6255,SMALL(IF(ISNUMBER(SEARCH("",$S$3:$S$6255)),ROW($S$1:$S$6253),""),ROW(S4675))),"")</f>
        <v>Snovídky</v>
      </c>
      <c r="U4677" t="s">
        <v>8543</v>
      </c>
      <c r="V4677">
        <v>581275</v>
      </c>
    </row>
    <row r="4678" spans="19:22">
      <c r="S4678" t="str">
        <f>IF(ISNUMBER(SEARCH(ZAKL_DATA!$B$18,FU!$U4678)),U4678,"")</f>
        <v>Sobčice</v>
      </c>
      <c r="T4678" t="str">
        <f t="array" ref="T4678">IFERROR(INDEX($S$3:$S$6255,SMALL(IF(ISNUMBER(SEARCH("",$S$3:$S$6255)),ROW($S$1:$S$6253),""),ROW(S4676))),"")</f>
        <v>Sobčice</v>
      </c>
      <c r="U4678" t="s">
        <v>7226</v>
      </c>
      <c r="V4678">
        <v>581283</v>
      </c>
    </row>
    <row r="4679" spans="19:22">
      <c r="S4679" t="str">
        <f>IF(ISNUMBER(SEARCH(ZAKL_DATA!$B$18,FU!$U4679)),U4679,"")</f>
        <v>Soběhrdy</v>
      </c>
      <c r="T4679" t="str">
        <f t="array" ref="T4679">IFERROR(INDEX($S$3:$S$6255,SMALL(IF(ISNUMBER(SEARCH("",$S$3:$S$6255)),ROW($S$1:$S$6253),""),ROW(S4677))),"")</f>
        <v>Soběhrdy</v>
      </c>
      <c r="U4679" t="s">
        <v>4008</v>
      </c>
      <c r="V4679">
        <v>581291</v>
      </c>
    </row>
    <row r="4680" spans="19:22">
      <c r="S4680" t="str">
        <f>IF(ISNUMBER(SEARCH(ZAKL_DATA!$B$18,FU!$U4680)),U4680,"")</f>
        <v>Soběchleby</v>
      </c>
      <c r="T4680" t="str">
        <f t="array" ref="T4680">IFERROR(INDEX($S$3:$S$6255,SMALL(IF(ISNUMBER(SEARCH("",$S$3:$S$6255)),ROW($S$1:$S$6253),""),ROW(S4678))),"")</f>
        <v>Soběchleby</v>
      </c>
      <c r="U4680" t="s">
        <v>3875</v>
      </c>
      <c r="V4680">
        <v>581313</v>
      </c>
    </row>
    <row r="4681" spans="19:22">
      <c r="S4681" t="str">
        <f>IF(ISNUMBER(SEARCH(ZAKL_DATA!$B$18,FU!$U4681)),U4681,"")</f>
        <v>Soběkury</v>
      </c>
      <c r="T4681" t="str">
        <f t="array" ref="T4681">IFERROR(INDEX($S$3:$S$6255,SMALL(IF(ISNUMBER(SEARCH("",$S$3:$S$6255)),ROW($S$1:$S$6253),""),ROW(S4679))),"")</f>
        <v>Soběkury</v>
      </c>
      <c r="U4681" t="s">
        <v>6072</v>
      </c>
      <c r="V4681">
        <v>581321</v>
      </c>
    </row>
    <row r="4682" spans="19:22">
      <c r="S4682" t="str">
        <f>IF(ISNUMBER(SEARCH(ZAKL_DATA!$B$18,FU!$U4682)),U4682,"")</f>
        <v>Soběnov</v>
      </c>
      <c r="T4682" t="str">
        <f t="array" ref="T4682">IFERROR(INDEX($S$3:$S$6255,SMALL(IF(ISNUMBER(SEARCH("",$S$3:$S$6255)),ROW($S$1:$S$6253),""),ROW(S4680))),"")</f>
        <v>Soběnov</v>
      </c>
      <c r="U4682" t="s">
        <v>5230</v>
      </c>
      <c r="V4682">
        <v>581330</v>
      </c>
    </row>
    <row r="4683" spans="19:22">
      <c r="S4683" t="str">
        <f>IF(ISNUMBER(SEARCH(ZAKL_DATA!$B$18,FU!$U4683)),U4683,"")</f>
        <v>Soběraz</v>
      </c>
      <c r="T4683" t="str">
        <f t="array" ref="T4683">IFERROR(INDEX($S$3:$S$6255,SMALL(IF(ISNUMBER(SEARCH("",$S$3:$S$6255)),ROW($S$1:$S$6253),""),ROW(S4681))),"")</f>
        <v>Soběraz</v>
      </c>
      <c r="U4683" t="s">
        <v>7218</v>
      </c>
      <c r="V4683">
        <v>581356</v>
      </c>
    </row>
    <row r="4684" spans="19:22">
      <c r="S4684" t="str">
        <f>IF(ISNUMBER(SEARCH(ZAKL_DATA!$B$18,FU!$U4684)),U4684,"")</f>
        <v>Soběslav</v>
      </c>
      <c r="T4684" t="str">
        <f t="array" ref="T4684">IFERROR(INDEX($S$3:$S$6255,SMALL(IF(ISNUMBER(SEARCH("",$S$3:$S$6255)),ROW($S$1:$S$6253),""),ROW(S4682))),"")</f>
        <v>Soběslav</v>
      </c>
      <c r="U4684" t="s">
        <v>5786</v>
      </c>
      <c r="V4684">
        <v>581364</v>
      </c>
    </row>
    <row r="4685" spans="19:22">
      <c r="S4685" t="str">
        <f>IF(ISNUMBER(SEARCH(ZAKL_DATA!$B$18,FU!$U4685)),U4685,"")</f>
        <v>Soběslavice</v>
      </c>
      <c r="T4685" t="str">
        <f t="array" ref="T4685">IFERROR(INDEX($S$3:$S$6255,SMALL(IF(ISNUMBER(SEARCH("",$S$3:$S$6255)),ROW($S$1:$S$6253),""),ROW(S4683))),"")</f>
        <v>Soběslavice</v>
      </c>
      <c r="U4685" t="s">
        <v>6518</v>
      </c>
      <c r="V4685">
        <v>581372</v>
      </c>
    </row>
    <row r="4686" spans="19:22">
      <c r="S4686" t="str">
        <f>IF(ISNUMBER(SEARCH(ZAKL_DATA!$B$18,FU!$U4686)),U4686,"")</f>
        <v>Soběsuky</v>
      </c>
      <c r="T4686" t="str">
        <f t="array" ref="T4686">IFERROR(INDEX($S$3:$S$6255,SMALL(IF(ISNUMBER(SEARCH("",$S$3:$S$6255)),ROW($S$1:$S$6253),""),ROW(S4684))),"")</f>
        <v>Soběsuky</v>
      </c>
      <c r="U4686" t="s">
        <v>8257</v>
      </c>
      <c r="V4686">
        <v>581381</v>
      </c>
    </row>
    <row r="4687" spans="19:22">
      <c r="S4687" t="str">
        <f>IF(ISNUMBER(SEARCH(ZAKL_DATA!$B$18,FU!$U4687)),U4687,"")</f>
        <v>Soběšice</v>
      </c>
      <c r="T4687" t="str">
        <f t="array" ref="T4687">IFERROR(INDEX($S$3:$S$6255,SMALL(IF(ISNUMBER(SEARCH("",$S$3:$S$6255)),ROW($S$1:$S$6253),""),ROW(S4685))),"")</f>
        <v>Soběšice</v>
      </c>
      <c r="U4687" t="s">
        <v>6017</v>
      </c>
      <c r="V4687">
        <v>581402</v>
      </c>
    </row>
    <row r="4688" spans="19:22">
      <c r="S4688" t="str">
        <f>IF(ISNUMBER(SEARCH(ZAKL_DATA!$B$18,FU!$U4688)),U4688,"")</f>
        <v>Soběšín</v>
      </c>
      <c r="T4688" t="str">
        <f t="array" ref="T4688">IFERROR(INDEX($S$3:$S$6255,SMALL(IF(ISNUMBER(SEARCH("",$S$3:$S$6255)),ROW($S$1:$S$6253),""),ROW(S4686))),"")</f>
        <v>Soběšín</v>
      </c>
      <c r="U4688" t="s">
        <v>4358</v>
      </c>
      <c r="V4688">
        <v>581429</v>
      </c>
    </row>
    <row r="4689" spans="19:22">
      <c r="S4689" t="str">
        <f>IF(ISNUMBER(SEARCH(ZAKL_DATA!$B$18,FU!$U4689)),U4689,"")</f>
        <v>Soběšovice</v>
      </c>
      <c r="T4689" t="str">
        <f t="array" ref="T4689">IFERROR(INDEX($S$3:$S$6255,SMALL(IF(ISNUMBER(SEARCH("",$S$3:$S$6255)),ROW($S$1:$S$6253),""),ROW(S4687))),"")</f>
        <v>Soběšovice</v>
      </c>
      <c r="U4689" t="s">
        <v>6845</v>
      </c>
      <c r="V4689">
        <v>581437</v>
      </c>
    </row>
    <row r="4690" spans="19:22">
      <c r="S4690" t="str">
        <f>IF(ISNUMBER(SEARCH(ZAKL_DATA!$B$18,FU!$U4690)),U4690,"")</f>
        <v>Sobětuchy</v>
      </c>
      <c r="T4690" t="str">
        <f t="array" ref="T4690">IFERROR(INDEX($S$3:$S$6255,SMALL(IF(ISNUMBER(SEARCH("",$S$3:$S$6255)),ROW($S$1:$S$6253),""),ROW(S4688))),"")</f>
        <v>Sobětuchy</v>
      </c>
      <c r="U4690" t="s">
        <v>7124</v>
      </c>
      <c r="V4690">
        <v>581445</v>
      </c>
    </row>
    <row r="4691" spans="19:22">
      <c r="S4691" t="str">
        <f>IF(ISNUMBER(SEARCH(ZAKL_DATA!$B$18,FU!$U4691)),U4691,"")</f>
        <v>Sobíňov</v>
      </c>
      <c r="T4691" t="str">
        <f t="array" ref="T4691">IFERROR(INDEX($S$3:$S$6255,SMALL(IF(ISNUMBER(SEARCH("",$S$3:$S$6255)),ROW($S$1:$S$6253),""),ROW(S4689))),"")</f>
        <v>Sobíňov</v>
      </c>
      <c r="U4691" t="s">
        <v>6904</v>
      </c>
      <c r="V4691">
        <v>581453</v>
      </c>
    </row>
    <row r="4692" spans="19:22">
      <c r="S4692" t="str">
        <f>IF(ISNUMBER(SEARCH(ZAKL_DATA!$B$18,FU!$U4692)),U4692,"")</f>
        <v>Sobíšky</v>
      </c>
      <c r="T4692" t="str">
        <f t="array" ref="T4692">IFERROR(INDEX($S$3:$S$6255,SMALL(IF(ISNUMBER(SEARCH("",$S$3:$S$6255)),ROW($S$1:$S$6253),""),ROW(S4690))),"")</f>
        <v>Sobíšky</v>
      </c>
      <c r="U4692" t="s">
        <v>3874</v>
      </c>
      <c r="V4692">
        <v>581461</v>
      </c>
    </row>
    <row r="4693" spans="19:22">
      <c r="S4693" t="str">
        <f>IF(ISNUMBER(SEARCH(ZAKL_DATA!$B$18,FU!$U4693)),U4693,"")</f>
        <v>Sobkovice</v>
      </c>
      <c r="T4693" t="str">
        <f t="array" ref="T4693">IFERROR(INDEX($S$3:$S$6255,SMALL(IF(ISNUMBER(SEARCH("",$S$3:$S$6255)),ROW($S$1:$S$6253),""),ROW(S4691))),"")</f>
        <v>Sobkovice</v>
      </c>
      <c r="U4693" t="s">
        <v>5379</v>
      </c>
      <c r="V4693">
        <v>581470</v>
      </c>
    </row>
    <row r="4694" spans="19:22">
      <c r="S4694" t="str">
        <f>IF(ISNUMBER(SEARCH(ZAKL_DATA!$B$18,FU!$U4694)),U4694,"")</f>
        <v>Sobotín</v>
      </c>
      <c r="T4694" t="str">
        <f t="array" ref="T4694">IFERROR(INDEX($S$3:$S$6255,SMALL(IF(ISNUMBER(SEARCH("",$S$3:$S$6255)),ROW($S$1:$S$6253),""),ROW(S4692))),"")</f>
        <v>Sobotín</v>
      </c>
      <c r="U4694" t="s">
        <v>4935</v>
      </c>
      <c r="V4694">
        <v>581496</v>
      </c>
    </row>
    <row r="4695" spans="19:22">
      <c r="S4695" t="str">
        <f>IF(ISNUMBER(SEARCH(ZAKL_DATA!$B$18,FU!$U4695)),U4695,"")</f>
        <v>Sobotka</v>
      </c>
      <c r="T4695" t="str">
        <f t="array" ref="T4695">IFERROR(INDEX($S$3:$S$6255,SMALL(IF(ISNUMBER(SEARCH("",$S$3:$S$6255)),ROW($S$1:$S$6253),""),ROW(S4693))),"")</f>
        <v>Sobotka</v>
      </c>
      <c r="U4695" t="s">
        <v>7228</v>
      </c>
      <c r="V4695">
        <v>581500</v>
      </c>
    </row>
    <row r="4696" spans="19:22">
      <c r="S4696" t="str">
        <f>IF(ISNUMBER(SEARCH(ZAKL_DATA!$B$18,FU!$U4696)),U4696,"")</f>
        <v>Sobotovice</v>
      </c>
      <c r="T4696" t="str">
        <f t="array" ref="T4696">IFERROR(INDEX($S$3:$S$6255,SMALL(IF(ISNUMBER(SEARCH("",$S$3:$S$6255)),ROW($S$1:$S$6253),""),ROW(S4694))),"")</f>
        <v>Sobotovice</v>
      </c>
      <c r="U4696" t="s">
        <v>7900</v>
      </c>
      <c r="V4696">
        <v>581518</v>
      </c>
    </row>
    <row r="4697" spans="19:22">
      <c r="S4697" t="str">
        <f>IF(ISNUMBER(SEARCH(ZAKL_DATA!$B$18,FU!$U4697)),U4697,"")</f>
        <v>Sobůlky</v>
      </c>
      <c r="T4697" t="str">
        <f t="array" ref="T4697">IFERROR(INDEX($S$3:$S$6255,SMALL(IF(ISNUMBER(SEARCH("",$S$3:$S$6255)),ROW($S$1:$S$6253),""),ROW(S4695))),"")</f>
        <v>Sobůlky</v>
      </c>
      <c r="U4697" t="s">
        <v>8074</v>
      </c>
      <c r="V4697">
        <v>581526</v>
      </c>
    </row>
    <row r="4698" spans="19:22">
      <c r="S4698" t="str">
        <f>IF(ISNUMBER(SEARCH(ZAKL_DATA!$B$18,FU!$U4698)),U4698,"")</f>
        <v>Sojovice</v>
      </c>
      <c r="T4698" t="str">
        <f t="array" ref="T4698">IFERROR(INDEX($S$3:$S$6255,SMALL(IF(ISNUMBER(SEARCH("",$S$3:$S$6255)),ROW($S$1:$S$6253),""),ROW(S4696))),"")</f>
        <v>Sojovice</v>
      </c>
      <c r="U4698" t="s">
        <v>4573</v>
      </c>
      <c r="V4698">
        <v>581534</v>
      </c>
    </row>
    <row r="4699" spans="19:22">
      <c r="S4699" t="str">
        <f>IF(ISNUMBER(SEARCH(ZAKL_DATA!$B$18,FU!$U4699)),U4699,"")</f>
        <v>Sokoleč</v>
      </c>
      <c r="T4699" t="str">
        <f t="array" ref="T4699">IFERROR(INDEX($S$3:$S$6255,SMALL(IF(ISNUMBER(SEARCH("",$S$3:$S$6255)),ROW($S$1:$S$6253),""),ROW(S4697))),"")</f>
        <v>Sokoleč</v>
      </c>
      <c r="U4699" t="s">
        <v>4677</v>
      </c>
      <c r="V4699">
        <v>581542</v>
      </c>
    </row>
    <row r="4700" spans="19:22">
      <c r="S4700" t="str">
        <f>IF(ISNUMBER(SEARCH(ZAKL_DATA!$B$18,FU!$U4700)),U4700,"")</f>
        <v>Sokolnice</v>
      </c>
      <c r="T4700" t="str">
        <f t="array" ref="T4700">IFERROR(INDEX($S$3:$S$6255,SMALL(IF(ISNUMBER(SEARCH("",$S$3:$S$6255)),ROW($S$1:$S$6253),""),ROW(S4698))),"")</f>
        <v>Sokolnice</v>
      </c>
      <c r="U4700" t="s">
        <v>7901</v>
      </c>
      <c r="V4700">
        <v>581551</v>
      </c>
    </row>
    <row r="4701" spans="19:22">
      <c r="S4701" t="str">
        <f>IF(ISNUMBER(SEARCH(ZAKL_DATA!$B$18,FU!$U4701)),U4701,"")</f>
        <v>Sokolov</v>
      </c>
      <c r="T4701" t="str">
        <f t="array" ref="T4701">IFERROR(INDEX($S$3:$S$6255,SMALL(IF(ISNUMBER(SEARCH("",$S$3:$S$6255)),ROW($S$1:$S$6253),""),ROW(S4699))),"")</f>
        <v>Sokolov</v>
      </c>
      <c r="U4701" t="s">
        <v>6176</v>
      </c>
      <c r="V4701">
        <v>581569</v>
      </c>
    </row>
    <row r="4702" spans="19:22">
      <c r="S4702" t="str">
        <f>IF(ISNUMBER(SEARCH(ZAKL_DATA!$B$18,FU!$U4702)),U4702,"")</f>
        <v>Solenice</v>
      </c>
      <c r="T4702" t="str">
        <f t="array" ref="T4702">IFERROR(INDEX($S$3:$S$6255,SMALL(IF(ISNUMBER(SEARCH("",$S$3:$S$6255)),ROW($S$1:$S$6253),""),ROW(S4700))),"")</f>
        <v>Solenice</v>
      </c>
      <c r="U4702" t="s">
        <v>4966</v>
      </c>
      <c r="V4702">
        <v>581577</v>
      </c>
    </row>
    <row r="4703" spans="19:22">
      <c r="S4703" t="str">
        <f>IF(ISNUMBER(SEARCH(ZAKL_DATA!$B$18,FU!$U4703)),U4703,"")</f>
        <v>Solnice</v>
      </c>
      <c r="T4703" t="str">
        <f t="array" ref="T4703">IFERROR(INDEX($S$3:$S$6255,SMALL(IF(ISNUMBER(SEARCH("",$S$3:$S$6255)),ROW($S$1:$S$6253),""),ROW(S4701))),"")</f>
        <v>Solnice</v>
      </c>
      <c r="U4703" t="s">
        <v>7446</v>
      </c>
      <c r="V4703">
        <v>581593</v>
      </c>
    </row>
    <row r="4704" spans="19:22">
      <c r="S4704" t="str">
        <f>IF(ISNUMBER(SEARCH(ZAKL_DATA!$B$18,FU!$U4704)),U4704,"")</f>
        <v>Sopotnice</v>
      </c>
      <c r="T4704" t="str">
        <f t="array" ref="T4704">IFERROR(INDEX($S$3:$S$6255,SMALL(IF(ISNUMBER(SEARCH("",$S$3:$S$6255)),ROW($S$1:$S$6253),""),ROW(S4702))),"")</f>
        <v>Sopotnice</v>
      </c>
      <c r="U4704" t="s">
        <v>7716</v>
      </c>
      <c r="V4704">
        <v>581615</v>
      </c>
    </row>
    <row r="4705" spans="19:22">
      <c r="S4705" t="str">
        <f>IF(ISNUMBER(SEARCH(ZAKL_DATA!$B$18,FU!$U4705)),U4705,"")</f>
        <v>Sopřeč</v>
      </c>
      <c r="T4705" t="str">
        <f t="array" ref="T4705">IFERROR(INDEX($S$3:$S$6255,SMALL(IF(ISNUMBER(SEARCH("",$S$3:$S$6255)),ROW($S$1:$S$6253),""),ROW(S4703))),"")</f>
        <v>Sopřeč</v>
      </c>
      <c r="U4705" t="s">
        <v>7377</v>
      </c>
      <c r="V4705">
        <v>581631</v>
      </c>
    </row>
    <row r="4706" spans="19:22">
      <c r="S4706" t="str">
        <f>IF(ISNUMBER(SEARCH(ZAKL_DATA!$B$18,FU!$U4706)),U4706,"")</f>
        <v>Sosnová</v>
      </c>
      <c r="T4706" t="str">
        <f t="array" ref="T4706">IFERROR(INDEX($S$3:$S$6255,SMALL(IF(ISNUMBER(SEARCH("",$S$3:$S$6255)),ROW($S$1:$S$6253),""),ROW(S4704))),"")</f>
        <v>Sosnová</v>
      </c>
      <c r="U4706" t="s">
        <v>6316</v>
      </c>
      <c r="V4706">
        <v>581666</v>
      </c>
    </row>
    <row r="4707" spans="19:22">
      <c r="S4707" t="str">
        <f>IF(ISNUMBER(SEARCH(ZAKL_DATA!$B$18,FU!$U4707)),U4707,"")</f>
        <v>Sosnová</v>
      </c>
      <c r="T4707" t="str">
        <f t="array" ref="T4707">IFERROR(INDEX($S$3:$S$6255,SMALL(IF(ISNUMBER(SEARCH("",$S$3:$S$6255)),ROW($S$1:$S$6253),""),ROW(S4705))),"")</f>
        <v>Sosnová</v>
      </c>
      <c r="U4707" t="s">
        <v>6316</v>
      </c>
      <c r="V4707">
        <v>581682</v>
      </c>
    </row>
    <row r="4708" spans="19:22">
      <c r="S4708" t="str">
        <f>IF(ISNUMBER(SEARCH(ZAKL_DATA!$B$18,FU!$U4708)),U4708,"")</f>
        <v>Souňov</v>
      </c>
      <c r="T4708" t="str">
        <f t="array" ref="T4708">IFERROR(INDEX($S$3:$S$6255,SMALL(IF(ISNUMBER(SEARCH("",$S$3:$S$6255)),ROW($S$1:$S$6253),""),ROW(S4706))),"")</f>
        <v>Souňov</v>
      </c>
      <c r="U4708" t="s">
        <v>4049</v>
      </c>
      <c r="V4708">
        <v>581721</v>
      </c>
    </row>
    <row r="4709" spans="19:22">
      <c r="S4709" t="str">
        <f>IF(ISNUMBER(SEARCH(ZAKL_DATA!$B$18,FU!$U4709)),U4709,"")</f>
        <v>Sousedovice</v>
      </c>
      <c r="T4709" t="str">
        <f t="array" ref="T4709">IFERROR(INDEX($S$3:$S$6255,SMALL(IF(ISNUMBER(SEARCH("",$S$3:$S$6255)),ROW($S$1:$S$6253),""),ROW(S4707))),"")</f>
        <v>Sousedovice</v>
      </c>
      <c r="U4709" t="s">
        <v>5669</v>
      </c>
      <c r="V4709">
        <v>581739</v>
      </c>
    </row>
    <row r="4710" spans="19:22">
      <c r="S4710" t="str">
        <f>IF(ISNUMBER(SEARCH(ZAKL_DATA!$B$18,FU!$U4710)),U4710,"")</f>
        <v>Soutice</v>
      </c>
      <c r="T4710" t="str">
        <f t="array" ref="T4710">IFERROR(INDEX($S$3:$S$6255,SMALL(IF(ISNUMBER(SEARCH("",$S$3:$S$6255)),ROW($S$1:$S$6253),""),ROW(S4708))),"")</f>
        <v>Soutice</v>
      </c>
      <c r="U4710" t="s">
        <v>8920</v>
      </c>
      <c r="V4710">
        <v>581755</v>
      </c>
    </row>
    <row r="4711" spans="19:22">
      <c r="S4711" t="str">
        <f>IF(ISNUMBER(SEARCH(ZAKL_DATA!$B$18,FU!$U4711)),U4711,"")</f>
        <v>Sovětice</v>
      </c>
      <c r="T4711" t="str">
        <f t="array" ref="T4711">IFERROR(INDEX($S$3:$S$6255,SMALL(IF(ISNUMBER(SEARCH("",$S$3:$S$6255)),ROW($S$1:$S$6253),""),ROW(S4709))),"")</f>
        <v>Sovětice</v>
      </c>
      <c r="U4711" t="s">
        <v>7013</v>
      </c>
      <c r="V4711">
        <v>581763</v>
      </c>
    </row>
    <row r="4712" spans="19:22">
      <c r="S4712" t="str">
        <f>IF(ISNUMBER(SEARCH(ZAKL_DATA!$B$18,FU!$U4712)),U4712,"")</f>
        <v>Sovínky</v>
      </c>
      <c r="T4712" t="str">
        <f t="array" ref="T4712">IFERROR(INDEX($S$3:$S$6255,SMALL(IF(ISNUMBER(SEARCH("",$S$3:$S$6255)),ROW($S$1:$S$6253),""),ROW(S4710))),"")</f>
        <v>Sovínky</v>
      </c>
      <c r="U4712" t="s">
        <v>6612</v>
      </c>
      <c r="V4712">
        <v>581771</v>
      </c>
    </row>
    <row r="4713" spans="19:22">
      <c r="S4713" t="str">
        <f>IF(ISNUMBER(SEARCH(ZAKL_DATA!$B$18,FU!$U4713)),U4713,"")</f>
        <v>Sovolusky</v>
      </c>
      <c r="T4713" t="str">
        <f t="array" ref="T4713">IFERROR(INDEX($S$3:$S$6255,SMALL(IF(ISNUMBER(SEARCH("",$S$3:$S$6255)),ROW($S$1:$S$6253),""),ROW(S4711))),"")</f>
        <v>Sovolusky</v>
      </c>
      <c r="U4713" t="s">
        <v>7189</v>
      </c>
      <c r="V4713">
        <v>581780</v>
      </c>
    </row>
    <row r="4714" spans="19:22">
      <c r="S4714" t="str">
        <f>IF(ISNUMBER(SEARCH(ZAKL_DATA!$B$18,FU!$U4714)),U4714,"")</f>
        <v>Spálené Poříčí</v>
      </c>
      <c r="T4714" t="str">
        <f t="array" ref="T4714">IFERROR(INDEX($S$3:$S$6255,SMALL(IF(ISNUMBER(SEARCH("",$S$3:$S$6255)),ROW($S$1:$S$6253),""),ROW(S4712))),"")</f>
        <v>Spálené Poříčí</v>
      </c>
      <c r="U4714" t="s">
        <v>6073</v>
      </c>
      <c r="V4714">
        <v>581798</v>
      </c>
    </row>
    <row r="4715" spans="19:22">
      <c r="S4715" t="str">
        <f>IF(ISNUMBER(SEARCH(ZAKL_DATA!$B$18,FU!$U4715)),U4715,"")</f>
        <v>Spálov</v>
      </c>
      <c r="T4715" t="str">
        <f t="array" ref="T4715">IFERROR(INDEX($S$3:$S$6255,SMALL(IF(ISNUMBER(SEARCH("",$S$3:$S$6255)),ROW($S$1:$S$6253),""),ROW(S4713))),"")</f>
        <v>Spálov</v>
      </c>
      <c r="U4715" t="s">
        <v>8948</v>
      </c>
      <c r="V4715">
        <v>581801</v>
      </c>
    </row>
    <row r="4716" spans="19:22">
      <c r="S4716" t="str">
        <f>IF(ISNUMBER(SEARCH(ZAKL_DATA!$B$18,FU!$U4716)),U4716,"")</f>
        <v>Spáňov</v>
      </c>
      <c r="T4716" t="str">
        <f t="array" ref="T4716">IFERROR(INDEX($S$3:$S$6255,SMALL(IF(ISNUMBER(SEARCH("",$S$3:$S$6255)),ROW($S$1:$S$6253),""),ROW(S4714))),"")</f>
        <v>Spáňov</v>
      </c>
      <c r="U4716" t="s">
        <v>5887</v>
      </c>
      <c r="V4716">
        <v>581810</v>
      </c>
    </row>
    <row r="4717" spans="19:22">
      <c r="S4717" t="str">
        <f>IF(ISNUMBER(SEARCH(ZAKL_DATA!$B$18,FU!$U4717)),U4717,"")</f>
        <v>Spělkov</v>
      </c>
      <c r="T4717" t="str">
        <f t="array" ref="T4717">IFERROR(INDEX($S$3:$S$6255,SMALL(IF(ISNUMBER(SEARCH("",$S$3:$S$6255)),ROW($S$1:$S$6253),""),ROW(S4715))),"")</f>
        <v>Spělkov</v>
      </c>
      <c r="U4717" t="s">
        <v>8756</v>
      </c>
      <c r="V4717">
        <v>581828</v>
      </c>
    </row>
    <row r="4718" spans="19:22">
      <c r="S4718" t="str">
        <f>IF(ISNUMBER(SEARCH(ZAKL_DATA!$B$18,FU!$U4718)),U4718,"")</f>
        <v>Spešov</v>
      </c>
      <c r="T4718" t="str">
        <f t="array" ref="T4718">IFERROR(INDEX($S$3:$S$6255,SMALL(IF(ISNUMBER(SEARCH("",$S$3:$S$6255)),ROW($S$1:$S$6253),""),ROW(S4716))),"")</f>
        <v>Spešov</v>
      </c>
      <c r="U4718" t="s">
        <v>6009</v>
      </c>
      <c r="V4718">
        <v>581836</v>
      </c>
    </row>
    <row r="4719" spans="19:22">
      <c r="S4719" t="str">
        <f>IF(ISNUMBER(SEARCH(ZAKL_DATA!$B$18,FU!$U4719)),U4719,"")</f>
        <v>Spojil</v>
      </c>
      <c r="T4719" t="str">
        <f t="array" ref="T4719">IFERROR(INDEX($S$3:$S$6255,SMALL(IF(ISNUMBER(SEARCH("",$S$3:$S$6255)),ROW($S$1:$S$6253),""),ROW(S4717))),"")</f>
        <v>Spojil</v>
      </c>
      <c r="U4719" t="s">
        <v>7285</v>
      </c>
      <c r="V4719">
        <v>581844</v>
      </c>
    </row>
    <row r="4720" spans="19:22">
      <c r="S4720" t="str">
        <f>IF(ISNUMBER(SEARCH(ZAKL_DATA!$B$18,FU!$U4720)),U4720,"")</f>
        <v>Spomyšl</v>
      </c>
      <c r="T4720" t="str">
        <f t="array" ref="T4720">IFERROR(INDEX($S$3:$S$6255,SMALL(IF(ISNUMBER(SEARCH("",$S$3:$S$6255)),ROW($S$1:$S$6253),""),ROW(S4718))),"")</f>
        <v>Spomyšl</v>
      </c>
      <c r="U4720" t="s">
        <v>4443</v>
      </c>
      <c r="V4720">
        <v>581852</v>
      </c>
    </row>
    <row r="4721" spans="19:22">
      <c r="S4721" t="str">
        <f>IF(ISNUMBER(SEARCH(ZAKL_DATA!$B$18,FU!$U4721)),U4721,"")</f>
        <v>Spořice</v>
      </c>
      <c r="T4721" t="str">
        <f t="array" ref="T4721">IFERROR(INDEX($S$3:$S$6255,SMALL(IF(ISNUMBER(SEARCH("",$S$3:$S$6255)),ROW($S$1:$S$6253),""),ROW(S4719))),"")</f>
        <v>Spořice</v>
      </c>
      <c r="U4721" t="s">
        <v>6432</v>
      </c>
      <c r="V4721">
        <v>581861</v>
      </c>
    </row>
    <row r="4722" spans="19:22">
      <c r="S4722" t="str">
        <f>IF(ISNUMBER(SEARCH(ZAKL_DATA!$B$18,FU!$U4722)),U4722,"")</f>
        <v>Spytihněv</v>
      </c>
      <c r="T4722" t="str">
        <f t="array" ref="T4722">IFERROR(INDEX($S$3:$S$6255,SMALL(IF(ISNUMBER(SEARCH("",$S$3:$S$6255)),ROW($S$1:$S$6253),""),ROW(S4720))),"")</f>
        <v>Spytihněv</v>
      </c>
      <c r="U4722" t="s">
        <v>8021</v>
      </c>
      <c r="V4722">
        <v>581879</v>
      </c>
    </row>
    <row r="4723" spans="19:22">
      <c r="S4723" t="str">
        <f>IF(ISNUMBER(SEARCH(ZAKL_DATA!$B$18,FU!$U4723)),U4723,"")</f>
        <v>Srbce</v>
      </c>
      <c r="T4723" t="str">
        <f t="array" ref="T4723">IFERROR(INDEX($S$3:$S$6255,SMALL(IF(ISNUMBER(SEARCH("",$S$3:$S$6255)),ROW($S$1:$S$6253),""),ROW(S4721))),"")</f>
        <v>Srbce</v>
      </c>
      <c r="U4723" t="s">
        <v>8327</v>
      </c>
      <c r="V4723">
        <v>581887</v>
      </c>
    </row>
    <row r="4724" spans="19:22">
      <c r="S4724" t="str">
        <f>IF(ISNUMBER(SEARCH(ZAKL_DATA!$B$18,FU!$U4724)),U4724,"")</f>
        <v>Srbeč</v>
      </c>
      <c r="T4724" t="str">
        <f t="array" ref="T4724">IFERROR(INDEX($S$3:$S$6255,SMALL(IF(ISNUMBER(SEARCH("",$S$3:$S$6255)),ROW($S$1:$S$6253),""),ROW(S4722))),"")</f>
        <v>Srbeč</v>
      </c>
      <c r="U4724" t="s">
        <v>5062</v>
      </c>
      <c r="V4724">
        <v>581909</v>
      </c>
    </row>
    <row r="4725" spans="19:22">
      <c r="S4725" t="str">
        <f>IF(ISNUMBER(SEARCH(ZAKL_DATA!$B$18,FU!$U4725)),U4725,"")</f>
        <v>Srbice</v>
      </c>
      <c r="T4725" t="str">
        <f t="array" ref="T4725">IFERROR(INDEX($S$3:$S$6255,SMALL(IF(ISNUMBER(SEARCH("",$S$3:$S$6255)),ROW($S$1:$S$6253),""),ROW(S4723))),"")</f>
        <v>Srbice</v>
      </c>
      <c r="U4725" t="s">
        <v>5888</v>
      </c>
      <c r="V4725">
        <v>581917</v>
      </c>
    </row>
    <row r="4726" spans="19:22">
      <c r="S4726" t="str">
        <f>IF(ISNUMBER(SEARCH(ZAKL_DATA!$B$18,FU!$U4726)),U4726,"")</f>
        <v>Srbice</v>
      </c>
      <c r="T4726" t="str">
        <f t="array" ref="T4726">IFERROR(INDEX($S$3:$S$6255,SMALL(IF(ISNUMBER(SEARCH("",$S$3:$S$6255)),ROW($S$1:$S$6253),""),ROW(S4724))),"")</f>
        <v>Srbice</v>
      </c>
      <c r="U4726" t="s">
        <v>5888</v>
      </c>
      <c r="V4726">
        <v>581925</v>
      </c>
    </row>
    <row r="4727" spans="19:22">
      <c r="S4727" t="str">
        <f>IF(ISNUMBER(SEARCH(ZAKL_DATA!$B$18,FU!$U4727)),U4727,"")</f>
        <v>Srbská Kamenice</v>
      </c>
      <c r="T4727" t="str">
        <f t="array" ref="T4727">IFERROR(INDEX($S$3:$S$6255,SMALL(IF(ISNUMBER(SEARCH("",$S$3:$S$6255)),ROW($S$1:$S$6253),""),ROW(S4725))),"")</f>
        <v>Srbská Kamenice</v>
      </c>
      <c r="U4727" t="s">
        <v>5267</v>
      </c>
      <c r="V4727">
        <v>581933</v>
      </c>
    </row>
    <row r="4728" spans="19:22">
      <c r="S4728" t="str">
        <f>IF(ISNUMBER(SEARCH(ZAKL_DATA!$B$18,FU!$U4728)),U4728,"")</f>
        <v>Srbsko</v>
      </c>
      <c r="T4728" t="str">
        <f t="array" ref="T4728">IFERROR(INDEX($S$3:$S$6255,SMALL(IF(ISNUMBER(SEARCH("",$S$3:$S$6255)),ROW($S$1:$S$6253),""),ROW(S4726))),"")</f>
        <v>Srbsko</v>
      </c>
      <c r="U4728" t="s">
        <v>4117</v>
      </c>
      <c r="V4728">
        <v>581941</v>
      </c>
    </row>
    <row r="4729" spans="19:22">
      <c r="S4729" t="str">
        <f>IF(ISNUMBER(SEARCH(ZAKL_DATA!$B$18,FU!$U4729)),U4729,"")</f>
        <v>Srby</v>
      </c>
      <c r="T4729" t="str">
        <f t="array" ref="T4729">IFERROR(INDEX($S$3:$S$6255,SMALL(IF(ISNUMBER(SEARCH("",$S$3:$S$6255)),ROW($S$1:$S$6253),""),ROW(S4727))),"")</f>
        <v>Srby</v>
      </c>
      <c r="U4729" t="s">
        <v>4907</v>
      </c>
      <c r="V4729">
        <v>581950</v>
      </c>
    </row>
    <row r="4730" spans="19:22">
      <c r="S4730" t="str">
        <f>IF(ISNUMBER(SEARCH(ZAKL_DATA!$B$18,FU!$U4730)),U4730,"")</f>
        <v>Srby</v>
      </c>
      <c r="T4730" t="str">
        <f t="array" ref="T4730">IFERROR(INDEX($S$3:$S$6255,SMALL(IF(ISNUMBER(SEARCH("",$S$3:$S$6255)),ROW($S$1:$S$6253),""),ROW(S4728))),"")</f>
        <v>Srby</v>
      </c>
      <c r="U4730" t="s">
        <v>4907</v>
      </c>
      <c r="V4730">
        <v>581968</v>
      </c>
    </row>
    <row r="4731" spans="19:22">
      <c r="S4731" t="str">
        <f>IF(ISNUMBER(SEARCH(ZAKL_DATA!$B$18,FU!$U4731)),U4731,"")</f>
        <v>Srch</v>
      </c>
      <c r="T4731" t="str">
        <f t="array" ref="T4731">IFERROR(INDEX($S$3:$S$6255,SMALL(IF(ISNUMBER(SEARCH("",$S$3:$S$6255)),ROW($S$1:$S$6253),""),ROW(S4729))),"")</f>
        <v>Srch</v>
      </c>
      <c r="U4731" t="s">
        <v>7378</v>
      </c>
      <c r="V4731">
        <v>581976</v>
      </c>
    </row>
    <row r="4732" spans="19:22">
      <c r="S4732" t="str">
        <f>IF(ISNUMBER(SEARCH(ZAKL_DATA!$B$18,FU!$U4732)),U4732,"")</f>
        <v>Srní</v>
      </c>
      <c r="T4732" t="str">
        <f t="array" ref="T4732">IFERROR(INDEX($S$3:$S$6255,SMALL(IF(ISNUMBER(SEARCH("",$S$3:$S$6255)),ROW($S$1:$S$6253),""),ROW(S4730))),"")</f>
        <v>Srní</v>
      </c>
      <c r="U4732" t="s">
        <v>6019</v>
      </c>
      <c r="V4732">
        <v>581992</v>
      </c>
    </row>
    <row r="4733" spans="19:22">
      <c r="S4733" t="str">
        <f>IF(ISNUMBER(SEARCH(ZAKL_DATA!$B$18,FU!$U4733)),U4733,"")</f>
        <v>Srnín</v>
      </c>
      <c r="T4733" t="str">
        <f t="array" ref="T4733">IFERROR(INDEX($S$3:$S$6255,SMALL(IF(ISNUMBER(SEARCH("",$S$3:$S$6255)),ROW($S$1:$S$6253),""),ROW(S4731))),"")</f>
        <v>Srnín</v>
      </c>
      <c r="U4733" t="s">
        <v>4535</v>
      </c>
      <c r="V4733">
        <v>582018</v>
      </c>
    </row>
    <row r="4734" spans="19:22">
      <c r="S4734" t="str">
        <f>IF(ISNUMBER(SEARCH(ZAKL_DATA!$B$18,FU!$U4734)),U4734,"")</f>
        <v>Srnojedy</v>
      </c>
      <c r="T4734" t="str">
        <f t="array" ref="T4734">IFERROR(INDEX($S$3:$S$6255,SMALL(IF(ISNUMBER(SEARCH("",$S$3:$S$6255)),ROW($S$1:$S$6253),""),ROW(S4732))),"")</f>
        <v>Srnojedy</v>
      </c>
      <c r="U4734" t="s">
        <v>5840</v>
      </c>
      <c r="V4734">
        <v>582026</v>
      </c>
    </row>
    <row r="4735" spans="19:22">
      <c r="S4735" t="str">
        <f>IF(ISNUMBER(SEARCH(ZAKL_DATA!$B$18,FU!$U4735)),U4735,"")</f>
        <v>Srubec</v>
      </c>
      <c r="T4735" t="str">
        <f t="array" ref="T4735">IFERROR(INDEX($S$3:$S$6255,SMALL(IF(ISNUMBER(SEARCH("",$S$3:$S$6255)),ROW($S$1:$S$6253),""),ROW(S4733))),"")</f>
        <v>Srubec</v>
      </c>
      <c r="U4735" t="s">
        <v>5166</v>
      </c>
      <c r="V4735">
        <v>582034</v>
      </c>
    </row>
    <row r="4736" spans="19:22">
      <c r="S4736" t="str">
        <f>IF(ISNUMBER(SEARCH(ZAKL_DATA!$B$18,FU!$U4736)),U4736,"")</f>
        <v>Sruby</v>
      </c>
      <c r="T4736" t="str">
        <f t="array" ref="T4736">IFERROR(INDEX($S$3:$S$6255,SMALL(IF(ISNUMBER(SEARCH("",$S$3:$S$6255)),ROW($S$1:$S$6253),""),ROW(S4734))),"")</f>
        <v>Sruby</v>
      </c>
      <c r="U4736" t="s">
        <v>7717</v>
      </c>
      <c r="V4736">
        <v>582042</v>
      </c>
    </row>
    <row r="4737" spans="19:22">
      <c r="S4737" t="str">
        <f>IF(ISNUMBER(SEARCH(ZAKL_DATA!$B$18,FU!$U4737)),U4737,"")</f>
        <v>Stádlec</v>
      </c>
      <c r="T4737" t="str">
        <f t="array" ref="T4737">IFERROR(INDEX($S$3:$S$6255,SMALL(IF(ISNUMBER(SEARCH("",$S$3:$S$6255)),ROW($S$1:$S$6253),""),ROW(S4735))),"")</f>
        <v>Stádlec</v>
      </c>
      <c r="U4737" t="s">
        <v>5787</v>
      </c>
      <c r="V4737">
        <v>582069</v>
      </c>
    </row>
    <row r="4738" spans="19:22">
      <c r="S4738" t="str">
        <f>IF(ISNUMBER(SEARCH(ZAKL_DATA!$B$18,FU!$U4738)),U4738,"")</f>
        <v>Stachy</v>
      </c>
      <c r="T4738" t="str">
        <f t="array" ref="T4738">IFERROR(INDEX($S$3:$S$6255,SMALL(IF(ISNUMBER(SEARCH("",$S$3:$S$6255)),ROW($S$1:$S$6253),""),ROW(S4736))),"")</f>
        <v>Stachy</v>
      </c>
      <c r="U4738" t="s">
        <v>5592</v>
      </c>
      <c r="V4738">
        <v>582077</v>
      </c>
    </row>
    <row r="4739" spans="19:22">
      <c r="S4739" t="str">
        <f>IF(ISNUMBER(SEARCH(ZAKL_DATA!$B$18,FU!$U4739)),U4739,"")</f>
        <v>Stáj</v>
      </c>
      <c r="T4739" t="str">
        <f t="array" ref="T4739">IFERROR(INDEX($S$3:$S$6255,SMALL(IF(ISNUMBER(SEARCH("",$S$3:$S$6255)),ROW($S$1:$S$6253),""),ROW(S4737))),"")</f>
        <v>Stáj</v>
      </c>
      <c r="U4739" t="s">
        <v>8181</v>
      </c>
      <c r="V4739">
        <v>582085</v>
      </c>
    </row>
    <row r="4740" spans="19:22">
      <c r="S4740" t="str">
        <f>IF(ISNUMBER(SEARCH(ZAKL_DATA!$B$18,FU!$U4740)),U4740,"")</f>
        <v>Stálky</v>
      </c>
      <c r="T4740" t="str">
        <f t="array" ref="T4740">IFERROR(INDEX($S$3:$S$6255,SMALL(IF(ISNUMBER(SEARCH("",$S$3:$S$6255)),ROW($S$1:$S$6253),""),ROW(S4738))),"")</f>
        <v>Stálky</v>
      </c>
      <c r="U4740" t="s">
        <v>8625</v>
      </c>
      <c r="V4740">
        <v>582107</v>
      </c>
    </row>
    <row r="4741" spans="19:22">
      <c r="S4741" t="str">
        <f>IF(ISNUMBER(SEARCH(ZAKL_DATA!$B$18,FU!$U4741)),U4741,"")</f>
        <v>Staňkov</v>
      </c>
      <c r="T4741" t="str">
        <f t="array" ref="T4741">IFERROR(INDEX($S$3:$S$6255,SMALL(IF(ISNUMBER(SEARCH("",$S$3:$S$6255)),ROW($S$1:$S$6253),""),ROW(S4739))),"")</f>
        <v>Staňkov</v>
      </c>
      <c r="U4741" t="s">
        <v>5889</v>
      </c>
      <c r="V4741">
        <v>582115</v>
      </c>
    </row>
    <row r="4742" spans="19:22">
      <c r="S4742" t="str">
        <f>IF(ISNUMBER(SEARCH(ZAKL_DATA!$B$18,FU!$U4742)),U4742,"")</f>
        <v>Staňkov</v>
      </c>
      <c r="T4742" t="str">
        <f t="array" ref="T4742">IFERROR(INDEX($S$3:$S$6255,SMALL(IF(ISNUMBER(SEARCH("",$S$3:$S$6255)),ROW($S$1:$S$6253),""),ROW(S4740))),"")</f>
        <v>Staňkov</v>
      </c>
      <c r="U4742" t="s">
        <v>5889</v>
      </c>
      <c r="V4742">
        <v>582123</v>
      </c>
    </row>
    <row r="4743" spans="19:22">
      <c r="S4743" t="str">
        <f>IF(ISNUMBER(SEARCH(ZAKL_DATA!$B$18,FU!$U4743)),U4743,"")</f>
        <v>Staňkovice</v>
      </c>
      <c r="T4743" t="str">
        <f t="array" ref="T4743">IFERROR(INDEX($S$3:$S$6255,SMALL(IF(ISNUMBER(SEARCH("",$S$3:$S$6255)),ROW($S$1:$S$6253),""),ROW(S4741))),"")</f>
        <v>Staňkovice</v>
      </c>
      <c r="U4743" t="s">
        <v>4370</v>
      </c>
      <c r="V4743">
        <v>582131</v>
      </c>
    </row>
    <row r="4744" spans="19:22">
      <c r="S4744" t="str">
        <f>IF(ISNUMBER(SEARCH(ZAKL_DATA!$B$18,FU!$U4744)),U4744,"")</f>
        <v>Staňkovice</v>
      </c>
      <c r="T4744" t="str">
        <f t="array" ref="T4744">IFERROR(INDEX($S$3:$S$6255,SMALL(IF(ISNUMBER(SEARCH("",$S$3:$S$6255)),ROW($S$1:$S$6253),""),ROW(S4742))),"")</f>
        <v>Staňkovice</v>
      </c>
      <c r="U4744" t="s">
        <v>4370</v>
      </c>
      <c r="V4744">
        <v>582158</v>
      </c>
    </row>
    <row r="4745" spans="19:22">
      <c r="S4745" t="str">
        <f>IF(ISNUMBER(SEARCH(ZAKL_DATA!$B$18,FU!$U4745)),U4745,"")</f>
        <v>Staňkovice</v>
      </c>
      <c r="T4745" t="str">
        <f t="array" ref="T4745">IFERROR(INDEX($S$3:$S$6255,SMALL(IF(ISNUMBER(SEARCH("",$S$3:$S$6255)),ROW($S$1:$S$6253),""),ROW(S4743))),"")</f>
        <v>Staňkovice</v>
      </c>
      <c r="U4745" t="s">
        <v>4370</v>
      </c>
      <c r="V4745">
        <v>582166</v>
      </c>
    </row>
    <row r="4746" spans="19:22">
      <c r="S4746" t="str">
        <f>IF(ISNUMBER(SEARCH(ZAKL_DATA!$B$18,FU!$U4746)),U4746,"")</f>
        <v>Stanovice</v>
      </c>
      <c r="T4746" t="str">
        <f t="array" ref="T4746">IFERROR(INDEX($S$3:$S$6255,SMALL(IF(ISNUMBER(SEARCH("",$S$3:$S$6255)),ROW($S$1:$S$6253),""),ROW(S4744))),"")</f>
        <v>Stanovice</v>
      </c>
      <c r="U4746" t="s">
        <v>5447</v>
      </c>
      <c r="V4746">
        <v>582174</v>
      </c>
    </row>
    <row r="4747" spans="19:22">
      <c r="S4747" t="str">
        <f>IF(ISNUMBER(SEARCH(ZAKL_DATA!$B$18,FU!$U4747)),U4747,"")</f>
        <v>Stanovice</v>
      </c>
      <c r="T4747" t="str">
        <f t="array" ref="T4747">IFERROR(INDEX($S$3:$S$6255,SMALL(IF(ISNUMBER(SEARCH("",$S$3:$S$6255)),ROW($S$1:$S$6253),""),ROW(S4745))),"")</f>
        <v>Stanovice</v>
      </c>
      <c r="U4747" t="s">
        <v>5447</v>
      </c>
      <c r="V4747">
        <v>582182</v>
      </c>
    </row>
    <row r="4748" spans="19:22">
      <c r="S4748" t="str">
        <f>IF(ISNUMBER(SEARCH(ZAKL_DATA!$B$18,FU!$U4748)),U4748,"")</f>
        <v>Stanoviště</v>
      </c>
      <c r="T4748" t="str">
        <f t="array" ref="T4748">IFERROR(INDEX($S$3:$S$6255,SMALL(IF(ISNUMBER(SEARCH("",$S$3:$S$6255)),ROW($S$1:$S$6253),""),ROW(S4746))),"")</f>
        <v>Stanoviště</v>
      </c>
      <c r="U4748" t="s">
        <v>7902</v>
      </c>
      <c r="V4748">
        <v>582191</v>
      </c>
    </row>
    <row r="4749" spans="19:22">
      <c r="S4749" t="str">
        <f>IF(ISNUMBER(SEARCH(ZAKL_DATA!$B$18,FU!$U4749)),U4749,"")</f>
        <v>Stará Červená Voda</v>
      </c>
      <c r="T4749" t="str">
        <f t="array" ref="T4749">IFERROR(INDEX($S$3:$S$6255,SMALL(IF(ISNUMBER(SEARCH("",$S$3:$S$6255)),ROW($S$1:$S$6253),""),ROW(S4747))),"")</f>
        <v>Stará Červená Voda</v>
      </c>
      <c r="U4749" t="s">
        <v>4938</v>
      </c>
      <c r="V4749">
        <v>582204</v>
      </c>
    </row>
    <row r="4750" spans="19:22">
      <c r="S4750" t="str">
        <f>IF(ISNUMBER(SEARCH(ZAKL_DATA!$B$18,FU!$U4750)),U4750,"")</f>
        <v>Stará Huť</v>
      </c>
      <c r="T4750" t="str">
        <f t="array" ref="T4750">IFERROR(INDEX($S$3:$S$6255,SMALL(IF(ISNUMBER(SEARCH("",$S$3:$S$6255)),ROW($S$1:$S$6253),""),ROW(S4748))),"")</f>
        <v>Stará Huť</v>
      </c>
      <c r="U4750" t="s">
        <v>4967</v>
      </c>
      <c r="V4750">
        <v>582212</v>
      </c>
    </row>
    <row r="4751" spans="19:22">
      <c r="S4751" t="str">
        <f>IF(ISNUMBER(SEARCH(ZAKL_DATA!$B$18,FU!$U4751)),U4751,"")</f>
        <v>Stará Lysá</v>
      </c>
      <c r="T4751" t="str">
        <f t="array" ref="T4751">IFERROR(INDEX($S$3:$S$6255,SMALL(IF(ISNUMBER(SEARCH("",$S$3:$S$6255)),ROW($S$1:$S$6253),""),ROW(S4749))),"")</f>
        <v>Stará Lysá</v>
      </c>
      <c r="U4751" t="s">
        <v>4679</v>
      </c>
      <c r="V4751">
        <v>582221</v>
      </c>
    </row>
    <row r="4752" spans="19:22">
      <c r="S4752" t="str">
        <f>IF(ISNUMBER(SEARCH(ZAKL_DATA!$B$18,FU!$U4752)),U4752,"")</f>
        <v>Stará Paka</v>
      </c>
      <c r="T4752" t="str">
        <f t="array" ref="T4752">IFERROR(INDEX($S$3:$S$6255,SMALL(IF(ISNUMBER(SEARCH("",$S$3:$S$6255)),ROW($S$1:$S$6253),""),ROW(S4750))),"")</f>
        <v>Stará Paka</v>
      </c>
      <c r="U4752" t="s">
        <v>7229</v>
      </c>
      <c r="V4752">
        <v>582239</v>
      </c>
    </row>
    <row r="4753" spans="19:22">
      <c r="S4753" t="str">
        <f>IF(ISNUMBER(SEARCH(ZAKL_DATA!$B$18,FU!$U4753)),U4753,"")</f>
        <v>Stará Říše</v>
      </c>
      <c r="T4753" t="str">
        <f t="array" ref="T4753">IFERROR(INDEX($S$3:$S$6255,SMALL(IF(ISNUMBER(SEARCH("",$S$3:$S$6255)),ROW($S$1:$S$6253),""),ROW(S4751))),"")</f>
        <v>Stará Říše</v>
      </c>
      <c r="U4753" t="s">
        <v>8182</v>
      </c>
      <c r="V4753">
        <v>582247</v>
      </c>
    </row>
    <row r="4754" spans="19:22">
      <c r="S4754" t="str">
        <f>IF(ISNUMBER(SEARCH(ZAKL_DATA!$B$18,FU!$U4754)),U4754,"")</f>
        <v>Stará Ves</v>
      </c>
      <c r="T4754" t="str">
        <f t="array" ref="T4754">IFERROR(INDEX($S$3:$S$6255,SMALL(IF(ISNUMBER(SEARCH("",$S$3:$S$6255)),ROW($S$1:$S$6253),""),ROW(S4752))),"")</f>
        <v>Stará Ves</v>
      </c>
      <c r="U4754" t="s">
        <v>3876</v>
      </c>
      <c r="V4754">
        <v>582255</v>
      </c>
    </row>
    <row r="4755" spans="19:22">
      <c r="S4755" t="str">
        <f>IF(ISNUMBER(SEARCH(ZAKL_DATA!$B$18,FU!$U4755)),U4755,"")</f>
        <v>Stará Ves</v>
      </c>
      <c r="T4755" t="str">
        <f t="array" ref="T4755">IFERROR(INDEX($S$3:$S$6255,SMALL(IF(ISNUMBER(SEARCH("",$S$3:$S$6255)),ROW($S$1:$S$6253),""),ROW(S4753))),"")</f>
        <v>Stará Ves</v>
      </c>
      <c r="U4755" t="s">
        <v>3876</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c r="S4757" t="str">
        <f>IF(ISNUMBER(SEARCH(ZAKL_DATA!$B$18,FU!$U4757)),U4757,"")</f>
        <v>Stará Voda</v>
      </c>
      <c r="T4757" t="str">
        <f t="array" ref="T4757">IFERROR(INDEX($S$3:$S$6255,SMALL(IF(ISNUMBER(SEARCH("",$S$3:$S$6255)),ROW($S$1:$S$6253),""),ROW(S4755))),"")</f>
        <v>Stará Voda</v>
      </c>
      <c r="U4757" t="s">
        <v>4777</v>
      </c>
      <c r="V4757">
        <v>582280</v>
      </c>
    </row>
    <row r="4758" spans="19:22">
      <c r="S4758" t="str">
        <f>IF(ISNUMBER(SEARCH(ZAKL_DATA!$B$18,FU!$U4758)),U4758,"")</f>
        <v>Stará Voda</v>
      </c>
      <c r="T4758" t="str">
        <f t="array" ref="T4758">IFERROR(INDEX($S$3:$S$6255,SMALL(IF(ISNUMBER(SEARCH("",$S$3:$S$6255)),ROW($S$1:$S$6253),""),ROW(S4756))),"")</f>
        <v>Stará Voda</v>
      </c>
      <c r="U4758" t="s">
        <v>4777</v>
      </c>
      <c r="V4758">
        <v>582298</v>
      </c>
    </row>
    <row r="4759" spans="19:22">
      <c r="S4759" t="str">
        <f>IF(ISNUMBER(SEARCH(ZAKL_DATA!$B$18,FU!$U4759)),U4759,"")</f>
        <v>Staré Bříště</v>
      </c>
      <c r="T4759" t="str">
        <f t="array" ref="T4759">IFERROR(INDEX($S$3:$S$6255,SMALL(IF(ISNUMBER(SEARCH("",$S$3:$S$6255)),ROW($S$1:$S$6253),""),ROW(S4757))),"")</f>
        <v>Staré Bříště</v>
      </c>
      <c r="U4759" t="s">
        <v>6297</v>
      </c>
      <c r="V4759">
        <v>582310</v>
      </c>
    </row>
    <row r="4760" spans="19:22">
      <c r="S4760" t="str">
        <f>IF(ISNUMBER(SEARCH(ZAKL_DATA!$B$18,FU!$U4760)),U4760,"")</f>
        <v>Staré Buky</v>
      </c>
      <c r="T4760" t="str">
        <f t="array" ref="T4760">IFERROR(INDEX($S$3:$S$6255,SMALL(IF(ISNUMBER(SEARCH("",$S$3:$S$6255)),ROW($S$1:$S$6253),""),ROW(S4758))),"")</f>
        <v>Staré Buky</v>
      </c>
      <c r="U4760" t="s">
        <v>7647</v>
      </c>
      <c r="V4760">
        <v>582328</v>
      </c>
    </row>
    <row r="4761" spans="19:22">
      <c r="S4761" t="str">
        <f>IF(ISNUMBER(SEARCH(ZAKL_DATA!$B$18,FU!$U4761)),U4761,"")</f>
        <v>Staré Hamry</v>
      </c>
      <c r="T4761" t="str">
        <f t="array" ref="T4761">IFERROR(INDEX($S$3:$S$6255,SMALL(IF(ISNUMBER(SEARCH("",$S$3:$S$6255)),ROW($S$1:$S$6253),""),ROW(S4759))),"")</f>
        <v>Staré Hamry</v>
      </c>
      <c r="U4761" t="s">
        <v>8874</v>
      </c>
      <c r="V4761">
        <v>582336</v>
      </c>
    </row>
    <row r="4762" spans="19:22">
      <c r="S4762" t="str">
        <f>IF(ISNUMBER(SEARCH(ZAKL_DATA!$B$18,FU!$U4762)),U4762,"")</f>
        <v>Staré Heřminovy</v>
      </c>
      <c r="T4762" t="str">
        <f t="array" ref="T4762">IFERROR(INDEX($S$3:$S$6255,SMALL(IF(ISNUMBER(SEARCH("",$S$3:$S$6255)),ROW($S$1:$S$6253),""),ROW(S4760))),"")</f>
        <v>Staré Heřminovy</v>
      </c>
      <c r="U4762" t="s">
        <v>5674</v>
      </c>
      <c r="V4762">
        <v>582344</v>
      </c>
    </row>
    <row r="4763" spans="19:22">
      <c r="S4763" t="str">
        <f>IF(ISNUMBER(SEARCH(ZAKL_DATA!$B$18,FU!$U4763)),U4763,"")</f>
        <v>Staré Hobzí</v>
      </c>
      <c r="T4763" t="str">
        <f t="array" ref="T4763">IFERROR(INDEX($S$3:$S$6255,SMALL(IF(ISNUMBER(SEARCH("",$S$3:$S$6255)),ROW($S$1:$S$6253),""),ROW(S4761))),"")</f>
        <v>Staré Hobzí</v>
      </c>
      <c r="U4763" t="s">
        <v>5328</v>
      </c>
      <c r="V4763">
        <v>582352</v>
      </c>
    </row>
    <row r="4764" spans="19:22">
      <c r="S4764" t="str">
        <f>IF(ISNUMBER(SEARCH(ZAKL_DATA!$B$18,FU!$U4764)),U4764,"")</f>
        <v>Staré Hodějovice</v>
      </c>
      <c r="T4764" t="str">
        <f t="array" ref="T4764">IFERROR(INDEX($S$3:$S$6255,SMALL(IF(ISNUMBER(SEARCH("",$S$3:$S$6255)),ROW($S$1:$S$6253),""),ROW(S4762))),"")</f>
        <v>Staré Hodějovice</v>
      </c>
      <c r="U4764" t="s">
        <v>5167</v>
      </c>
      <c r="V4764">
        <v>582379</v>
      </c>
    </row>
    <row r="4765" spans="19:22">
      <c r="S4765" t="str">
        <f>IF(ISNUMBER(SEARCH(ZAKL_DATA!$B$18,FU!$U4765)),U4765,"")</f>
        <v>Staré Hradiště</v>
      </c>
      <c r="T4765" t="str">
        <f t="array" ref="T4765">IFERROR(INDEX($S$3:$S$6255,SMALL(IF(ISNUMBER(SEARCH("",$S$3:$S$6255)),ROW($S$1:$S$6253),""),ROW(S4763))),"")</f>
        <v>Staré Hradiště</v>
      </c>
      <c r="U4765" t="s">
        <v>7379</v>
      </c>
      <c r="V4765">
        <v>582395</v>
      </c>
    </row>
    <row r="4766" spans="19:22">
      <c r="S4766" t="str">
        <f>IF(ISNUMBER(SEARCH(ZAKL_DATA!$B$18,FU!$U4766)),U4766,"")</f>
        <v>Staré Hrady</v>
      </c>
      <c r="T4766" t="str">
        <f t="array" ref="T4766">IFERROR(INDEX($S$3:$S$6255,SMALL(IF(ISNUMBER(SEARCH("",$S$3:$S$6255)),ROW($S$1:$S$6253),""),ROW(S4764))),"")</f>
        <v>Staré Hrady</v>
      </c>
      <c r="U4766" t="s">
        <v>4017</v>
      </c>
      <c r="V4766">
        <v>582409</v>
      </c>
    </row>
    <row r="4767" spans="19:22">
      <c r="S4767" t="str">
        <f>IF(ISNUMBER(SEARCH(ZAKL_DATA!$B$18,FU!$U4767)),U4767,"")</f>
        <v>Staré Hutě</v>
      </c>
      <c r="T4767" t="str">
        <f t="array" ref="T4767">IFERROR(INDEX($S$3:$S$6255,SMALL(IF(ISNUMBER(SEARCH("",$S$3:$S$6255)),ROW($S$1:$S$6253),""),ROW(S4765))),"")</f>
        <v>Staré Hutě</v>
      </c>
      <c r="U4767" t="s">
        <v>8475</v>
      </c>
      <c r="V4767">
        <v>582417</v>
      </c>
    </row>
    <row r="4768" spans="19:22">
      <c r="S4768" t="str">
        <f>IF(ISNUMBER(SEARCH(ZAKL_DATA!$B$18,FU!$U4768)),U4768,"")</f>
        <v>Staré Jesenčany</v>
      </c>
      <c r="T4768" t="str">
        <f t="array" ref="T4768">IFERROR(INDEX($S$3:$S$6255,SMALL(IF(ISNUMBER(SEARCH("",$S$3:$S$6255)),ROW($S$1:$S$6253),""),ROW(S4766))),"")</f>
        <v>Staré Jesenčany</v>
      </c>
      <c r="U4768" t="s">
        <v>7380</v>
      </c>
      <c r="V4768">
        <v>582433</v>
      </c>
    </row>
    <row r="4769" spans="19:22">
      <c r="S4769" t="str">
        <f>IF(ISNUMBER(SEARCH(ZAKL_DATA!$B$18,FU!$U4769)),U4769,"")</f>
        <v>Staré Křečany</v>
      </c>
      <c r="T4769" t="str">
        <f t="array" ref="T4769">IFERROR(INDEX($S$3:$S$6255,SMALL(IF(ISNUMBER(SEARCH("",$S$3:$S$6255)),ROW($S$1:$S$6253),""),ROW(S4767))),"")</f>
        <v>Staré Křečany</v>
      </c>
      <c r="U4769" t="s">
        <v>6384</v>
      </c>
      <c r="V4769">
        <v>582441</v>
      </c>
    </row>
    <row r="4770" spans="19:22">
      <c r="S4770" t="str">
        <f>IF(ISNUMBER(SEARCH(ZAKL_DATA!$B$18,FU!$U4770)),U4770,"")</f>
        <v>Staré Město</v>
      </c>
      <c r="T4770" t="str">
        <f t="array" ref="T4770">IFERROR(INDEX($S$3:$S$6255,SMALL(IF(ISNUMBER(SEARCH("",$S$3:$S$6255)),ROW($S$1:$S$6253),""),ROW(S4768))),"")</f>
        <v>Staré Město</v>
      </c>
      <c r="U4770" t="s">
        <v>4942</v>
      </c>
      <c r="V4770">
        <v>582450</v>
      </c>
    </row>
    <row r="4771" spans="19:22">
      <c r="S4771" t="str">
        <f>IF(ISNUMBER(SEARCH(ZAKL_DATA!$B$18,FU!$U4771)),U4771,"")</f>
        <v>Staré Město</v>
      </c>
      <c r="T4771" t="str">
        <f t="array" ref="T4771">IFERROR(INDEX($S$3:$S$6255,SMALL(IF(ISNUMBER(SEARCH("",$S$3:$S$6255)),ROW($S$1:$S$6253),""),ROW(S4769))),"")</f>
        <v>Staré Město</v>
      </c>
      <c r="U4771" t="s">
        <v>4942</v>
      </c>
      <c r="V4771">
        <v>582468</v>
      </c>
    </row>
    <row r="4772" spans="19:22">
      <c r="S4772" t="str">
        <f>IF(ISNUMBER(SEARCH(ZAKL_DATA!$B$18,FU!$U4772)),U4772,"")</f>
        <v>Staré Město</v>
      </c>
      <c r="T4772" t="str">
        <f t="array" ref="T4772">IFERROR(INDEX($S$3:$S$6255,SMALL(IF(ISNUMBER(SEARCH("",$S$3:$S$6255)),ROW($S$1:$S$6253),""),ROW(S4770))),"")</f>
        <v>Staré Město</v>
      </c>
      <c r="U4772" t="s">
        <v>4942</v>
      </c>
      <c r="V4772">
        <v>582476</v>
      </c>
    </row>
    <row r="4773" spans="19:22">
      <c r="S4773" t="str">
        <f>IF(ISNUMBER(SEARCH(ZAKL_DATA!$B$18,FU!$U4773)),U4773,"")</f>
        <v>Staré Město</v>
      </c>
      <c r="T4773" t="str">
        <f t="array" ref="T4773">IFERROR(INDEX($S$3:$S$6255,SMALL(IF(ISNUMBER(SEARCH("",$S$3:$S$6255)),ROW($S$1:$S$6253),""),ROW(S4771))),"")</f>
        <v>Staré Město</v>
      </c>
      <c r="U4773" t="s">
        <v>4942</v>
      </c>
      <c r="V4773">
        <v>582484</v>
      </c>
    </row>
    <row r="4774" spans="19:22">
      <c r="S4774" t="str">
        <f>IF(ISNUMBER(SEARCH(ZAKL_DATA!$B$18,FU!$U4774)),U4774,"")</f>
        <v>Staré Město</v>
      </c>
      <c r="T4774" t="str">
        <f t="array" ref="T4774">IFERROR(INDEX($S$3:$S$6255,SMALL(IF(ISNUMBER(SEARCH("",$S$3:$S$6255)),ROW($S$1:$S$6253),""),ROW(S4772))),"")</f>
        <v>Staré Město</v>
      </c>
      <c r="U4774" t="s">
        <v>4942</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c r="S4776" t="str">
        <f>IF(ISNUMBER(SEARCH(ZAKL_DATA!$B$18,FU!$U4776)),U4776,"")</f>
        <v>Staré Místo</v>
      </c>
      <c r="T4776" t="str">
        <f t="array" ref="T4776">IFERROR(INDEX($S$3:$S$6255,SMALL(IF(ISNUMBER(SEARCH("",$S$3:$S$6255)),ROW($S$1:$S$6253),""),ROW(S4774))),"")</f>
        <v>Staré Místo</v>
      </c>
      <c r="U4776" t="s">
        <v>5469</v>
      </c>
      <c r="V4776">
        <v>582531</v>
      </c>
    </row>
    <row r="4777" spans="19:22">
      <c r="S4777" t="str">
        <f>IF(ISNUMBER(SEARCH(ZAKL_DATA!$B$18,FU!$U4777)),U4777,"")</f>
        <v>Staré Sedliště</v>
      </c>
      <c r="T4777" t="str">
        <f t="array" ref="T4777">IFERROR(INDEX($S$3:$S$6255,SMALL(IF(ISNUMBER(SEARCH("",$S$3:$S$6255)),ROW($S$1:$S$6253),""),ROW(S4775))),"")</f>
        <v>Staré Sedliště</v>
      </c>
      <c r="U4777" t="s">
        <v>6240</v>
      </c>
      <c r="V4777">
        <v>582557</v>
      </c>
    </row>
    <row r="4778" spans="19:22">
      <c r="S4778" t="str">
        <f>IF(ISNUMBER(SEARCH(ZAKL_DATA!$B$18,FU!$U4778)),U4778,"")</f>
        <v>Staré Sedlo</v>
      </c>
      <c r="T4778" t="str">
        <f t="array" ref="T4778">IFERROR(INDEX($S$3:$S$6255,SMALL(IF(ISNUMBER(SEARCH("",$S$3:$S$6255)),ROW($S$1:$S$6253),""),ROW(S4776))),"")</f>
        <v>Staré Sedlo</v>
      </c>
      <c r="U4778" t="s">
        <v>6203</v>
      </c>
      <c r="V4778">
        <v>582565</v>
      </c>
    </row>
    <row r="4779" spans="19:22">
      <c r="S4779" t="str">
        <f>IF(ISNUMBER(SEARCH(ZAKL_DATA!$B$18,FU!$U4779)),U4779,"")</f>
        <v>Staré Sedlo</v>
      </c>
      <c r="T4779" t="str">
        <f t="array" ref="T4779">IFERROR(INDEX($S$3:$S$6255,SMALL(IF(ISNUMBER(SEARCH("",$S$3:$S$6255)),ROW($S$1:$S$6253),""),ROW(S4777))),"")</f>
        <v>Staré Sedlo</v>
      </c>
      <c r="U4779" t="s">
        <v>6203</v>
      </c>
      <c r="V4779">
        <v>582573</v>
      </c>
    </row>
    <row r="4780" spans="19:22">
      <c r="S4780" t="str">
        <f>IF(ISNUMBER(SEARCH(ZAKL_DATA!$B$18,FU!$U4780)),U4780,"")</f>
        <v>Staré Smrkovice</v>
      </c>
      <c r="T4780" t="str">
        <f t="array" ref="T4780">IFERROR(INDEX($S$3:$S$6255,SMALL(IF(ISNUMBER(SEARCH("",$S$3:$S$6255)),ROW($S$1:$S$6253),""),ROW(S4778))),"")</f>
        <v>Staré Smrkovice</v>
      </c>
      <c r="U4780" t="s">
        <v>7231</v>
      </c>
      <c r="V4780">
        <v>582581</v>
      </c>
    </row>
    <row r="4781" spans="19:22">
      <c r="S4781" t="str">
        <f>IF(ISNUMBER(SEARCH(ZAKL_DATA!$B$18,FU!$U4781)),U4781,"")</f>
        <v>Staré Těchanovice</v>
      </c>
      <c r="T4781" t="str">
        <f t="array" ref="T4781">IFERROR(INDEX($S$3:$S$6255,SMALL(IF(ISNUMBER(SEARCH("",$S$3:$S$6255)),ROW($S$1:$S$6253),""),ROW(S4779))),"")</f>
        <v>Staré Těchanovice</v>
      </c>
      <c r="U4781" t="s">
        <v>6796</v>
      </c>
      <c r="V4781">
        <v>582590</v>
      </c>
    </row>
    <row r="4782" spans="19:22">
      <c r="S4782" t="str">
        <f>IF(ISNUMBER(SEARCH(ZAKL_DATA!$B$18,FU!$U4782)),U4782,"")</f>
        <v>Staré Ždánice</v>
      </c>
      <c r="T4782" t="str">
        <f t="array" ref="T4782">IFERROR(INDEX($S$3:$S$6255,SMALL(IF(ISNUMBER(SEARCH("",$S$3:$S$6255)),ROW($S$1:$S$6253),""),ROW(S4780))),"")</f>
        <v>Staré Ždánice</v>
      </c>
      <c r="U4782" t="s">
        <v>7381</v>
      </c>
      <c r="V4782">
        <v>582603</v>
      </c>
    </row>
    <row r="4783" spans="19:22">
      <c r="S4783" t="str">
        <f>IF(ISNUMBER(SEARCH(ZAKL_DATA!$B$18,FU!$U4783)),U4783,"")</f>
        <v>Starkoč</v>
      </c>
      <c r="T4783" t="str">
        <f t="array" ref="T4783">IFERROR(INDEX($S$3:$S$6255,SMALL(IF(ISNUMBER(SEARCH("",$S$3:$S$6255)),ROW($S$1:$S$6253),""),ROW(S4781))),"")</f>
        <v>Starkoč</v>
      </c>
      <c r="U4783" t="s">
        <v>4031</v>
      </c>
      <c r="V4783">
        <v>582611</v>
      </c>
    </row>
    <row r="4784" spans="19:22">
      <c r="S4784" t="str">
        <f>IF(ISNUMBER(SEARCH(ZAKL_DATA!$B$18,FU!$U4784)),U4784,"")</f>
        <v>Stárkov</v>
      </c>
      <c r="T4784" t="str">
        <f t="array" ref="T4784">IFERROR(INDEX($S$3:$S$6255,SMALL(IF(ISNUMBER(SEARCH("",$S$3:$S$6255)),ROW($S$1:$S$6253),""),ROW(S4782))),"")</f>
        <v>Stárkov</v>
      </c>
      <c r="U4784" t="s">
        <v>7306</v>
      </c>
      <c r="V4784">
        <v>582620</v>
      </c>
    </row>
    <row r="4785" spans="19:22">
      <c r="S4785" t="str">
        <f>IF(ISNUMBER(SEARCH(ZAKL_DATA!$B$18,FU!$U4785)),U4785,"")</f>
        <v>Starosedlský Hrádek</v>
      </c>
      <c r="T4785" t="str">
        <f t="array" ref="T4785">IFERROR(INDEX($S$3:$S$6255,SMALL(IF(ISNUMBER(SEARCH("",$S$3:$S$6255)),ROW($S$1:$S$6253),""),ROW(S4783))),"")</f>
        <v>Starosedlský Hrádek</v>
      </c>
      <c r="U4785" t="s">
        <v>6534</v>
      </c>
      <c r="V4785">
        <v>582646</v>
      </c>
    </row>
    <row r="4786" spans="19:22">
      <c r="S4786" t="str">
        <f>IF(ISNUMBER(SEARCH(ZAKL_DATA!$B$18,FU!$U4786)),U4786,"")</f>
        <v>Starovice</v>
      </c>
      <c r="T4786" t="str">
        <f t="array" ref="T4786">IFERROR(INDEX($S$3:$S$6255,SMALL(IF(ISNUMBER(SEARCH("",$S$3:$S$6255)),ROW($S$1:$S$6253),""),ROW(S4784))),"")</f>
        <v>Starovice</v>
      </c>
      <c r="U4786" t="s">
        <v>7971</v>
      </c>
      <c r="V4786">
        <v>582654</v>
      </c>
    </row>
    <row r="4787" spans="19:22">
      <c r="S4787" t="str">
        <f>IF(ISNUMBER(SEARCH(ZAKL_DATA!$B$18,FU!$U4787)),U4787,"")</f>
        <v>Starovičky</v>
      </c>
      <c r="T4787" t="str">
        <f t="array" ref="T4787">IFERROR(INDEX($S$3:$S$6255,SMALL(IF(ISNUMBER(SEARCH("",$S$3:$S$6255)),ROW($S$1:$S$6253),""),ROW(S4785))),"")</f>
        <v>Starovičky</v>
      </c>
      <c r="U4787" t="s">
        <v>7972</v>
      </c>
      <c r="V4787">
        <v>582662</v>
      </c>
    </row>
    <row r="4788" spans="19:22">
      <c r="S4788" t="str">
        <f>IF(ISNUMBER(SEARCH(ZAKL_DATA!$B$18,FU!$U4788)),U4788,"")</f>
        <v>Starý Bydžov</v>
      </c>
      <c r="T4788" t="str">
        <f t="array" ref="T4788">IFERROR(INDEX($S$3:$S$6255,SMALL(IF(ISNUMBER(SEARCH("",$S$3:$S$6255)),ROW($S$1:$S$6253),""),ROW(S4786))),"")</f>
        <v>Starý Bydžov</v>
      </c>
      <c r="U4788" t="s">
        <v>7199</v>
      </c>
      <c r="V4788">
        <v>582671</v>
      </c>
    </row>
    <row r="4789" spans="19:22">
      <c r="S4789" t="str">
        <f>IF(ISNUMBER(SEARCH(ZAKL_DATA!$B$18,FU!$U4789)),U4789,"")</f>
        <v>Starý Hrozenkov</v>
      </c>
      <c r="T4789" t="str">
        <f t="array" ref="T4789">IFERROR(INDEX($S$3:$S$6255,SMALL(IF(ISNUMBER(SEARCH("",$S$3:$S$6255)),ROW($S$1:$S$6253),""),ROW(S4787))),"")</f>
        <v>Starý Hrozenkov</v>
      </c>
      <c r="U4789" t="s">
        <v>8476</v>
      </c>
      <c r="V4789">
        <v>582689</v>
      </c>
    </row>
    <row r="4790" spans="19:22">
      <c r="S4790" t="str">
        <f>IF(ISNUMBER(SEARCH(ZAKL_DATA!$B$18,FU!$U4790)),U4790,"")</f>
        <v>Starý Jičín</v>
      </c>
      <c r="T4790" t="str">
        <f t="array" ref="T4790">IFERROR(INDEX($S$3:$S$6255,SMALL(IF(ISNUMBER(SEARCH("",$S$3:$S$6255)),ROW($S$1:$S$6253),""),ROW(S4788))),"")</f>
        <v>Starý Jičín</v>
      </c>
      <c r="U4790" t="s">
        <v>8949</v>
      </c>
      <c r="V4790">
        <v>582701</v>
      </c>
    </row>
    <row r="4791" spans="19:22">
      <c r="S4791" t="str">
        <f>IF(ISNUMBER(SEARCH(ZAKL_DATA!$B$18,FU!$U4791)),U4791,"")</f>
        <v>Starý Kolín</v>
      </c>
      <c r="T4791" t="str">
        <f t="array" ref="T4791">IFERROR(INDEX($S$3:$S$6255,SMALL(IF(ISNUMBER(SEARCH("",$S$3:$S$6255)),ROW($S$1:$S$6253),""),ROW(S4789))),"")</f>
        <v>Starý Kolín</v>
      </c>
      <c r="U4791" t="s">
        <v>4300</v>
      </c>
      <c r="V4791">
        <v>582727</v>
      </c>
    </row>
    <row r="4792" spans="19:22">
      <c r="S4792" t="str">
        <f>IF(ISNUMBER(SEARCH(ZAKL_DATA!$B$18,FU!$U4792)),U4792,"")</f>
        <v>Starý Mateřov</v>
      </c>
      <c r="T4792" t="str">
        <f t="array" ref="T4792">IFERROR(INDEX($S$3:$S$6255,SMALL(IF(ISNUMBER(SEARCH("",$S$3:$S$6255)),ROW($S$1:$S$6253),""),ROW(S4790))),"")</f>
        <v>Starý Mateřov</v>
      </c>
      <c r="U4792" t="s">
        <v>7382</v>
      </c>
      <c r="V4792">
        <v>582735</v>
      </c>
    </row>
    <row r="4793" spans="19:22">
      <c r="S4793" t="str">
        <f>IF(ISNUMBER(SEARCH(ZAKL_DATA!$B$18,FU!$U4793)),U4793,"")</f>
        <v>Starý Petřín</v>
      </c>
      <c r="T4793" t="str">
        <f t="array" ref="T4793">IFERROR(INDEX($S$3:$S$6255,SMALL(IF(ISNUMBER(SEARCH("",$S$3:$S$6255)),ROW($S$1:$S$6253),""),ROW(S4791))),"")</f>
        <v>Starý Petřín</v>
      </c>
      <c r="U4793" t="s">
        <v>8626</v>
      </c>
      <c r="V4793">
        <v>582743</v>
      </c>
    </row>
    <row r="4794" spans="19:22">
      <c r="S4794" t="str">
        <f>IF(ISNUMBER(SEARCH(ZAKL_DATA!$B$18,FU!$U4794)),U4794,"")</f>
        <v>Starý Plzenec</v>
      </c>
      <c r="T4794" t="str">
        <f t="array" ref="T4794">IFERROR(INDEX($S$3:$S$6255,SMALL(IF(ISNUMBER(SEARCH("",$S$3:$S$6255)),ROW($S$1:$S$6253),""),ROW(S4792))),"")</f>
        <v>Starý Plzenec</v>
      </c>
      <c r="U4794" t="s">
        <v>6074</v>
      </c>
      <c r="V4794">
        <v>582751</v>
      </c>
    </row>
    <row r="4795" spans="19:22">
      <c r="S4795" t="str">
        <f>IF(ISNUMBER(SEARCH(ZAKL_DATA!$B$18,FU!$U4795)),U4795,"")</f>
        <v>Starý Poddvorov</v>
      </c>
      <c r="T4795" t="str">
        <f t="array" ref="T4795">IFERROR(INDEX($S$3:$S$6255,SMALL(IF(ISNUMBER(SEARCH("",$S$3:$S$6255)),ROW($S$1:$S$6253),""),ROW(S4793))),"")</f>
        <v>Starý Poddvorov</v>
      </c>
      <c r="U4795" t="s">
        <v>8075</v>
      </c>
      <c r="V4795">
        <v>582760</v>
      </c>
    </row>
    <row r="4796" spans="19:22">
      <c r="S4796" t="str">
        <f>IF(ISNUMBER(SEARCH(ZAKL_DATA!$B$18,FU!$U4796)),U4796,"")</f>
        <v>Starý Šachov</v>
      </c>
      <c r="T4796" t="str">
        <f t="array" ref="T4796">IFERROR(INDEX($S$3:$S$6255,SMALL(IF(ISNUMBER(SEARCH("",$S$3:$S$6255)),ROW($S$1:$S$6253),""),ROW(S4794))),"")</f>
        <v>Starý Šachov</v>
      </c>
      <c r="U4796" t="s">
        <v>5210</v>
      </c>
      <c r="V4796">
        <v>582778</v>
      </c>
    </row>
    <row r="4797" spans="19:22">
      <c r="S4797" t="str">
        <f>IF(ISNUMBER(SEARCH(ZAKL_DATA!$B$18,FU!$U4797)),U4797,"")</f>
        <v>Starý Vestec</v>
      </c>
      <c r="T4797" t="str">
        <f t="array" ref="T4797">IFERROR(INDEX($S$3:$S$6255,SMALL(IF(ISNUMBER(SEARCH("",$S$3:$S$6255)),ROW($S$1:$S$6253),""),ROW(S4795))),"")</f>
        <v>Starý Vestec</v>
      </c>
      <c r="U4797" t="s">
        <v>4415</v>
      </c>
      <c r="V4797">
        <v>582786</v>
      </c>
    </row>
    <row r="4798" spans="19:22">
      <c r="S4798" t="str">
        <f>IF(ISNUMBER(SEARCH(ZAKL_DATA!$B$18,FU!$U4798)),U4798,"")</f>
        <v>Stařeč</v>
      </c>
      <c r="T4798" t="str">
        <f t="array" ref="T4798">IFERROR(INDEX($S$3:$S$6255,SMALL(IF(ISNUMBER(SEARCH("",$S$3:$S$6255)),ROW($S$1:$S$6253),""),ROW(S4796))),"")</f>
        <v>Stařeč</v>
      </c>
      <c r="U4798" t="s">
        <v>8424</v>
      </c>
      <c r="V4798">
        <v>582794</v>
      </c>
    </row>
    <row r="4799" spans="19:22">
      <c r="S4799" t="str">
        <f>IF(ISNUMBER(SEARCH(ZAKL_DATA!$B$18,FU!$U4799)),U4799,"")</f>
        <v>Stařechovice</v>
      </c>
      <c r="T4799" t="str">
        <f t="array" ref="T4799">IFERROR(INDEX($S$3:$S$6255,SMALL(IF(ISNUMBER(SEARCH("",$S$3:$S$6255)),ROW($S$1:$S$6253),""),ROW(S4797))),"")</f>
        <v>Stařechovice</v>
      </c>
      <c r="U4799" t="s">
        <v>8328</v>
      </c>
      <c r="V4799">
        <v>582808</v>
      </c>
    </row>
    <row r="4800" spans="19:22">
      <c r="S4800" t="str">
        <f>IF(ISNUMBER(SEARCH(ZAKL_DATA!$B$18,FU!$U4800)),U4800,"")</f>
        <v>Staříč</v>
      </c>
      <c r="T4800" t="str">
        <f t="array" ref="T4800">IFERROR(INDEX($S$3:$S$6255,SMALL(IF(ISNUMBER(SEARCH("",$S$3:$S$6255)),ROW($S$1:$S$6253),""),ROW(S4798))),"")</f>
        <v>Staříč</v>
      </c>
      <c r="U4800" t="s">
        <v>5735</v>
      </c>
      <c r="V4800">
        <v>582824</v>
      </c>
    </row>
    <row r="4801" spans="19:22">
      <c r="S4801" t="str">
        <f>IF(ISNUMBER(SEARCH(ZAKL_DATA!$B$18,FU!$U4801)),U4801,"")</f>
        <v>Stašov</v>
      </c>
      <c r="T4801" t="str">
        <f t="array" ref="T4801">IFERROR(INDEX($S$3:$S$6255,SMALL(IF(ISNUMBER(SEARCH("",$S$3:$S$6255)),ROW($S$1:$S$6253),""),ROW(S4799))),"")</f>
        <v>Stašov</v>
      </c>
      <c r="U4801" t="s">
        <v>4118</v>
      </c>
      <c r="V4801">
        <v>582832</v>
      </c>
    </row>
    <row r="4802" spans="19:22">
      <c r="S4802" t="str">
        <f>IF(ISNUMBER(SEARCH(ZAKL_DATA!$B$18,FU!$U4802)),U4802,"")</f>
        <v>Stašov</v>
      </c>
      <c r="T4802" t="str">
        <f t="array" ref="T4802">IFERROR(INDEX($S$3:$S$6255,SMALL(IF(ISNUMBER(SEARCH("",$S$3:$S$6255)),ROW($S$1:$S$6253),""),ROW(S4800))),"")</f>
        <v>Stašov</v>
      </c>
      <c r="U4802" t="s">
        <v>4118</v>
      </c>
      <c r="V4802">
        <v>582841</v>
      </c>
    </row>
    <row r="4803" spans="19:22">
      <c r="S4803" t="str">
        <f>IF(ISNUMBER(SEARCH(ZAKL_DATA!$B$18,FU!$U4803)),U4803,"")</f>
        <v>Statenice</v>
      </c>
      <c r="T4803" t="str">
        <f t="array" ref="T4803">IFERROR(INDEX($S$3:$S$6255,SMALL(IF(ISNUMBER(SEARCH("",$S$3:$S$6255)),ROW($S$1:$S$6253),""),ROW(S4801))),"")</f>
        <v>Statenice</v>
      </c>
      <c r="U4803" t="s">
        <v>4824</v>
      </c>
      <c r="V4803">
        <v>582859</v>
      </c>
    </row>
    <row r="4804" spans="19:22">
      <c r="S4804" t="str">
        <f>IF(ISNUMBER(SEARCH(ZAKL_DATA!$B$18,FU!$U4804)),U4804,"")</f>
        <v>Stavenice</v>
      </c>
      <c r="T4804" t="str">
        <f t="array" ref="T4804">IFERROR(INDEX($S$3:$S$6255,SMALL(IF(ISNUMBER(SEARCH("",$S$3:$S$6255)),ROW($S$1:$S$6253),""),ROW(S4802))),"")</f>
        <v>Stavenice</v>
      </c>
      <c r="U4804" t="s">
        <v>6973</v>
      </c>
      <c r="V4804">
        <v>582875</v>
      </c>
    </row>
    <row r="4805" spans="19:22">
      <c r="S4805" t="str">
        <f>IF(ISNUMBER(SEARCH(ZAKL_DATA!$B$18,FU!$U4805)),U4805,"")</f>
        <v>Stavěšice</v>
      </c>
      <c r="T4805" t="str">
        <f t="array" ref="T4805">IFERROR(INDEX($S$3:$S$6255,SMALL(IF(ISNUMBER(SEARCH("",$S$3:$S$6255)),ROW($S$1:$S$6253),""),ROW(S4803))),"")</f>
        <v>Stavěšice</v>
      </c>
      <c r="U4805" t="s">
        <v>8076</v>
      </c>
      <c r="V4805">
        <v>582883</v>
      </c>
    </row>
    <row r="4806" spans="19:22">
      <c r="S4806" t="str">
        <f>IF(ISNUMBER(SEARCH(ZAKL_DATA!$B$18,FU!$U4806)),U4806,"")</f>
        <v>Stéblová</v>
      </c>
      <c r="T4806" t="str">
        <f t="array" ref="T4806">IFERROR(INDEX($S$3:$S$6255,SMALL(IF(ISNUMBER(SEARCH("",$S$3:$S$6255)),ROW($S$1:$S$6253),""),ROW(S4804))),"")</f>
        <v>Stéblová</v>
      </c>
      <c r="U4806" t="s">
        <v>7180</v>
      </c>
      <c r="V4806">
        <v>582891</v>
      </c>
    </row>
    <row r="4807" spans="19:22">
      <c r="S4807" t="str">
        <f>IF(ISNUMBER(SEARCH(ZAKL_DATA!$B$18,FU!$U4807)),U4807,"")</f>
        <v>Stebno</v>
      </c>
      <c r="T4807" t="str">
        <f t="array" ref="T4807">IFERROR(INDEX($S$3:$S$6255,SMALL(IF(ISNUMBER(SEARCH("",$S$3:$S$6255)),ROW($S$1:$S$6253),""),ROW(S4805))),"")</f>
        <v>Stebno</v>
      </c>
      <c r="U4807" t="s">
        <v>5312</v>
      </c>
      <c r="V4807">
        <v>582913</v>
      </c>
    </row>
    <row r="4808" spans="19:22">
      <c r="S4808" t="str">
        <f>IF(ISNUMBER(SEARCH(ZAKL_DATA!$B$18,FU!$U4808)),U4808,"")</f>
        <v>Stěbořice</v>
      </c>
      <c r="T4808" t="str">
        <f t="array" ref="T4808">IFERROR(INDEX($S$3:$S$6255,SMALL(IF(ISNUMBER(SEARCH("",$S$3:$S$6255)),ROW($S$1:$S$6253),""),ROW(S4806))),"")</f>
        <v>Stěbořice</v>
      </c>
      <c r="U4808" t="s">
        <v>3744</v>
      </c>
      <c r="V4808">
        <v>582921</v>
      </c>
    </row>
    <row r="4809" spans="19:22">
      <c r="S4809" t="str">
        <f>IF(ISNUMBER(SEARCH(ZAKL_DATA!$B$18,FU!$U4809)),U4809,"")</f>
        <v>Stehelčeves</v>
      </c>
      <c r="T4809" t="str">
        <f t="array" ref="T4809">IFERROR(INDEX($S$3:$S$6255,SMALL(IF(ISNUMBER(SEARCH("",$S$3:$S$6255)),ROW($S$1:$S$6253),""),ROW(S4807))),"")</f>
        <v>Stehelčeves</v>
      </c>
      <c r="U4809" t="s">
        <v>4219</v>
      </c>
      <c r="V4809">
        <v>582930</v>
      </c>
    </row>
    <row r="4810" spans="19:22">
      <c r="S4810" t="str">
        <f>IF(ISNUMBER(SEARCH(ZAKL_DATA!$B$18,FU!$U4810)),U4810,"")</f>
        <v>Stehlovice</v>
      </c>
      <c r="T4810" t="str">
        <f t="array" ref="T4810">IFERROR(INDEX($S$3:$S$6255,SMALL(IF(ISNUMBER(SEARCH("",$S$3:$S$6255)),ROW($S$1:$S$6253),""),ROW(S4808))),"")</f>
        <v>Stehlovice</v>
      </c>
      <c r="U4810" t="s">
        <v>3938</v>
      </c>
      <c r="V4810">
        <v>582948</v>
      </c>
    </row>
    <row r="4811" spans="19:22">
      <c r="S4811" t="str">
        <f>IF(ISNUMBER(SEARCH(ZAKL_DATA!$B$18,FU!$U4811)),U4811,"")</f>
        <v>Stěžery</v>
      </c>
      <c r="T4811" t="str">
        <f t="array" ref="T4811">IFERROR(INDEX($S$3:$S$6255,SMALL(IF(ISNUMBER(SEARCH("",$S$3:$S$6255)),ROW($S$1:$S$6253),""),ROW(S4809))),"")</f>
        <v>Stěžery</v>
      </c>
      <c r="U4811" t="s">
        <v>7015</v>
      </c>
      <c r="V4811">
        <v>582956</v>
      </c>
    </row>
    <row r="4812" spans="19:22">
      <c r="S4812" t="str">
        <f>IF(ISNUMBER(SEARCH(ZAKL_DATA!$B$18,FU!$U4812)),U4812,"")</f>
        <v>Stínava</v>
      </c>
      <c r="T4812" t="str">
        <f t="array" ref="T4812">IFERROR(INDEX($S$3:$S$6255,SMALL(IF(ISNUMBER(SEARCH("",$S$3:$S$6255)),ROW($S$1:$S$6253),""),ROW(S4810))),"")</f>
        <v>Stínava</v>
      </c>
      <c r="U4812" t="s">
        <v>8329</v>
      </c>
      <c r="V4812">
        <v>582964</v>
      </c>
    </row>
    <row r="4813" spans="19:22">
      <c r="S4813" t="str">
        <f>IF(ISNUMBER(SEARCH(ZAKL_DATA!$B$18,FU!$U4813)),U4813,"")</f>
        <v>Stod</v>
      </c>
      <c r="T4813" t="str">
        <f t="array" ref="T4813">IFERROR(INDEX($S$3:$S$6255,SMALL(IF(ISNUMBER(SEARCH("",$S$3:$S$6255)),ROW($S$1:$S$6253),""),ROW(S4811))),"")</f>
        <v>Stod</v>
      </c>
      <c r="U4813" t="s">
        <v>6075</v>
      </c>
      <c r="V4813">
        <v>582972</v>
      </c>
    </row>
    <row r="4814" spans="19:22">
      <c r="S4814" t="str">
        <f>IF(ISNUMBER(SEARCH(ZAKL_DATA!$B$18,FU!$U4814)),U4814,"")</f>
        <v>Stochov</v>
      </c>
      <c r="T4814" t="str">
        <f t="array" ref="T4814">IFERROR(INDEX($S$3:$S$6255,SMALL(IF(ISNUMBER(SEARCH("",$S$3:$S$6255)),ROW($S$1:$S$6253),""),ROW(S4812))),"")</f>
        <v>Stochov</v>
      </c>
      <c r="U4814" t="s">
        <v>4220</v>
      </c>
      <c r="V4814">
        <v>582999</v>
      </c>
    </row>
    <row r="4815" spans="19:22">
      <c r="S4815" t="str">
        <f>IF(ISNUMBER(SEARCH(ZAKL_DATA!$B$18,FU!$U4815)),U4815,"")</f>
        <v>Stojčín</v>
      </c>
      <c r="T4815" t="str">
        <f t="array" ref="T4815">IFERROR(INDEX($S$3:$S$6255,SMALL(IF(ISNUMBER(SEARCH("",$S$3:$S$6255)),ROW($S$1:$S$6253),""),ROW(S4813))),"")</f>
        <v>Stojčín</v>
      </c>
      <c r="U4815" t="s">
        <v>6264</v>
      </c>
      <c r="V4815">
        <v>583014</v>
      </c>
    </row>
    <row r="4816" spans="19:22">
      <c r="S4816" t="str">
        <f>IF(ISNUMBER(SEARCH(ZAKL_DATA!$B$18,FU!$U4816)),U4816,"")</f>
        <v>Stojice</v>
      </c>
      <c r="T4816" t="str">
        <f t="array" ref="T4816">IFERROR(INDEX($S$3:$S$6255,SMALL(IF(ISNUMBER(SEARCH("",$S$3:$S$6255)),ROW($S$1:$S$6253),""),ROW(S4814))),"")</f>
        <v>Stojice</v>
      </c>
      <c r="U4816" t="s">
        <v>7383</v>
      </c>
      <c r="V4816">
        <v>583022</v>
      </c>
    </row>
    <row r="4817" spans="19:22">
      <c r="S4817" t="str">
        <f>IF(ISNUMBER(SEARCH(ZAKL_DATA!$B$18,FU!$U4817)),U4817,"")</f>
        <v>Stolany</v>
      </c>
      <c r="T4817" t="str">
        <f t="array" ref="T4817">IFERROR(INDEX($S$3:$S$6255,SMALL(IF(ISNUMBER(SEARCH("",$S$3:$S$6255)),ROW($S$1:$S$6253),""),ROW(S4815))),"")</f>
        <v>Stolany</v>
      </c>
      <c r="U4817" t="s">
        <v>5372</v>
      </c>
      <c r="V4817">
        <v>583031</v>
      </c>
    </row>
    <row r="4818" spans="19:22">
      <c r="S4818" t="str">
        <f>IF(ISNUMBER(SEARCH(ZAKL_DATA!$B$18,FU!$U4818)),U4818,"")</f>
        <v>Stonařov</v>
      </c>
      <c r="T4818" t="str">
        <f t="array" ref="T4818">IFERROR(INDEX($S$3:$S$6255,SMALL(IF(ISNUMBER(SEARCH("",$S$3:$S$6255)),ROW($S$1:$S$6253),""),ROW(S4816))),"")</f>
        <v>Stonařov</v>
      </c>
      <c r="U4818" t="s">
        <v>8183</v>
      </c>
      <c r="V4818">
        <v>583057</v>
      </c>
    </row>
    <row r="4819" spans="19:22">
      <c r="S4819" t="str">
        <f>IF(ISNUMBER(SEARCH(ZAKL_DATA!$B$18,FU!$U4819)),U4819,"")</f>
        <v>Stonava</v>
      </c>
      <c r="T4819" t="str">
        <f t="array" ref="T4819">IFERROR(INDEX($S$3:$S$6255,SMALL(IF(ISNUMBER(SEARCH("",$S$3:$S$6255)),ROW($S$1:$S$6253),""),ROW(S4817))),"")</f>
        <v>Stonava</v>
      </c>
      <c r="U4819" t="s">
        <v>8902</v>
      </c>
      <c r="V4819">
        <v>583065</v>
      </c>
    </row>
    <row r="4820" spans="19:22">
      <c r="S4820" t="str">
        <f>IF(ISNUMBER(SEARCH(ZAKL_DATA!$B$18,FU!$U4820)),U4820,"")</f>
        <v>Stošíkovice na Louce</v>
      </c>
      <c r="T4820" t="str">
        <f t="array" ref="T4820">IFERROR(INDEX($S$3:$S$6255,SMALL(IF(ISNUMBER(SEARCH("",$S$3:$S$6255)),ROW($S$1:$S$6253),""),ROW(S4818))),"")</f>
        <v>Stošíkovice na Louce</v>
      </c>
      <c r="U4820" t="s">
        <v>8627</v>
      </c>
      <c r="V4820">
        <v>583081</v>
      </c>
    </row>
    <row r="4821" spans="19:22">
      <c r="S4821" t="str">
        <f>IF(ISNUMBER(SEARCH(ZAKL_DATA!$B$18,FU!$U4821)),U4821,"")</f>
        <v>Stožec</v>
      </c>
      <c r="T4821" t="str">
        <f t="array" ref="T4821">IFERROR(INDEX($S$3:$S$6255,SMALL(IF(ISNUMBER(SEARCH("",$S$3:$S$6255)),ROW($S$1:$S$6253),""),ROW(S4819))),"")</f>
        <v>Stožec</v>
      </c>
      <c r="U4821" t="s">
        <v>5593</v>
      </c>
      <c r="V4821">
        <v>583090</v>
      </c>
    </row>
    <row r="4822" spans="19:22">
      <c r="S4822" t="str">
        <f>IF(ISNUMBER(SEARCH(ZAKL_DATA!$B$18,FU!$U4822)),U4822,"")</f>
        <v>Stožice</v>
      </c>
      <c r="T4822" t="str">
        <f t="array" ref="T4822">IFERROR(INDEX($S$3:$S$6255,SMALL(IF(ISNUMBER(SEARCH("",$S$3:$S$6255)),ROW($S$1:$S$6253),""),ROW(S4820))),"")</f>
        <v>Stožice</v>
      </c>
      <c r="U4822" t="s">
        <v>3952</v>
      </c>
      <c r="V4822">
        <v>583111</v>
      </c>
    </row>
    <row r="4823" spans="19:22">
      <c r="S4823" t="str">
        <f>IF(ISNUMBER(SEARCH(ZAKL_DATA!$B$18,FU!$U4823)),U4823,"")</f>
        <v>Stračov</v>
      </c>
      <c r="T4823" t="str">
        <f t="array" ref="T4823">IFERROR(INDEX($S$3:$S$6255,SMALL(IF(ISNUMBER(SEARCH("",$S$3:$S$6255)),ROW($S$1:$S$6253),""),ROW(S4821))),"")</f>
        <v>Stračov</v>
      </c>
      <c r="U4823" t="s">
        <v>7017</v>
      </c>
      <c r="V4823">
        <v>583120</v>
      </c>
    </row>
    <row r="4824" spans="19:22">
      <c r="S4824" t="str">
        <f>IF(ISNUMBER(SEARCH(ZAKL_DATA!$B$18,FU!$U4824)),U4824,"")</f>
        <v>Stradonice</v>
      </c>
      <c r="T4824" t="str">
        <f t="array" ref="T4824">IFERROR(INDEX($S$3:$S$6255,SMALL(IF(ISNUMBER(SEARCH("",$S$3:$S$6255)),ROW($S$1:$S$6253),""),ROW(S4822))),"")</f>
        <v>Stradonice</v>
      </c>
      <c r="U4824" t="s">
        <v>8923</v>
      </c>
      <c r="V4824">
        <v>583154</v>
      </c>
    </row>
    <row r="4825" spans="19:22">
      <c r="S4825" t="str">
        <f>IF(ISNUMBER(SEARCH(ZAKL_DATA!$B$18,FU!$U4825)),U4825,"")</f>
        <v>Stradouň</v>
      </c>
      <c r="T4825" t="str">
        <f t="array" ref="T4825">IFERROR(INDEX($S$3:$S$6255,SMALL(IF(ISNUMBER(SEARCH("",$S$3:$S$6255)),ROW($S$1:$S$6253),""),ROW(S4823))),"")</f>
        <v>Stradouň</v>
      </c>
      <c r="U4825" t="s">
        <v>7127</v>
      </c>
      <c r="V4825">
        <v>583171</v>
      </c>
    </row>
    <row r="4826" spans="19:22">
      <c r="S4826" t="str">
        <f>IF(ISNUMBER(SEARCH(ZAKL_DATA!$B$18,FU!$U4826)),U4826,"")</f>
        <v>Strahovice</v>
      </c>
      <c r="T4826" t="str">
        <f t="array" ref="T4826">IFERROR(INDEX($S$3:$S$6255,SMALL(IF(ISNUMBER(SEARCH("",$S$3:$S$6255)),ROW($S$1:$S$6253),""),ROW(S4824))),"")</f>
        <v>Strahovice</v>
      </c>
      <c r="U4826" t="s">
        <v>3778</v>
      </c>
      <c r="V4826">
        <v>583189</v>
      </c>
    </row>
    <row r="4827" spans="19:22">
      <c r="S4827" t="str">
        <f>IF(ISNUMBER(SEARCH(ZAKL_DATA!$B$18,FU!$U4827)),U4827,"")</f>
        <v>Strachoňovice</v>
      </c>
      <c r="T4827" t="str">
        <f t="array" ref="T4827">IFERROR(INDEX($S$3:$S$6255,SMALL(IF(ISNUMBER(SEARCH("",$S$3:$S$6255)),ROW($S$1:$S$6253),""),ROW(S4825))),"")</f>
        <v>Strachoňovice</v>
      </c>
      <c r="U4827" t="s">
        <v>8184</v>
      </c>
      <c r="V4827">
        <v>583197</v>
      </c>
    </row>
    <row r="4828" spans="19:22">
      <c r="S4828" t="str">
        <f>IF(ISNUMBER(SEARCH(ZAKL_DATA!$B$18,FU!$U4828)),U4828,"")</f>
        <v>Strachotice</v>
      </c>
      <c r="T4828" t="str">
        <f t="array" ref="T4828">IFERROR(INDEX($S$3:$S$6255,SMALL(IF(ISNUMBER(SEARCH("",$S$3:$S$6255)),ROW($S$1:$S$6253),""),ROW(S4826))),"")</f>
        <v>Strachotice</v>
      </c>
      <c r="U4828" t="s">
        <v>8628</v>
      </c>
      <c r="V4828">
        <v>583201</v>
      </c>
    </row>
    <row r="4829" spans="19:22">
      <c r="S4829" t="str">
        <f>IF(ISNUMBER(SEARCH(ZAKL_DATA!$B$18,FU!$U4829)),U4829,"")</f>
        <v>Strachotín</v>
      </c>
      <c r="T4829" t="str">
        <f t="array" ref="T4829">IFERROR(INDEX($S$3:$S$6255,SMALL(IF(ISNUMBER(SEARCH("",$S$3:$S$6255)),ROW($S$1:$S$6253),""),ROW(S4827))),"")</f>
        <v>Strachotín</v>
      </c>
      <c r="U4829" t="s">
        <v>7973</v>
      </c>
      <c r="V4829">
        <v>583219</v>
      </c>
    </row>
    <row r="4830" spans="19:22">
      <c r="S4830" t="str">
        <f>IF(ISNUMBER(SEARCH(ZAKL_DATA!$B$18,FU!$U4830)),U4830,"")</f>
        <v>Strachujov</v>
      </c>
      <c r="T4830" t="str">
        <f t="array" ref="T4830">IFERROR(INDEX($S$3:$S$6255,SMALL(IF(ISNUMBER(SEARCH("",$S$3:$S$6255)),ROW($S$1:$S$6253),""),ROW(S4828))),"")</f>
        <v>Strachujov</v>
      </c>
      <c r="U4830" t="s">
        <v>8757</v>
      </c>
      <c r="V4830">
        <v>583227</v>
      </c>
    </row>
    <row r="4831" spans="19:22">
      <c r="S4831" t="str">
        <f>IF(ISNUMBER(SEARCH(ZAKL_DATA!$B$18,FU!$U4831)),U4831,"")</f>
        <v>Strakonice</v>
      </c>
      <c r="T4831" t="str">
        <f t="array" ref="T4831">IFERROR(INDEX($S$3:$S$6255,SMALL(IF(ISNUMBER(SEARCH("",$S$3:$S$6255)),ROW($S$1:$S$6253),""),ROW(S4829))),"")</f>
        <v>Strakonice</v>
      </c>
      <c r="U4831" t="s">
        <v>5615</v>
      </c>
      <c r="V4831">
        <v>583235</v>
      </c>
    </row>
    <row r="4832" spans="19:22">
      <c r="S4832" t="str">
        <f>IF(ISNUMBER(SEARCH(ZAKL_DATA!$B$18,FU!$U4832)),U4832,"")</f>
        <v>Strakov</v>
      </c>
      <c r="T4832" t="str">
        <f t="array" ref="T4832">IFERROR(INDEX($S$3:$S$6255,SMALL(IF(ISNUMBER(SEARCH("",$S$3:$S$6255)),ROW($S$1:$S$6253),""),ROW(S4830))),"")</f>
        <v>Strakov</v>
      </c>
      <c r="U4832" t="s">
        <v>7578</v>
      </c>
      <c r="V4832">
        <v>583243</v>
      </c>
    </row>
    <row r="4833" spans="19:22">
      <c r="S4833" t="str">
        <f>IF(ISNUMBER(SEARCH(ZAKL_DATA!$B$18,FU!$U4833)),U4833,"")</f>
        <v>Straky</v>
      </c>
      <c r="T4833" t="str">
        <f t="array" ref="T4833">IFERROR(INDEX($S$3:$S$6255,SMALL(IF(ISNUMBER(SEARCH("",$S$3:$S$6255)),ROW($S$1:$S$6253),""),ROW(S4831))),"")</f>
        <v>Straky</v>
      </c>
      <c r="U4833" t="s">
        <v>4681</v>
      </c>
      <c r="V4833">
        <v>583251</v>
      </c>
    </row>
    <row r="4834" spans="19:22">
      <c r="S4834" t="str">
        <f>IF(ISNUMBER(SEARCH(ZAKL_DATA!$B$18,FU!$U4834)),U4834,"")</f>
        <v>Strančice</v>
      </c>
      <c r="T4834" t="str">
        <f t="array" ref="T4834">IFERROR(INDEX($S$3:$S$6255,SMALL(IF(ISNUMBER(SEARCH("",$S$3:$S$6255)),ROW($S$1:$S$6253),""),ROW(S4832))),"")</f>
        <v>Strančice</v>
      </c>
      <c r="U4834" t="s">
        <v>4754</v>
      </c>
      <c r="V4834">
        <v>583260</v>
      </c>
    </row>
    <row r="4835" spans="19:22">
      <c r="S4835" t="str">
        <f>IF(ISNUMBER(SEARCH(ZAKL_DATA!$B$18,FU!$U4835)),U4835,"")</f>
        <v>Stránecká Zhoř</v>
      </c>
      <c r="T4835" t="str">
        <f t="array" ref="T4835">IFERROR(INDEX($S$3:$S$6255,SMALL(IF(ISNUMBER(SEARCH("",$S$3:$S$6255)),ROW($S$1:$S$6253),""),ROW(S4833))),"")</f>
        <v>Stránecká Zhoř</v>
      </c>
      <c r="U4835" t="s">
        <v>8758</v>
      </c>
      <c r="V4835">
        <v>583278</v>
      </c>
    </row>
    <row r="4836" spans="19:22">
      <c r="S4836" t="str">
        <f>IF(ISNUMBER(SEARCH(ZAKL_DATA!$B$18,FU!$U4836)),U4836,"")</f>
        <v>Strání</v>
      </c>
      <c r="T4836" t="str">
        <f t="array" ref="T4836">IFERROR(INDEX($S$3:$S$6255,SMALL(IF(ISNUMBER(SEARCH("",$S$3:$S$6255)),ROW($S$1:$S$6253),""),ROW(S4834))),"")</f>
        <v>Strání</v>
      </c>
      <c r="U4836" t="s">
        <v>8477</v>
      </c>
      <c r="V4836">
        <v>583286</v>
      </c>
    </row>
    <row r="4837" spans="19:22">
      <c r="S4837" t="str">
        <f>IF(ISNUMBER(SEARCH(ZAKL_DATA!$B$18,FU!$U4837)),U4837,"")</f>
        <v>Stránka</v>
      </c>
      <c r="T4837" t="str">
        <f t="array" ref="T4837">IFERROR(INDEX($S$3:$S$6255,SMALL(IF(ISNUMBER(SEARCH("",$S$3:$S$6255)),ROW($S$1:$S$6253),""),ROW(S4835))),"")</f>
        <v>Stránka</v>
      </c>
      <c r="U4837" t="s">
        <v>4115</v>
      </c>
      <c r="V4837">
        <v>583294</v>
      </c>
    </row>
    <row r="4838" spans="19:22">
      <c r="S4838" t="str">
        <f>IF(ISNUMBER(SEARCH(ZAKL_DATA!$B$18,FU!$U4838)),U4838,"")</f>
        <v>Stranný</v>
      </c>
      <c r="T4838" t="str">
        <f t="array" ref="T4838">IFERROR(INDEX($S$3:$S$6255,SMALL(IF(ISNUMBER(SEARCH("",$S$3:$S$6255)),ROW($S$1:$S$6253),""),ROW(S4836))),"")</f>
        <v>Stranný</v>
      </c>
      <c r="U4838" t="s">
        <v>8919</v>
      </c>
      <c r="V4838">
        <v>583308</v>
      </c>
    </row>
    <row r="4839" spans="19:22">
      <c r="S4839" t="str">
        <f>IF(ISNUMBER(SEARCH(ZAKL_DATA!$B$18,FU!$U4839)),U4839,"")</f>
        <v>Strašice</v>
      </c>
      <c r="T4839" t="str">
        <f t="array" ref="T4839">IFERROR(INDEX($S$3:$S$6255,SMALL(IF(ISNUMBER(SEARCH("",$S$3:$S$6255)),ROW($S$1:$S$6253),""),ROW(S4837))),"")</f>
        <v>Strašice</v>
      </c>
      <c r="U4839" t="s">
        <v>5670</v>
      </c>
      <c r="V4839">
        <v>583316</v>
      </c>
    </row>
    <row r="4840" spans="19:22">
      <c r="S4840" t="str">
        <f>IF(ISNUMBER(SEARCH(ZAKL_DATA!$B$18,FU!$U4840)),U4840,"")</f>
        <v>Strašice</v>
      </c>
      <c r="T4840" t="str">
        <f t="array" ref="T4840">IFERROR(INDEX($S$3:$S$6255,SMALL(IF(ISNUMBER(SEARCH("",$S$3:$S$6255)),ROW($S$1:$S$6253),""),ROW(S4838))),"")</f>
        <v>Strašice</v>
      </c>
      <c r="U4840" t="s">
        <v>5670</v>
      </c>
      <c r="V4840">
        <v>583324</v>
      </c>
    </row>
    <row r="4841" spans="19:22">
      <c r="S4841" t="str">
        <f>IF(ISNUMBER(SEARCH(ZAKL_DATA!$B$18,FU!$U4841)),U4841,"")</f>
        <v>Strašín</v>
      </c>
      <c r="T4841" t="str">
        <f t="array" ref="T4841">IFERROR(INDEX($S$3:$S$6255,SMALL(IF(ISNUMBER(SEARCH("",$S$3:$S$6255)),ROW($S$1:$S$6253),""),ROW(S4839))),"")</f>
        <v>Strašín</v>
      </c>
      <c r="U4841" t="s">
        <v>6020</v>
      </c>
      <c r="V4841">
        <v>583332</v>
      </c>
    </row>
    <row r="4842" spans="19:22">
      <c r="S4842" t="str">
        <f>IF(ISNUMBER(SEARCH(ZAKL_DATA!$B$18,FU!$U4842)),U4842,"")</f>
        <v>Straškov-Vodochody</v>
      </c>
      <c r="T4842" t="str">
        <f t="array" ref="T4842">IFERROR(INDEX($S$3:$S$6255,SMALL(IF(ISNUMBER(SEARCH("",$S$3:$S$6255)),ROW($S$1:$S$6253),""),ROW(S4840))),"")</f>
        <v>Straškov-Vodochody</v>
      </c>
      <c r="U4842" t="s">
        <v>6624</v>
      </c>
      <c r="V4842">
        <v>583341</v>
      </c>
    </row>
    <row r="4843" spans="19:22">
      <c r="S4843" t="str">
        <f>IF(ISNUMBER(SEARCH(ZAKL_DATA!$B$18,FU!$U4843)),U4843,"")</f>
        <v>Strašnov</v>
      </c>
      <c r="T4843" t="str">
        <f t="array" ref="T4843">IFERROR(INDEX($S$3:$S$6255,SMALL(IF(ISNUMBER(SEARCH("",$S$3:$S$6255)),ROW($S$1:$S$6253),""),ROW(S4841))),"")</f>
        <v>Strašnov</v>
      </c>
      <c r="U4843" t="s">
        <v>4577</v>
      </c>
      <c r="V4843">
        <v>583359</v>
      </c>
    </row>
    <row r="4844" spans="19:22">
      <c r="S4844" t="str">
        <f>IF(ISNUMBER(SEARCH(ZAKL_DATA!$B$18,FU!$U4844)),U4844,"")</f>
        <v>Strašov</v>
      </c>
      <c r="T4844" t="str">
        <f t="array" ref="T4844">IFERROR(INDEX($S$3:$S$6255,SMALL(IF(ISNUMBER(SEARCH("",$S$3:$S$6255)),ROW($S$1:$S$6253),""),ROW(S4842))),"")</f>
        <v>Strašov</v>
      </c>
      <c r="U4844" t="s">
        <v>7384</v>
      </c>
      <c r="V4844">
        <v>583367</v>
      </c>
    </row>
    <row r="4845" spans="19:22">
      <c r="S4845" t="str">
        <f>IF(ISNUMBER(SEARCH(ZAKL_DATA!$B$18,FU!$U4845)),U4845,"")</f>
        <v>Stratov</v>
      </c>
      <c r="T4845" t="str">
        <f t="array" ref="T4845">IFERROR(INDEX($S$3:$S$6255,SMALL(IF(ISNUMBER(SEARCH("",$S$3:$S$6255)),ROW($S$1:$S$6253),""),ROW(S4843))),"")</f>
        <v>Stratov</v>
      </c>
      <c r="U4845" t="s">
        <v>4682</v>
      </c>
      <c r="V4845">
        <v>583375</v>
      </c>
    </row>
    <row r="4846" spans="19:22">
      <c r="S4846" t="str">
        <f>IF(ISNUMBER(SEARCH(ZAKL_DATA!$B$18,FU!$U4846)),U4846,"")</f>
        <v>Stráž</v>
      </c>
      <c r="T4846" t="str">
        <f t="array" ref="T4846">IFERROR(INDEX($S$3:$S$6255,SMALL(IF(ISNUMBER(SEARCH("",$S$3:$S$6255)),ROW($S$1:$S$6253),""),ROW(S4844))),"")</f>
        <v>Stráž</v>
      </c>
      <c r="U4846" t="s">
        <v>5890</v>
      </c>
      <c r="V4846">
        <v>583383</v>
      </c>
    </row>
    <row r="4847" spans="19:22">
      <c r="S4847" t="str">
        <f>IF(ISNUMBER(SEARCH(ZAKL_DATA!$B$18,FU!$U4847)),U4847,"")</f>
        <v>Stráž</v>
      </c>
      <c r="T4847" t="str">
        <f t="array" ref="T4847">IFERROR(INDEX($S$3:$S$6255,SMALL(IF(ISNUMBER(SEARCH("",$S$3:$S$6255)),ROW($S$1:$S$6253),""),ROW(S4845))),"")</f>
        <v>Stráž</v>
      </c>
      <c r="U4847" t="s">
        <v>5890</v>
      </c>
      <c r="V4847">
        <v>583391</v>
      </c>
    </row>
    <row r="4848" spans="19:22">
      <c r="S4848" t="str">
        <f>IF(ISNUMBER(SEARCH(ZAKL_DATA!$B$18,FU!$U4848)),U4848,"")</f>
        <v>Stráž nad Nežárkou</v>
      </c>
      <c r="T4848" t="str">
        <f t="array" ref="T4848">IFERROR(INDEX($S$3:$S$6255,SMALL(IF(ISNUMBER(SEARCH("",$S$3:$S$6255)),ROW($S$1:$S$6253),""),ROW(S4846))),"")</f>
        <v>Stráž nad Nežárkou</v>
      </c>
      <c r="U4848" t="s">
        <v>5330</v>
      </c>
      <c r="V4848">
        <v>583405</v>
      </c>
    </row>
    <row r="4849" spans="19:22">
      <c r="S4849" t="str">
        <f>IF(ISNUMBER(SEARCH(ZAKL_DATA!$B$18,FU!$U4849)),U4849,"")</f>
        <v>Stráž nad Nisou</v>
      </c>
      <c r="T4849" t="str">
        <f t="array" ref="T4849">IFERROR(INDEX($S$3:$S$6255,SMALL(IF(ISNUMBER(SEARCH("",$S$3:$S$6255)),ROW($S$1:$S$6253),""),ROW(S4847))),"")</f>
        <v>Stráž nad Nisou</v>
      </c>
      <c r="U4849" t="s">
        <v>5116</v>
      </c>
      <c r="V4849">
        <v>583413</v>
      </c>
    </row>
    <row r="4850" spans="19:22">
      <c r="S4850" t="str">
        <f>IF(ISNUMBER(SEARCH(ZAKL_DATA!$B$18,FU!$U4850)),U4850,"")</f>
        <v>Stráž nad Ohří</v>
      </c>
      <c r="T4850" t="str">
        <f t="array" ref="T4850">IFERROR(INDEX($S$3:$S$6255,SMALL(IF(ISNUMBER(SEARCH("",$S$3:$S$6255)),ROW($S$1:$S$6253),""),ROW(S4848))),"")</f>
        <v>Stráž nad Ohří</v>
      </c>
      <c r="U4850" t="s">
        <v>5962</v>
      </c>
      <c r="V4850">
        <v>583421</v>
      </c>
    </row>
    <row r="4851" spans="19:22">
      <c r="S4851" t="str">
        <f>IF(ISNUMBER(SEARCH(ZAKL_DATA!$B$18,FU!$U4851)),U4851,"")</f>
        <v>Stráž pod Ralskem</v>
      </c>
      <c r="T4851" t="str">
        <f t="array" ref="T4851">IFERROR(INDEX($S$3:$S$6255,SMALL(IF(ISNUMBER(SEARCH("",$S$3:$S$6255)),ROW($S$1:$S$6253),""),ROW(S4849))),"")</f>
        <v>Stráž pod Ralskem</v>
      </c>
      <c r="U4851" t="s">
        <v>6318</v>
      </c>
      <c r="V4851">
        <v>583430</v>
      </c>
    </row>
    <row r="4852" spans="19:22">
      <c r="S4852" t="str">
        <f>IF(ISNUMBER(SEARCH(ZAKL_DATA!$B$18,FU!$U4852)),U4852,"")</f>
        <v>Strážek</v>
      </c>
      <c r="T4852" t="str">
        <f t="array" ref="T4852">IFERROR(INDEX($S$3:$S$6255,SMALL(IF(ISNUMBER(SEARCH("",$S$3:$S$6255)),ROW($S$1:$S$6253),""),ROW(S4850))),"")</f>
        <v>Strážek</v>
      </c>
      <c r="U4852" t="s">
        <v>8759</v>
      </c>
      <c r="V4852">
        <v>583448</v>
      </c>
    </row>
    <row r="4853" spans="19:22">
      <c r="S4853" t="str">
        <f>IF(ISNUMBER(SEARCH(ZAKL_DATA!$B$18,FU!$U4853)),U4853,"")</f>
        <v>Stražisko</v>
      </c>
      <c r="T4853" t="str">
        <f t="array" ref="T4853">IFERROR(INDEX($S$3:$S$6255,SMALL(IF(ISNUMBER(SEARCH("",$S$3:$S$6255)),ROW($S$1:$S$6253),""),ROW(S4851))),"")</f>
        <v>Stražisko</v>
      </c>
      <c r="U4853" t="s">
        <v>8330</v>
      </c>
      <c r="V4853">
        <v>583456</v>
      </c>
    </row>
    <row r="4854" spans="19:22">
      <c r="S4854" t="str">
        <f>IF(ISNUMBER(SEARCH(ZAKL_DATA!$B$18,FU!$U4854)),U4854,"")</f>
        <v>Strážiště</v>
      </c>
      <c r="T4854" t="str">
        <f t="array" ref="T4854">IFERROR(INDEX($S$3:$S$6255,SMALL(IF(ISNUMBER(SEARCH("",$S$3:$S$6255)),ROW($S$1:$S$6253),""),ROW(S4852))),"")</f>
        <v>Strážiště</v>
      </c>
      <c r="U4854" t="s">
        <v>7094</v>
      </c>
      <c r="V4854">
        <v>583464</v>
      </c>
    </row>
    <row r="4855" spans="19:22">
      <c r="S4855" t="str">
        <f>IF(ISNUMBER(SEARCH(ZAKL_DATA!$B$18,FU!$U4855)),U4855,"")</f>
        <v>Strážkovice</v>
      </c>
      <c r="T4855" t="str">
        <f t="array" ref="T4855">IFERROR(INDEX($S$3:$S$6255,SMALL(IF(ISNUMBER(SEARCH("",$S$3:$S$6255)),ROW($S$1:$S$6253),""),ROW(S4853))),"")</f>
        <v>Strážkovice</v>
      </c>
      <c r="U4855" t="s">
        <v>5168</v>
      </c>
      <c r="V4855">
        <v>583472</v>
      </c>
    </row>
    <row r="4856" spans="19:22">
      <c r="S4856" t="str">
        <f>IF(ISNUMBER(SEARCH(ZAKL_DATA!$B$18,FU!$U4856)),U4856,"")</f>
        <v>Strážná</v>
      </c>
      <c r="T4856" t="str">
        <f t="array" ref="T4856">IFERROR(INDEX($S$3:$S$6255,SMALL(IF(ISNUMBER(SEARCH("",$S$3:$S$6255)),ROW($S$1:$S$6253),""),ROW(S4854))),"")</f>
        <v>Strážná</v>
      </c>
      <c r="U4856" t="s">
        <v>7718</v>
      </c>
      <c r="V4856">
        <v>583481</v>
      </c>
    </row>
    <row r="4857" spans="19:22">
      <c r="S4857" t="str">
        <f>IF(ISNUMBER(SEARCH(ZAKL_DATA!$B$18,FU!$U4857)),U4857,"")</f>
        <v>Strážné</v>
      </c>
      <c r="T4857" t="str">
        <f t="array" ref="T4857">IFERROR(INDEX($S$3:$S$6255,SMALL(IF(ISNUMBER(SEARCH("",$S$3:$S$6255)),ROW($S$1:$S$6253),""),ROW(S4855))),"")</f>
        <v>Strážné</v>
      </c>
      <c r="U4857" t="s">
        <v>7648</v>
      </c>
      <c r="V4857">
        <v>583499</v>
      </c>
    </row>
    <row r="4858" spans="19:22">
      <c r="S4858" t="str">
        <f>IF(ISNUMBER(SEARCH(ZAKL_DATA!$B$18,FU!$U4858)),U4858,"")</f>
        <v>Strážnice</v>
      </c>
      <c r="T4858" t="str">
        <f t="array" ref="T4858">IFERROR(INDEX($S$3:$S$6255,SMALL(IF(ISNUMBER(SEARCH("",$S$3:$S$6255)),ROW($S$1:$S$6253),""),ROW(S4856))),"")</f>
        <v>Strážnice</v>
      </c>
      <c r="U4858" t="s">
        <v>8077</v>
      </c>
      <c r="V4858">
        <v>583502</v>
      </c>
    </row>
    <row r="4859" spans="19:22">
      <c r="S4859" t="str">
        <f>IF(ISNUMBER(SEARCH(ZAKL_DATA!$B$18,FU!$U4859)),U4859,"")</f>
        <v>Strážný</v>
      </c>
      <c r="T4859" t="str">
        <f t="array" ref="T4859">IFERROR(INDEX($S$3:$S$6255,SMALL(IF(ISNUMBER(SEARCH("",$S$3:$S$6255)),ROW($S$1:$S$6253),""),ROW(S4857))),"")</f>
        <v>Strážný</v>
      </c>
      <c r="U4859" t="s">
        <v>5594</v>
      </c>
      <c r="V4859">
        <v>583511</v>
      </c>
    </row>
    <row r="4860" spans="19:22">
      <c r="S4860" t="str">
        <f>IF(ISNUMBER(SEARCH(ZAKL_DATA!$B$18,FU!$U4860)),U4860,"")</f>
        <v>Strážov</v>
      </c>
      <c r="T4860" t="str">
        <f t="array" ref="T4860">IFERROR(INDEX($S$3:$S$6255,SMALL(IF(ISNUMBER(SEARCH("",$S$3:$S$6255)),ROW($S$1:$S$6253),""),ROW(S4858))),"")</f>
        <v>Strážov</v>
      </c>
      <c r="U4860" t="s">
        <v>6021</v>
      </c>
      <c r="V4860">
        <v>583529</v>
      </c>
    </row>
    <row r="4861" spans="19:22">
      <c r="S4861" t="str">
        <f>IF(ISNUMBER(SEARCH(ZAKL_DATA!$B$18,FU!$U4861)),U4861,"")</f>
        <v>Strážovice</v>
      </c>
      <c r="T4861" t="str">
        <f t="array" ref="T4861">IFERROR(INDEX($S$3:$S$6255,SMALL(IF(ISNUMBER(SEARCH("",$S$3:$S$6255)),ROW($S$1:$S$6253),""),ROW(S4859))),"")</f>
        <v>Strážovice</v>
      </c>
      <c r="U4861" t="s">
        <v>8078</v>
      </c>
      <c r="V4861">
        <v>583537</v>
      </c>
    </row>
    <row r="4862" spans="19:22">
      <c r="S4862" t="str">
        <f>IF(ISNUMBER(SEARCH(ZAKL_DATA!$B$18,FU!$U4862)),U4862,"")</f>
        <v>Strenice</v>
      </c>
      <c r="T4862" t="str">
        <f t="array" ref="T4862">IFERROR(INDEX($S$3:$S$6255,SMALL(IF(ISNUMBER(SEARCH("",$S$3:$S$6255)),ROW($S$1:$S$6253),""),ROW(S4860))),"")</f>
        <v>Strenice</v>
      </c>
      <c r="U4862" t="s">
        <v>4578</v>
      </c>
      <c r="V4862">
        <v>583545</v>
      </c>
    </row>
    <row r="4863" spans="19:22">
      <c r="S4863" t="str">
        <f>IF(ISNUMBER(SEARCH(ZAKL_DATA!$B$18,FU!$U4863)),U4863,"")</f>
        <v>Strhaře</v>
      </c>
      <c r="T4863" t="str">
        <f t="array" ref="T4863">IFERROR(INDEX($S$3:$S$6255,SMALL(IF(ISNUMBER(SEARCH("",$S$3:$S$6255)),ROW($S$1:$S$6253),""),ROW(S4861))),"")</f>
        <v>Strhaře</v>
      </c>
      <c r="U4863" t="s">
        <v>7799</v>
      </c>
      <c r="V4863">
        <v>583553</v>
      </c>
    </row>
    <row r="4864" spans="19:22">
      <c r="S4864" t="str">
        <f>IF(ISNUMBER(SEARCH(ZAKL_DATA!$B$18,FU!$U4864)),U4864,"")</f>
        <v>Strmilov</v>
      </c>
      <c r="T4864" t="str">
        <f t="array" ref="T4864">IFERROR(INDEX($S$3:$S$6255,SMALL(IF(ISNUMBER(SEARCH("",$S$3:$S$6255)),ROW($S$1:$S$6253),""),ROW(S4862))),"")</f>
        <v>Strmilov</v>
      </c>
      <c r="U4864" t="s">
        <v>5331</v>
      </c>
      <c r="V4864">
        <v>583561</v>
      </c>
    </row>
    <row r="4865" spans="19:22">
      <c r="S4865" t="str">
        <f>IF(ISNUMBER(SEARCH(ZAKL_DATA!$B$18,FU!$U4865)),U4865,"")</f>
        <v>Strojetice</v>
      </c>
      <c r="T4865" t="str">
        <f t="array" ref="T4865">IFERROR(INDEX($S$3:$S$6255,SMALL(IF(ISNUMBER(SEARCH("",$S$3:$S$6255)),ROW($S$1:$S$6253),""),ROW(S4863))),"")</f>
        <v>Strojetice</v>
      </c>
      <c r="U4865" t="s">
        <v>8918</v>
      </c>
      <c r="V4865">
        <v>583588</v>
      </c>
    </row>
    <row r="4866" spans="19:22">
      <c r="S4866" t="str">
        <f>IF(ISNUMBER(SEARCH(ZAKL_DATA!$B$18,FU!$U4866)),U4866,"")</f>
        <v>Stropešín</v>
      </c>
      <c r="T4866" t="str">
        <f t="array" ref="T4866">IFERROR(INDEX($S$3:$S$6255,SMALL(IF(ISNUMBER(SEARCH("",$S$3:$S$6255)),ROW($S$1:$S$6253),""),ROW(S4864))),"")</f>
        <v>Stropešín</v>
      </c>
      <c r="U4866" t="s">
        <v>8147</v>
      </c>
      <c r="V4866">
        <v>583596</v>
      </c>
    </row>
    <row r="4867" spans="19:22">
      <c r="S4867" t="str">
        <f>IF(ISNUMBER(SEARCH(ZAKL_DATA!$B$18,FU!$U4867)),U4867,"")</f>
        <v>Struhařov</v>
      </c>
      <c r="T4867" t="str">
        <f t="array" ref="T4867">IFERROR(INDEX($S$3:$S$6255,SMALL(IF(ISNUMBER(SEARCH("",$S$3:$S$6255)),ROW($S$1:$S$6253),""),ROW(S4865))),"")</f>
        <v>Struhařov</v>
      </c>
      <c r="U4867" t="s">
        <v>4012</v>
      </c>
      <c r="V4867">
        <v>583600</v>
      </c>
    </row>
    <row r="4868" spans="19:22">
      <c r="S4868" t="str">
        <f>IF(ISNUMBER(SEARCH(ZAKL_DATA!$B$18,FU!$U4868)),U4868,"")</f>
        <v>Struhařov</v>
      </c>
      <c r="T4868" t="str">
        <f t="array" ref="T4868">IFERROR(INDEX($S$3:$S$6255,SMALL(IF(ISNUMBER(SEARCH("",$S$3:$S$6255)),ROW($S$1:$S$6253),""),ROW(S4866))),"")</f>
        <v>Struhařov</v>
      </c>
      <c r="U4868" t="s">
        <v>4012</v>
      </c>
      <c r="V4868">
        <v>583634</v>
      </c>
    </row>
    <row r="4869" spans="19:22">
      <c r="S4869" t="str">
        <f>IF(ISNUMBER(SEARCH(ZAKL_DATA!$B$18,FU!$U4869)),U4869,"")</f>
        <v>Strukov</v>
      </c>
      <c r="T4869" t="str">
        <f t="array" ref="T4869">IFERROR(INDEX($S$3:$S$6255,SMALL(IF(ISNUMBER(SEARCH("",$S$3:$S$6255)),ROW($S$1:$S$6253),""),ROW(S4867))),"")</f>
        <v>Strukov</v>
      </c>
      <c r="U4869" t="s">
        <v>6866</v>
      </c>
      <c r="V4869">
        <v>583651</v>
      </c>
    </row>
    <row r="4870" spans="19:22">
      <c r="S4870" t="str">
        <f>IF(ISNUMBER(SEARCH(ZAKL_DATA!$B$18,FU!$U4870)),U4870,"")</f>
        <v>Strunkovice nad Blanicí</v>
      </c>
      <c r="T4870" t="str">
        <f t="array" ref="T4870">IFERROR(INDEX($S$3:$S$6255,SMALL(IF(ISNUMBER(SEARCH("",$S$3:$S$6255)),ROW($S$1:$S$6253),""),ROW(S4868))),"")</f>
        <v>Strunkovice nad Blanicí</v>
      </c>
      <c r="U4870" t="s">
        <v>5595</v>
      </c>
      <c r="V4870">
        <v>583669</v>
      </c>
    </row>
    <row r="4871" spans="19:22">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c r="S4872" t="str">
        <f>IF(ISNUMBER(SEARCH(ZAKL_DATA!$B$18,FU!$U4872)),U4872,"")</f>
        <v>Strupčice</v>
      </c>
      <c r="T4872" t="str">
        <f t="array" ref="T4872">IFERROR(INDEX($S$3:$S$6255,SMALL(IF(ISNUMBER(SEARCH("",$S$3:$S$6255)),ROW($S$1:$S$6253),""),ROW(S4870))),"")</f>
        <v>Strupčice</v>
      </c>
      <c r="U4872" t="s">
        <v>6433</v>
      </c>
      <c r="V4872">
        <v>583685</v>
      </c>
    </row>
    <row r="4873" spans="19:22">
      <c r="S4873" t="str">
        <f>IF(ISNUMBER(SEARCH(ZAKL_DATA!$B$18,FU!$U4873)),U4873,"")</f>
        <v>Stružinec</v>
      </c>
      <c r="T4873" t="str">
        <f t="array" ref="T4873">IFERROR(INDEX($S$3:$S$6255,SMALL(IF(ISNUMBER(SEARCH("",$S$3:$S$6255)),ROW($S$1:$S$6253),""),ROW(S4871))),"")</f>
        <v>Stružinec</v>
      </c>
      <c r="U4873" t="s">
        <v>7498</v>
      </c>
      <c r="V4873">
        <v>583693</v>
      </c>
    </row>
    <row r="4874" spans="19:22">
      <c r="S4874" t="str">
        <f>IF(ISNUMBER(SEARCH(ZAKL_DATA!$B$18,FU!$U4874)),U4874,"")</f>
        <v>Stružná</v>
      </c>
      <c r="T4874" t="str">
        <f t="array" ref="T4874">IFERROR(INDEX($S$3:$S$6255,SMALL(IF(ISNUMBER(SEARCH("",$S$3:$S$6255)),ROW($S$1:$S$6253),""),ROW(S4872))),"")</f>
        <v>Stružná</v>
      </c>
      <c r="U4874" t="s">
        <v>5963</v>
      </c>
      <c r="V4874">
        <v>583707</v>
      </c>
    </row>
    <row r="4875" spans="19:22">
      <c r="S4875" t="str">
        <f>IF(ISNUMBER(SEARCH(ZAKL_DATA!$B$18,FU!$U4875)),U4875,"")</f>
        <v>Stružnice</v>
      </c>
      <c r="T4875" t="str">
        <f t="array" ref="T4875">IFERROR(INDEX($S$3:$S$6255,SMALL(IF(ISNUMBER(SEARCH("",$S$3:$S$6255)),ROW($S$1:$S$6253),""),ROW(S4873))),"")</f>
        <v>Stružnice</v>
      </c>
      <c r="U4875" t="s">
        <v>6319</v>
      </c>
      <c r="V4875">
        <v>583715</v>
      </c>
    </row>
    <row r="4876" spans="19:22">
      <c r="S4876" t="str">
        <f>IF(ISNUMBER(SEARCH(ZAKL_DATA!$B$18,FU!$U4876)),U4876,"")</f>
        <v>Strýčice</v>
      </c>
      <c r="T4876" t="str">
        <f t="array" ref="T4876">IFERROR(INDEX($S$3:$S$6255,SMALL(IF(ISNUMBER(SEARCH("",$S$3:$S$6255)),ROW($S$1:$S$6253),""),ROW(S4874))),"")</f>
        <v>Strýčice</v>
      </c>
      <c r="U4876" t="s">
        <v>4517</v>
      </c>
      <c r="V4876">
        <v>583723</v>
      </c>
    </row>
    <row r="4877" spans="19:22">
      <c r="S4877" t="str">
        <f>IF(ISNUMBER(SEARCH(ZAKL_DATA!$B$18,FU!$U4877)),U4877,"")</f>
        <v>Středokluky</v>
      </c>
      <c r="T4877" t="str">
        <f t="array" ref="T4877">IFERROR(INDEX($S$3:$S$6255,SMALL(IF(ISNUMBER(SEARCH("",$S$3:$S$6255)),ROW($S$1:$S$6253),""),ROW(S4875))),"")</f>
        <v>Středokluky</v>
      </c>
      <c r="U4877" t="s">
        <v>4825</v>
      </c>
      <c r="V4877">
        <v>583731</v>
      </c>
    </row>
    <row r="4878" spans="19:22">
      <c r="S4878" t="str">
        <f>IF(ISNUMBER(SEARCH(ZAKL_DATA!$B$18,FU!$U4878)),U4878,"")</f>
        <v>Střelice</v>
      </c>
      <c r="T4878" t="str">
        <f t="array" ref="T4878">IFERROR(INDEX($S$3:$S$6255,SMALL(IF(ISNUMBER(SEARCH("",$S$3:$S$6255)),ROW($S$1:$S$6253),""),ROW(S4876))),"")</f>
        <v>Střelice</v>
      </c>
      <c r="U4878" t="s">
        <v>4853</v>
      </c>
      <c r="V4878">
        <v>583740</v>
      </c>
    </row>
    <row r="4879" spans="19:22">
      <c r="S4879" t="str">
        <f>IF(ISNUMBER(SEARCH(ZAKL_DATA!$B$18,FU!$U4879)),U4879,"")</f>
        <v>Střelice</v>
      </c>
      <c r="T4879" t="str">
        <f t="array" ref="T4879">IFERROR(INDEX($S$3:$S$6255,SMALL(IF(ISNUMBER(SEARCH("",$S$3:$S$6255)),ROW($S$1:$S$6253),""),ROW(S4877))),"")</f>
        <v>Střelice</v>
      </c>
      <c r="U4879" t="s">
        <v>4853</v>
      </c>
      <c r="V4879">
        <v>583758</v>
      </c>
    </row>
    <row r="4880" spans="19:22">
      <c r="S4880" t="str">
        <f>IF(ISNUMBER(SEARCH(ZAKL_DATA!$B$18,FU!$U4880)),U4880,"")</f>
        <v>Střelice</v>
      </c>
      <c r="T4880" t="str">
        <f t="array" ref="T4880">IFERROR(INDEX($S$3:$S$6255,SMALL(IF(ISNUMBER(SEARCH("",$S$3:$S$6255)),ROW($S$1:$S$6253),""),ROW(S4878))),"")</f>
        <v>Střelice</v>
      </c>
      <c r="U4880" t="s">
        <v>4853</v>
      </c>
      <c r="V4880">
        <v>583766</v>
      </c>
    </row>
    <row r="4881" spans="19:22">
      <c r="S4881" t="str">
        <f>IF(ISNUMBER(SEARCH(ZAKL_DATA!$B$18,FU!$U4881)),U4881,"")</f>
        <v>Střelná</v>
      </c>
      <c r="T4881" t="str">
        <f t="array" ref="T4881">IFERROR(INDEX($S$3:$S$6255,SMALL(IF(ISNUMBER(SEARCH("",$S$3:$S$6255)),ROW($S$1:$S$6253),""),ROW(S4879))),"")</f>
        <v>Střelná</v>
      </c>
      <c r="U4881" t="s">
        <v>5153</v>
      </c>
      <c r="V4881">
        <v>583774</v>
      </c>
    </row>
    <row r="4882" spans="19:22">
      <c r="S4882" t="str">
        <f>IF(ISNUMBER(SEARCH(ZAKL_DATA!$B$18,FU!$U4882)),U4882,"")</f>
        <v>Střelské Hoštice</v>
      </c>
      <c r="T4882" t="str">
        <f t="array" ref="T4882">IFERROR(INDEX($S$3:$S$6255,SMALL(IF(ISNUMBER(SEARCH("",$S$3:$S$6255)),ROW($S$1:$S$6253),""),ROW(S4880))),"")</f>
        <v>Střelské Hoštice</v>
      </c>
      <c r="U4882" t="s">
        <v>5672</v>
      </c>
      <c r="V4882">
        <v>583782</v>
      </c>
    </row>
    <row r="4883" spans="19:22">
      <c r="S4883" t="str">
        <f>IF(ISNUMBER(SEARCH(ZAKL_DATA!$B$18,FU!$U4883)),U4883,"")</f>
        <v>Střemošice</v>
      </c>
      <c r="T4883" t="str">
        <f t="array" ref="T4883">IFERROR(INDEX($S$3:$S$6255,SMALL(IF(ISNUMBER(SEARCH("",$S$3:$S$6255)),ROW($S$1:$S$6253),""),ROW(S4881))),"")</f>
        <v>Střemošice</v>
      </c>
      <c r="U4883" t="s">
        <v>7128</v>
      </c>
      <c r="V4883">
        <v>583791</v>
      </c>
    </row>
    <row r="4884" spans="19:22">
      <c r="S4884" t="str">
        <f>IF(ISNUMBER(SEARCH(ZAKL_DATA!$B$18,FU!$U4884)),U4884,"")</f>
        <v>Střemy</v>
      </c>
      <c r="T4884" t="str">
        <f t="array" ref="T4884">IFERROR(INDEX($S$3:$S$6255,SMALL(IF(ISNUMBER(SEARCH("",$S$3:$S$6255)),ROW($S$1:$S$6253),""),ROW(S4882))),"")</f>
        <v>Střemy</v>
      </c>
      <c r="U4884" t="s">
        <v>4445</v>
      </c>
      <c r="V4884">
        <v>583804</v>
      </c>
    </row>
    <row r="4885" spans="19:22">
      <c r="S4885" t="str">
        <f>IF(ISNUMBER(SEARCH(ZAKL_DATA!$B$18,FU!$U4885)),U4885,"")</f>
        <v>Střeň</v>
      </c>
      <c r="T4885" t="str">
        <f t="array" ref="T4885">IFERROR(INDEX($S$3:$S$6255,SMALL(IF(ISNUMBER(SEARCH("",$S$3:$S$6255)),ROW($S$1:$S$6253),""),ROW(S4883))),"")</f>
        <v>Střeň</v>
      </c>
      <c r="U4885" t="s">
        <v>5319</v>
      </c>
      <c r="V4885">
        <v>583821</v>
      </c>
    </row>
    <row r="4886" spans="19:22">
      <c r="S4886" t="str">
        <f>IF(ISNUMBER(SEARCH(ZAKL_DATA!$B$18,FU!$U4886)),U4886,"")</f>
        <v>Střevač</v>
      </c>
      <c r="T4886" t="str">
        <f t="array" ref="T4886">IFERROR(INDEX($S$3:$S$6255,SMALL(IF(ISNUMBER(SEARCH("",$S$3:$S$6255)),ROW($S$1:$S$6253),""),ROW(S4884))),"")</f>
        <v>Střevač</v>
      </c>
      <c r="U4886" t="s">
        <v>7233</v>
      </c>
      <c r="V4886">
        <v>583839</v>
      </c>
    </row>
    <row r="4887" spans="19:22">
      <c r="S4887" t="str">
        <f>IF(ISNUMBER(SEARCH(ZAKL_DATA!$B$18,FU!$U4887)),U4887,"")</f>
        <v>Střezetice</v>
      </c>
      <c r="T4887" t="str">
        <f t="array" ref="T4887">IFERROR(INDEX($S$3:$S$6255,SMALL(IF(ISNUMBER(SEARCH("",$S$3:$S$6255)),ROW($S$1:$S$6253),""),ROW(S4885))),"")</f>
        <v>Střezetice</v>
      </c>
      <c r="U4887" t="s">
        <v>7018</v>
      </c>
      <c r="V4887">
        <v>583847</v>
      </c>
    </row>
    <row r="4888" spans="19:22">
      <c r="S4888" t="str">
        <f>IF(ISNUMBER(SEARCH(ZAKL_DATA!$B$18,FU!$U4888)),U4888,"")</f>
        <v>Střezimíř</v>
      </c>
      <c r="T4888" t="str">
        <f t="array" ref="T4888">IFERROR(INDEX($S$3:$S$6255,SMALL(IF(ISNUMBER(SEARCH("",$S$3:$S$6255)),ROW($S$1:$S$6253),""),ROW(S4886))),"")</f>
        <v>Střezimíř</v>
      </c>
      <c r="U4888" t="s">
        <v>4014</v>
      </c>
      <c r="V4888">
        <v>583855</v>
      </c>
    </row>
    <row r="4889" spans="19:22">
      <c r="S4889" t="str">
        <f>IF(ISNUMBER(SEARCH(ZAKL_DATA!$B$18,FU!$U4889)),U4889,"")</f>
        <v>Stříbrná</v>
      </c>
      <c r="T4889" t="str">
        <f t="array" ref="T4889">IFERROR(INDEX($S$3:$S$6255,SMALL(IF(ISNUMBER(SEARCH("",$S$3:$S$6255)),ROW($S$1:$S$6253),""),ROW(S4887))),"")</f>
        <v>Stříbrná</v>
      </c>
      <c r="U4889" t="s">
        <v>6204</v>
      </c>
      <c r="V4889">
        <v>583863</v>
      </c>
    </row>
    <row r="4890" spans="19:22">
      <c r="S4890" t="str">
        <f>IF(ISNUMBER(SEARCH(ZAKL_DATA!$B$18,FU!$U4890)),U4890,"")</f>
        <v>Stříbrná Skalice</v>
      </c>
      <c r="T4890" t="str">
        <f t="array" ref="T4890">IFERROR(INDEX($S$3:$S$6255,SMALL(IF(ISNUMBER(SEARCH("",$S$3:$S$6255)),ROW($S$1:$S$6253),""),ROW(S4888))),"")</f>
        <v>Stříbrná Skalice</v>
      </c>
      <c r="U4890" t="s">
        <v>4301</v>
      </c>
      <c r="V4890">
        <v>583880</v>
      </c>
    </row>
    <row r="4891" spans="19:22">
      <c r="S4891" t="str">
        <f>IF(ISNUMBER(SEARCH(ZAKL_DATA!$B$18,FU!$U4891)),U4891,"")</f>
        <v>Stříbrné Hory</v>
      </c>
      <c r="T4891" t="str">
        <f t="array" ref="T4891">IFERROR(INDEX($S$3:$S$6255,SMALL(IF(ISNUMBER(SEARCH("",$S$3:$S$6255)),ROW($S$1:$S$6253),""),ROW(S4889))),"")</f>
        <v>Stříbrné Hory</v>
      </c>
      <c r="U4891" t="s">
        <v>6906</v>
      </c>
      <c r="V4891">
        <v>583898</v>
      </c>
    </row>
    <row r="4892" spans="19:22">
      <c r="S4892" t="str">
        <f>IF(ISNUMBER(SEARCH(ZAKL_DATA!$B$18,FU!$U4892)),U4892,"")</f>
        <v>Stříbrnice</v>
      </c>
      <c r="T4892" t="str">
        <f t="array" ref="T4892">IFERROR(INDEX($S$3:$S$6255,SMALL(IF(ISNUMBER(SEARCH("",$S$3:$S$6255)),ROW($S$1:$S$6253),""),ROW(S4890))),"")</f>
        <v>Stříbrnice</v>
      </c>
      <c r="U4892" t="s">
        <v>5763</v>
      </c>
      <c r="V4892">
        <v>583901</v>
      </c>
    </row>
    <row r="4893" spans="19:22">
      <c r="S4893" t="str">
        <f>IF(ISNUMBER(SEARCH(ZAKL_DATA!$B$18,FU!$U4893)),U4893,"")</f>
        <v>Stříbrnice</v>
      </c>
      <c r="T4893" t="str">
        <f t="array" ref="T4893">IFERROR(INDEX($S$3:$S$6255,SMALL(IF(ISNUMBER(SEARCH("",$S$3:$S$6255)),ROW($S$1:$S$6253),""),ROW(S4891))),"")</f>
        <v>Stříbrnice</v>
      </c>
      <c r="U4893" t="s">
        <v>5763</v>
      </c>
      <c r="V4893">
        <v>583910</v>
      </c>
    </row>
    <row r="4894" spans="19:22">
      <c r="S4894" t="str">
        <f>IF(ISNUMBER(SEARCH(ZAKL_DATA!$B$18,FU!$U4894)),U4894,"")</f>
        <v>Stříbro</v>
      </c>
      <c r="T4894" t="str">
        <f t="array" ref="T4894">IFERROR(INDEX($S$3:$S$6255,SMALL(IF(ISNUMBER(SEARCH("",$S$3:$S$6255)),ROW($S$1:$S$6253),""),ROW(S4892))),"")</f>
        <v>Stříbro</v>
      </c>
      <c r="U4894" t="s">
        <v>6241</v>
      </c>
      <c r="V4894">
        <v>583928</v>
      </c>
    </row>
    <row r="4895" spans="19:22">
      <c r="S4895" t="str">
        <f>IF(ISNUMBER(SEARCH(ZAKL_DATA!$B$18,FU!$U4895)),U4895,"")</f>
        <v>Stříbřec</v>
      </c>
      <c r="T4895" t="str">
        <f t="array" ref="T4895">IFERROR(INDEX($S$3:$S$6255,SMALL(IF(ISNUMBER(SEARCH("",$S$3:$S$6255)),ROW($S$1:$S$6253),""),ROW(S4893))),"")</f>
        <v>Stříbřec</v>
      </c>
      <c r="U4895" t="s">
        <v>5332</v>
      </c>
      <c r="V4895">
        <v>583936</v>
      </c>
    </row>
    <row r="4896" spans="19:22">
      <c r="S4896" t="str">
        <f>IF(ISNUMBER(SEARCH(ZAKL_DATA!$B$18,FU!$U4896)),U4896,"")</f>
        <v>Střílky</v>
      </c>
      <c r="T4896" t="str">
        <f t="array" ref="T4896">IFERROR(INDEX($S$3:$S$6255,SMALL(IF(ISNUMBER(SEARCH("",$S$3:$S$6255)),ROW($S$1:$S$6253),""),ROW(S4894))),"")</f>
        <v>Střílky</v>
      </c>
      <c r="U4896" t="s">
        <v>8258</v>
      </c>
      <c r="V4896">
        <v>583944</v>
      </c>
    </row>
    <row r="4897" spans="19:22">
      <c r="S4897" t="str">
        <f>IF(ISNUMBER(SEARCH(ZAKL_DATA!$B$18,FU!$U4897)),U4897,"")</f>
        <v>Střítež</v>
      </c>
      <c r="T4897" t="str">
        <f t="array" ref="T4897">IFERROR(INDEX($S$3:$S$6255,SMALL(IF(ISNUMBER(SEARCH("",$S$3:$S$6255)),ROW($S$1:$S$6253),""),ROW(S4895))),"")</f>
        <v>Střítež</v>
      </c>
      <c r="U4897" t="s">
        <v>4656</v>
      </c>
      <c r="V4897">
        <v>583952</v>
      </c>
    </row>
    <row r="4898" spans="19:22">
      <c r="S4898" t="str">
        <f>IF(ISNUMBER(SEARCH(ZAKL_DATA!$B$18,FU!$U4898)),U4898,"")</f>
        <v>Střítež</v>
      </c>
      <c r="T4898" t="str">
        <f t="array" ref="T4898">IFERROR(INDEX($S$3:$S$6255,SMALL(IF(ISNUMBER(SEARCH("",$S$3:$S$6255)),ROW($S$1:$S$6253),""),ROW(S4896))),"")</f>
        <v>Střítež</v>
      </c>
      <c r="U4898" t="s">
        <v>4656</v>
      </c>
      <c r="V4898">
        <v>583961</v>
      </c>
    </row>
    <row r="4899" spans="19:22">
      <c r="S4899" t="str">
        <f>IF(ISNUMBER(SEARCH(ZAKL_DATA!$B$18,FU!$U4899)),U4899,"")</f>
        <v>Střítež</v>
      </c>
      <c r="T4899" t="str">
        <f t="array" ref="T4899">IFERROR(INDEX($S$3:$S$6255,SMALL(IF(ISNUMBER(SEARCH("",$S$3:$S$6255)),ROW($S$1:$S$6253),""),ROW(S4897))),"")</f>
        <v>Střítež</v>
      </c>
      <c r="U4899" t="s">
        <v>4656</v>
      </c>
      <c r="V4899">
        <v>583979</v>
      </c>
    </row>
    <row r="4900" spans="19:22">
      <c r="S4900" t="str">
        <f>IF(ISNUMBER(SEARCH(ZAKL_DATA!$B$18,FU!$U4900)),U4900,"")</f>
        <v>Střítež</v>
      </c>
      <c r="T4900" t="str">
        <f t="array" ref="T4900">IFERROR(INDEX($S$3:$S$6255,SMALL(IF(ISNUMBER(SEARCH("",$S$3:$S$6255)),ROW($S$1:$S$6253),""),ROW(S4898))),"")</f>
        <v>Střítež</v>
      </c>
      <c r="U4900" t="s">
        <v>4656</v>
      </c>
      <c r="V4900">
        <v>583987</v>
      </c>
    </row>
    <row r="4901" spans="19:22">
      <c r="S4901" t="str">
        <f>IF(ISNUMBER(SEARCH(ZAKL_DATA!$B$18,FU!$U4901)),U4901,"")</f>
        <v>Střítež</v>
      </c>
      <c r="T4901" t="str">
        <f t="array" ref="T4901">IFERROR(INDEX($S$3:$S$6255,SMALL(IF(ISNUMBER(SEARCH("",$S$3:$S$6255)),ROW($S$1:$S$6253),""),ROW(S4899))),"")</f>
        <v>Střítež</v>
      </c>
      <c r="U4901" t="s">
        <v>4656</v>
      </c>
      <c r="V4901">
        <v>583995</v>
      </c>
    </row>
    <row r="4902" spans="19:22">
      <c r="S4902" t="str">
        <f>IF(ISNUMBER(SEARCH(ZAKL_DATA!$B$18,FU!$U4902)),U4902,"")</f>
        <v>Střítež</v>
      </c>
      <c r="T4902" t="str">
        <f t="array" ref="T4902">IFERROR(INDEX($S$3:$S$6255,SMALL(IF(ISNUMBER(SEARCH("",$S$3:$S$6255)),ROW($S$1:$S$6253),""),ROW(S4900))),"")</f>
        <v>Střítež</v>
      </c>
      <c r="U4902" t="s">
        <v>4656</v>
      </c>
      <c r="V4902">
        <v>584002</v>
      </c>
    </row>
    <row r="4903" spans="19:22">
      <c r="S4903" t="str">
        <f>IF(ISNUMBER(SEARCH(ZAKL_DATA!$B$18,FU!$U4903)),U4903,"")</f>
        <v>Střítež nad Bečvou</v>
      </c>
      <c r="T4903" t="str">
        <f t="array" ref="T4903">IFERROR(INDEX($S$3:$S$6255,SMALL(IF(ISNUMBER(SEARCH("",$S$3:$S$6255)),ROW($S$1:$S$6253),""),ROW(S4901))),"")</f>
        <v>Střítež nad Bečvou</v>
      </c>
      <c r="U4903" t="s">
        <v>5154</v>
      </c>
      <c r="V4903">
        <v>584011</v>
      </c>
    </row>
    <row r="4904" spans="19:22">
      <c r="S4904" t="str">
        <f>IF(ISNUMBER(SEARCH(ZAKL_DATA!$B$18,FU!$U4904)),U4904,"")</f>
        <v>Střítež nad Ludinou</v>
      </c>
      <c r="T4904" t="str">
        <f t="array" ref="T4904">IFERROR(INDEX($S$3:$S$6255,SMALL(IF(ISNUMBER(SEARCH("",$S$3:$S$6255)),ROW($S$1:$S$6253),""),ROW(S4902))),"")</f>
        <v>Střítež nad Ludinou</v>
      </c>
      <c r="U4904" t="s">
        <v>3877</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c r="S4906" t="str">
        <f>IF(ISNUMBER(SEARCH(ZAKL_DATA!$B$18,FU!$U4906)),U4906,"")</f>
        <v>Střížov</v>
      </c>
      <c r="T4906" t="str">
        <f t="array" ref="T4906">IFERROR(INDEX($S$3:$S$6255,SMALL(IF(ISNUMBER(SEARCH("",$S$3:$S$6255)),ROW($S$1:$S$6253),""),ROW(S4904))),"")</f>
        <v>Střížov</v>
      </c>
      <c r="U4906" t="s">
        <v>5169</v>
      </c>
      <c r="V4906">
        <v>584045</v>
      </c>
    </row>
    <row r="4907" spans="19:22">
      <c r="S4907" t="str">
        <f>IF(ISNUMBER(SEARCH(ZAKL_DATA!$B$18,FU!$U4907)),U4907,"")</f>
        <v>Střížovice</v>
      </c>
      <c r="T4907" t="str">
        <f t="array" ref="T4907">IFERROR(INDEX($S$3:$S$6255,SMALL(IF(ISNUMBER(SEARCH("",$S$3:$S$6255)),ROW($S$1:$S$6253),""),ROW(S4905))),"")</f>
        <v>Střížovice</v>
      </c>
      <c r="U4907" t="s">
        <v>3721</v>
      </c>
      <c r="V4907">
        <v>584053</v>
      </c>
    </row>
    <row r="4908" spans="19:22">
      <c r="S4908" t="str">
        <f>IF(ISNUMBER(SEARCH(ZAKL_DATA!$B$18,FU!$U4908)),U4908,"")</f>
        <v>Střížovice</v>
      </c>
      <c r="T4908" t="str">
        <f t="array" ref="T4908">IFERROR(INDEX($S$3:$S$6255,SMALL(IF(ISNUMBER(SEARCH("",$S$3:$S$6255)),ROW($S$1:$S$6253),""),ROW(S4906))),"")</f>
        <v>Střížovice</v>
      </c>
      <c r="U4908" t="s">
        <v>3721</v>
      </c>
      <c r="V4908">
        <v>584061</v>
      </c>
    </row>
    <row r="4909" spans="19:22">
      <c r="S4909" t="str">
        <f>IF(ISNUMBER(SEARCH(ZAKL_DATA!$B$18,FU!$U4909)),U4909,"")</f>
        <v>Střížovice</v>
      </c>
      <c r="T4909" t="str">
        <f t="array" ref="T4909">IFERROR(INDEX($S$3:$S$6255,SMALL(IF(ISNUMBER(SEARCH("",$S$3:$S$6255)),ROW($S$1:$S$6253),""),ROW(S4907))),"")</f>
        <v>Střížovice</v>
      </c>
      <c r="U4909" t="s">
        <v>3721</v>
      </c>
      <c r="V4909">
        <v>584070</v>
      </c>
    </row>
    <row r="4910" spans="19:22">
      <c r="S4910" t="str">
        <f>IF(ISNUMBER(SEARCH(ZAKL_DATA!$B$18,FU!$U4910)),U4910,"")</f>
        <v>Studánka</v>
      </c>
      <c r="T4910" t="str">
        <f t="array" ref="T4910">IFERROR(INDEX($S$3:$S$6255,SMALL(IF(ISNUMBER(SEARCH("",$S$3:$S$6255)),ROW($S$1:$S$6253),""),ROW(S4908))),"")</f>
        <v>Studánka</v>
      </c>
      <c r="U4910" t="s">
        <v>6242</v>
      </c>
      <c r="V4910">
        <v>584096</v>
      </c>
    </row>
    <row r="4911" spans="19:22">
      <c r="S4911" t="str">
        <f>IF(ISNUMBER(SEARCH(ZAKL_DATA!$B$18,FU!$U4911)),U4911,"")</f>
        <v>Studená</v>
      </c>
      <c r="T4911" t="str">
        <f t="array" ref="T4911">IFERROR(INDEX($S$3:$S$6255,SMALL(IF(ISNUMBER(SEARCH("",$S$3:$S$6255)),ROW($S$1:$S$6253),""),ROW(S4909))),"")</f>
        <v>Studená</v>
      </c>
      <c r="U4911" t="s">
        <v>5334</v>
      </c>
      <c r="V4911">
        <v>584100</v>
      </c>
    </row>
    <row r="4912" spans="19:22">
      <c r="S4912" t="str">
        <f>IF(ISNUMBER(SEARCH(ZAKL_DATA!$B$18,FU!$U4912)),U4912,"")</f>
        <v>Studená</v>
      </c>
      <c r="T4912" t="str">
        <f t="array" ref="T4912">IFERROR(INDEX($S$3:$S$6255,SMALL(IF(ISNUMBER(SEARCH("",$S$3:$S$6255)),ROW($S$1:$S$6253),""),ROW(S4910))),"")</f>
        <v>Studená</v>
      </c>
      <c r="U4912" t="s">
        <v>5334</v>
      </c>
      <c r="V4912">
        <v>584118</v>
      </c>
    </row>
    <row r="4913" spans="19:22">
      <c r="S4913" t="str">
        <f>IF(ISNUMBER(SEARCH(ZAKL_DATA!$B$18,FU!$U4913)),U4913,"")</f>
        <v>Studené</v>
      </c>
      <c r="T4913" t="str">
        <f t="array" ref="T4913">IFERROR(INDEX($S$3:$S$6255,SMALL(IF(ISNUMBER(SEARCH("",$S$3:$S$6255)),ROW($S$1:$S$6253),""),ROW(S4911))),"")</f>
        <v>Studené</v>
      </c>
      <c r="U4913" t="s">
        <v>7719</v>
      </c>
      <c r="V4913">
        <v>584126</v>
      </c>
    </row>
    <row r="4914" spans="19:22">
      <c r="S4914" t="str">
        <f>IF(ISNUMBER(SEARCH(ZAKL_DATA!$B$18,FU!$U4914)),U4914,"")</f>
        <v>Studenec</v>
      </c>
      <c r="T4914" t="str">
        <f t="array" ref="T4914">IFERROR(INDEX($S$3:$S$6255,SMALL(IF(ISNUMBER(SEARCH("",$S$3:$S$6255)),ROW($S$1:$S$6253),""),ROW(S4912))),"")</f>
        <v>Studenec</v>
      </c>
      <c r="U4914" t="s">
        <v>7499</v>
      </c>
      <c r="V4914">
        <v>584134</v>
      </c>
    </row>
    <row r="4915" spans="19:22">
      <c r="S4915" t="str">
        <f>IF(ISNUMBER(SEARCH(ZAKL_DATA!$B$18,FU!$U4915)),U4915,"")</f>
        <v>Studenec</v>
      </c>
      <c r="T4915" t="str">
        <f t="array" ref="T4915">IFERROR(INDEX($S$3:$S$6255,SMALL(IF(ISNUMBER(SEARCH("",$S$3:$S$6255)),ROW($S$1:$S$6253),""),ROW(S4913))),"")</f>
        <v>Studenec</v>
      </c>
      <c r="U4915" t="s">
        <v>7499</v>
      </c>
      <c r="V4915">
        <v>584142</v>
      </c>
    </row>
    <row r="4916" spans="19:22">
      <c r="S4916" t="str">
        <f>IF(ISNUMBER(SEARCH(ZAKL_DATA!$B$18,FU!$U4916)),U4916,"")</f>
        <v>Studeněves</v>
      </c>
      <c r="T4916" t="str">
        <f t="array" ref="T4916">IFERROR(INDEX($S$3:$S$6255,SMALL(IF(ISNUMBER(SEARCH("",$S$3:$S$6255)),ROW($S$1:$S$6253),""),ROW(S4914))),"")</f>
        <v>Studeněves</v>
      </c>
      <c r="U4916" t="s">
        <v>5644</v>
      </c>
      <c r="V4916">
        <v>584151</v>
      </c>
    </row>
    <row r="4917" spans="19:22">
      <c r="S4917" t="str">
        <f>IF(ISNUMBER(SEARCH(ZAKL_DATA!$B$18,FU!$U4917)),U4917,"")</f>
        <v>Studénka</v>
      </c>
      <c r="T4917" t="str">
        <f t="array" ref="T4917">IFERROR(INDEX($S$3:$S$6255,SMALL(IF(ISNUMBER(SEARCH("",$S$3:$S$6255)),ROW($S$1:$S$6253),""),ROW(S4915))),"")</f>
        <v>Studénka</v>
      </c>
      <c r="U4917" t="s">
        <v>8950</v>
      </c>
      <c r="V4917">
        <v>584169</v>
      </c>
    </row>
    <row r="4918" spans="19:22">
      <c r="S4918" t="str">
        <f>IF(ISNUMBER(SEARCH(ZAKL_DATA!$B$18,FU!$U4918)),U4918,"")</f>
        <v>Studený</v>
      </c>
      <c r="T4918" t="str">
        <f t="array" ref="T4918">IFERROR(INDEX($S$3:$S$6255,SMALL(IF(ISNUMBER(SEARCH("",$S$3:$S$6255)),ROW($S$1:$S$6253),""),ROW(S4916))),"")</f>
        <v>Studený</v>
      </c>
      <c r="U4918" t="s">
        <v>4015</v>
      </c>
      <c r="V4918">
        <v>584177</v>
      </c>
    </row>
    <row r="4919" spans="19:22">
      <c r="S4919" t="str">
        <f>IF(ISNUMBER(SEARCH(ZAKL_DATA!$B$18,FU!$U4919)),U4919,"")</f>
        <v>Studnice</v>
      </c>
      <c r="T4919" t="str">
        <f t="array" ref="T4919">IFERROR(INDEX($S$3:$S$6255,SMALL(IF(ISNUMBER(SEARCH("",$S$3:$S$6255)),ROW($S$1:$S$6253),""),ROW(S4917))),"")</f>
        <v>Studnice</v>
      </c>
      <c r="U4919" t="s">
        <v>7129</v>
      </c>
      <c r="V4919">
        <v>584185</v>
      </c>
    </row>
    <row r="4920" spans="19:22">
      <c r="S4920" t="str">
        <f>IF(ISNUMBER(SEARCH(ZAKL_DATA!$B$18,FU!$U4920)),U4920,"")</f>
        <v>Studnice</v>
      </c>
      <c r="T4920" t="str">
        <f t="array" ref="T4920">IFERROR(INDEX($S$3:$S$6255,SMALL(IF(ISNUMBER(SEARCH("",$S$3:$S$6255)),ROW($S$1:$S$6253),""),ROW(S4918))),"")</f>
        <v>Studnice</v>
      </c>
      <c r="U4920" t="s">
        <v>7129</v>
      </c>
      <c r="V4920">
        <v>584193</v>
      </c>
    </row>
    <row r="4921" spans="19:22">
      <c r="S4921" t="str">
        <f>IF(ISNUMBER(SEARCH(ZAKL_DATA!$B$18,FU!$U4921)),U4921,"")</f>
        <v>Studnice</v>
      </c>
      <c r="T4921" t="str">
        <f t="array" ref="T4921">IFERROR(INDEX($S$3:$S$6255,SMALL(IF(ISNUMBER(SEARCH("",$S$3:$S$6255)),ROW($S$1:$S$6253),""),ROW(S4919))),"")</f>
        <v>Studnice</v>
      </c>
      <c r="U4921" t="s">
        <v>7129</v>
      </c>
      <c r="V4921">
        <v>584207</v>
      </c>
    </row>
    <row r="4922" spans="19:22">
      <c r="S4922" t="str">
        <f>IF(ISNUMBER(SEARCH(ZAKL_DATA!$B$18,FU!$U4922)),U4922,"")</f>
        <v>Studnice</v>
      </c>
      <c r="T4922" t="str">
        <f t="array" ref="T4922">IFERROR(INDEX($S$3:$S$6255,SMALL(IF(ISNUMBER(SEARCH("",$S$3:$S$6255)),ROW($S$1:$S$6253),""),ROW(S4920))),"")</f>
        <v>Studnice</v>
      </c>
      <c r="U4922" t="s">
        <v>7129</v>
      </c>
      <c r="V4922">
        <v>584215</v>
      </c>
    </row>
    <row r="4923" spans="19:22">
      <c r="S4923" t="str">
        <f>IF(ISNUMBER(SEARCH(ZAKL_DATA!$B$18,FU!$U4923)),U4923,"")</f>
        <v>Stupava</v>
      </c>
      <c r="T4923" t="str">
        <f t="array" ref="T4923">IFERROR(INDEX($S$3:$S$6255,SMALL(IF(ISNUMBER(SEARCH("",$S$3:$S$6255)),ROW($S$1:$S$6253),""),ROW(S4921))),"")</f>
        <v>Stupava</v>
      </c>
      <c r="U4923" t="s">
        <v>8478</v>
      </c>
      <c r="V4923">
        <v>584223</v>
      </c>
    </row>
    <row r="4924" spans="19:22">
      <c r="S4924" t="str">
        <f>IF(ISNUMBER(SEARCH(ZAKL_DATA!$B$18,FU!$U4924)),U4924,"")</f>
        <v>Stvolínky</v>
      </c>
      <c r="T4924" t="str">
        <f t="array" ref="T4924">IFERROR(INDEX($S$3:$S$6255,SMALL(IF(ISNUMBER(SEARCH("",$S$3:$S$6255)),ROW($S$1:$S$6253),""),ROW(S4922))),"")</f>
        <v>Stvolínky</v>
      </c>
      <c r="U4924" t="s">
        <v>6320</v>
      </c>
      <c r="V4924">
        <v>584231</v>
      </c>
    </row>
    <row r="4925" spans="19:22">
      <c r="S4925" t="str">
        <f>IF(ISNUMBER(SEARCH(ZAKL_DATA!$B$18,FU!$U4925)),U4925,"")</f>
        <v>Stvolová</v>
      </c>
      <c r="T4925" t="str">
        <f t="array" ref="T4925">IFERROR(INDEX($S$3:$S$6255,SMALL(IF(ISNUMBER(SEARCH("",$S$3:$S$6255)),ROW($S$1:$S$6253),""),ROW(S4923))),"")</f>
        <v>Stvolová</v>
      </c>
      <c r="U4925" t="s">
        <v>7816</v>
      </c>
      <c r="V4925">
        <v>584240</v>
      </c>
    </row>
    <row r="4926" spans="19:22">
      <c r="S4926" t="str">
        <f>IF(ISNUMBER(SEARCH(ZAKL_DATA!$B$18,FU!$U4926)),U4926,"")</f>
        <v>Sudějov</v>
      </c>
      <c r="T4926" t="str">
        <f t="array" ref="T4926">IFERROR(INDEX($S$3:$S$6255,SMALL(IF(ISNUMBER(SEARCH("",$S$3:$S$6255)),ROW($S$1:$S$6253),""),ROW(S4924))),"")</f>
        <v>Sudějov</v>
      </c>
      <c r="U4926" t="s">
        <v>4081</v>
      </c>
      <c r="V4926">
        <v>584266</v>
      </c>
    </row>
    <row r="4927" spans="19:22">
      <c r="S4927" t="str">
        <f>IF(ISNUMBER(SEARCH(ZAKL_DATA!$B$18,FU!$U4927)),U4927,"")</f>
        <v>Sudice</v>
      </c>
      <c r="T4927" t="str">
        <f t="array" ref="T4927">IFERROR(INDEX($S$3:$S$6255,SMALL(IF(ISNUMBER(SEARCH("",$S$3:$S$6255)),ROW($S$1:$S$6253),""),ROW(S4925))),"")</f>
        <v>Sudice</v>
      </c>
      <c r="U4927" t="s">
        <v>3745</v>
      </c>
      <c r="V4927">
        <v>584274</v>
      </c>
    </row>
    <row r="4928" spans="19:22">
      <c r="S4928" t="str">
        <f>IF(ISNUMBER(SEARCH(ZAKL_DATA!$B$18,FU!$U4928)),U4928,"")</f>
        <v>Sudice</v>
      </c>
      <c r="T4928" t="str">
        <f t="array" ref="T4928">IFERROR(INDEX($S$3:$S$6255,SMALL(IF(ISNUMBER(SEARCH("",$S$3:$S$6255)),ROW($S$1:$S$6253),""),ROW(S4926))),"")</f>
        <v>Sudice</v>
      </c>
      <c r="U4928" t="s">
        <v>3745</v>
      </c>
      <c r="V4928">
        <v>584282</v>
      </c>
    </row>
    <row r="4929" spans="19:22">
      <c r="S4929" t="str">
        <f>IF(ISNUMBER(SEARCH(ZAKL_DATA!$B$18,FU!$U4929)),U4929,"")</f>
        <v>Sudice</v>
      </c>
      <c r="T4929" t="str">
        <f t="array" ref="T4929">IFERROR(INDEX($S$3:$S$6255,SMALL(IF(ISNUMBER(SEARCH("",$S$3:$S$6255)),ROW($S$1:$S$6253),""),ROW(S4927))),"")</f>
        <v>Sudice</v>
      </c>
      <c r="U4929" t="s">
        <v>3745</v>
      </c>
      <c r="V4929">
        <v>584291</v>
      </c>
    </row>
    <row r="4930" spans="19:22">
      <c r="S4930" t="str">
        <f>IF(ISNUMBER(SEARCH(ZAKL_DATA!$B$18,FU!$U4930)),U4930,"")</f>
        <v>Sudislav nad Orlicí</v>
      </c>
      <c r="T4930" t="str">
        <f t="array" ref="T4930">IFERROR(INDEX($S$3:$S$6255,SMALL(IF(ISNUMBER(SEARCH("",$S$3:$S$6255)),ROW($S$1:$S$6253),""),ROW(S4928))),"")</f>
        <v>Sudislav nad Orlicí</v>
      </c>
      <c r="U4930" t="s">
        <v>7720</v>
      </c>
      <c r="V4930">
        <v>584304</v>
      </c>
    </row>
    <row r="4931" spans="19:22">
      <c r="S4931" t="str">
        <f>IF(ISNUMBER(SEARCH(ZAKL_DATA!$B$18,FU!$U4931)),U4931,"")</f>
        <v>Sudkov</v>
      </c>
      <c r="T4931" t="str">
        <f t="array" ref="T4931">IFERROR(INDEX($S$3:$S$6255,SMALL(IF(ISNUMBER(SEARCH("",$S$3:$S$6255)),ROW($S$1:$S$6253),""),ROW(S4929))),"")</f>
        <v>Sudkov</v>
      </c>
      <c r="U4931" t="s">
        <v>4945</v>
      </c>
      <c r="V4931">
        <v>584321</v>
      </c>
    </row>
    <row r="4932" spans="19:22">
      <c r="S4932" t="str">
        <f>IF(ISNUMBER(SEARCH(ZAKL_DATA!$B$18,FU!$U4932)),U4932,"")</f>
        <v>Sudoměř</v>
      </c>
      <c r="T4932" t="str">
        <f t="array" ref="T4932">IFERROR(INDEX($S$3:$S$6255,SMALL(IF(ISNUMBER(SEARCH("",$S$3:$S$6255)),ROW($S$1:$S$6253),""),ROW(S4930))),"")</f>
        <v>Sudoměř</v>
      </c>
      <c r="U4932" t="s">
        <v>6647</v>
      </c>
      <c r="V4932">
        <v>584339</v>
      </c>
    </row>
    <row r="4933" spans="19:22">
      <c r="S4933" t="str">
        <f>IF(ISNUMBER(SEARCH(ZAKL_DATA!$B$18,FU!$U4933)),U4933,"")</f>
        <v>Sudoměřice</v>
      </c>
      <c r="T4933" t="str">
        <f t="array" ref="T4933">IFERROR(INDEX($S$3:$S$6255,SMALL(IF(ISNUMBER(SEARCH("",$S$3:$S$6255)),ROW($S$1:$S$6253),""),ROW(S4931))),"")</f>
        <v>Sudoměřice</v>
      </c>
      <c r="U4933" t="s">
        <v>8079</v>
      </c>
      <c r="V4933">
        <v>584347</v>
      </c>
    </row>
    <row r="4934" spans="19:22">
      <c r="S4934" t="str">
        <f>IF(ISNUMBER(SEARCH(ZAKL_DATA!$B$18,FU!$U4934)),U4934,"")</f>
        <v>Sudoměřice u Bechyně</v>
      </c>
      <c r="T4934" t="str">
        <f t="array" ref="T4934">IFERROR(INDEX($S$3:$S$6255,SMALL(IF(ISNUMBER(SEARCH("",$S$3:$S$6255)),ROW($S$1:$S$6253),""),ROW(S4932))),"")</f>
        <v>Sudoměřice u Bechyně</v>
      </c>
      <c r="U4934" t="s">
        <v>5789</v>
      </c>
      <c r="V4934">
        <v>584355</v>
      </c>
    </row>
    <row r="4935" spans="19:22">
      <c r="S4935" t="str">
        <f>IF(ISNUMBER(SEARCH(ZAKL_DATA!$B$18,FU!$U4935)),U4935,"")</f>
        <v>Sudoměřice u Tábora</v>
      </c>
      <c r="T4935" t="str">
        <f t="array" ref="T4935">IFERROR(INDEX($S$3:$S$6255,SMALL(IF(ISNUMBER(SEARCH("",$S$3:$S$6255)),ROW($S$1:$S$6253),""),ROW(S4933))),"")</f>
        <v>Sudoměřice u Tábora</v>
      </c>
      <c r="U4935" t="s">
        <v>5790</v>
      </c>
      <c r="V4935">
        <v>584363</v>
      </c>
    </row>
    <row r="4936" spans="19:22">
      <c r="S4936" t="str">
        <f>IF(ISNUMBER(SEARCH(ZAKL_DATA!$B$18,FU!$U4936)),U4936,"")</f>
        <v>Sudovo Hlavno</v>
      </c>
      <c r="T4936" t="str">
        <f t="array" ref="T4936">IFERROR(INDEX($S$3:$S$6255,SMALL(IF(ISNUMBER(SEARCH("",$S$3:$S$6255)),ROW($S$1:$S$6253),""),ROW(S4934))),"")</f>
        <v>Sudovo Hlavno</v>
      </c>
      <c r="U4936" t="s">
        <v>7099</v>
      </c>
      <c r="V4936">
        <v>584371</v>
      </c>
    </row>
    <row r="4937" spans="19:22">
      <c r="S4937" t="str">
        <f>IF(ISNUMBER(SEARCH(ZAKL_DATA!$B$18,FU!$U4937)),U4937,"")</f>
        <v>Sudslava</v>
      </c>
      <c r="T4937" t="str">
        <f t="array" ref="T4937">IFERROR(INDEX($S$3:$S$6255,SMALL(IF(ISNUMBER(SEARCH("",$S$3:$S$6255)),ROW($S$1:$S$6253),""),ROW(S4935))),"")</f>
        <v>Sudslava</v>
      </c>
      <c r="U4937" t="s">
        <v>7721</v>
      </c>
      <c r="V4937">
        <v>584380</v>
      </c>
    </row>
    <row r="4938" spans="19:22">
      <c r="S4938" t="str">
        <f>IF(ISNUMBER(SEARCH(ZAKL_DATA!$B$18,FU!$U4938)),U4938,"")</f>
        <v>Suchá</v>
      </c>
      <c r="T4938" t="str">
        <f t="array" ref="T4938">IFERROR(INDEX($S$3:$S$6255,SMALL(IF(ISNUMBER(SEARCH("",$S$3:$S$6255)),ROW($S$1:$S$6253),""),ROW(S4936))),"")</f>
        <v>Suchá</v>
      </c>
      <c r="U4938" t="s">
        <v>8185</v>
      </c>
      <c r="V4938">
        <v>584401</v>
      </c>
    </row>
    <row r="4939" spans="19:22">
      <c r="S4939" t="str">
        <f>IF(ISNUMBER(SEARCH(ZAKL_DATA!$B$18,FU!$U4939)),U4939,"")</f>
        <v>Suchá Lhota</v>
      </c>
      <c r="T4939" t="str">
        <f t="array" ref="T4939">IFERROR(INDEX($S$3:$S$6255,SMALL(IF(ISNUMBER(SEARCH("",$S$3:$S$6255)),ROW($S$1:$S$6253),""),ROW(S4937))),"")</f>
        <v>Suchá Lhota</v>
      </c>
      <c r="U4939" t="s">
        <v>7580</v>
      </c>
      <c r="V4939">
        <v>584410</v>
      </c>
    </row>
    <row r="4940" spans="19:22">
      <c r="S4940" t="str">
        <f>IF(ISNUMBER(SEARCH(ZAKL_DATA!$B$18,FU!$U4940)),U4940,"")</f>
        <v>Suchá Loz</v>
      </c>
      <c r="T4940" t="str">
        <f t="array" ref="T4940">IFERROR(INDEX($S$3:$S$6255,SMALL(IF(ISNUMBER(SEARCH("",$S$3:$S$6255)),ROW($S$1:$S$6253),""),ROW(S4938))),"")</f>
        <v>Suchá Loz</v>
      </c>
      <c r="U4940" t="s">
        <v>8479</v>
      </c>
      <c r="V4940">
        <v>584428</v>
      </c>
    </row>
    <row r="4941" spans="19:22">
      <c r="S4941" t="str">
        <f>IF(ISNUMBER(SEARCH(ZAKL_DATA!$B$18,FU!$U4941)),U4941,"")</f>
        <v>Suchdol</v>
      </c>
      <c r="T4941" t="str">
        <f t="array" ref="T4941">IFERROR(INDEX($S$3:$S$6255,SMALL(IF(ISNUMBER(SEARCH("",$S$3:$S$6255)),ROW($S$1:$S$6253),""),ROW(S4939))),"")</f>
        <v>Suchdol</v>
      </c>
      <c r="U4941" t="s">
        <v>4372</v>
      </c>
      <c r="V4941">
        <v>584436</v>
      </c>
    </row>
    <row r="4942" spans="19:22">
      <c r="S4942" t="str">
        <f>IF(ISNUMBER(SEARCH(ZAKL_DATA!$B$18,FU!$U4942)),U4942,"")</f>
        <v>Suchdol</v>
      </c>
      <c r="T4942" t="str">
        <f t="array" ref="T4942">IFERROR(INDEX($S$3:$S$6255,SMALL(IF(ISNUMBER(SEARCH("",$S$3:$S$6255)),ROW($S$1:$S$6253),""),ROW(S4940))),"")</f>
        <v>Suchdol</v>
      </c>
      <c r="U4942" t="s">
        <v>4372</v>
      </c>
      <c r="V4942">
        <v>584444</v>
      </c>
    </row>
    <row r="4943" spans="19:22">
      <c r="S4943" t="str">
        <f>IF(ISNUMBER(SEARCH(ZAKL_DATA!$B$18,FU!$U4943)),U4943,"")</f>
        <v>Suchdol nad Lužnicí</v>
      </c>
      <c r="T4943" t="str">
        <f t="array" ref="T4943">IFERROR(INDEX($S$3:$S$6255,SMALL(IF(ISNUMBER(SEARCH("",$S$3:$S$6255)),ROW($S$1:$S$6253),""),ROW(S4941))),"")</f>
        <v>Suchdol nad Lužnicí</v>
      </c>
      <c r="U4943" t="s">
        <v>5335</v>
      </c>
      <c r="V4943">
        <v>584452</v>
      </c>
    </row>
    <row r="4944" spans="19:22">
      <c r="S4944" t="str">
        <f>IF(ISNUMBER(SEARCH(ZAKL_DATA!$B$18,FU!$U4944)),U4944,"")</f>
        <v>Suchdol nad Odrou</v>
      </c>
      <c r="T4944" t="str">
        <f t="array" ref="T4944">IFERROR(INDEX($S$3:$S$6255,SMALL(IF(ISNUMBER(SEARCH("",$S$3:$S$6255)),ROW($S$1:$S$6253),""),ROW(S4942))),"")</f>
        <v>Suchdol nad Odrou</v>
      </c>
      <c r="U4944" t="s">
        <v>8951</v>
      </c>
      <c r="V4944">
        <v>584461</v>
      </c>
    </row>
    <row r="4945" spans="19:22">
      <c r="S4945" t="str">
        <f>IF(ISNUMBER(SEARCH(ZAKL_DATA!$B$18,FU!$U4945)),U4945,"")</f>
        <v>Suchodol</v>
      </c>
      <c r="T4945" t="str">
        <f t="array" ref="T4945">IFERROR(INDEX($S$3:$S$6255,SMALL(IF(ISNUMBER(SEARCH("",$S$3:$S$6255)),ROW($S$1:$S$6253),""),ROW(S4943))),"")</f>
        <v>Suchodol</v>
      </c>
      <c r="U4945" t="s">
        <v>4971</v>
      </c>
      <c r="V4945">
        <v>584479</v>
      </c>
    </row>
    <row r="4946" spans="19:22">
      <c r="S4946" t="str">
        <f>IF(ISNUMBER(SEARCH(ZAKL_DATA!$B$18,FU!$U4946)),U4946,"")</f>
        <v>Suchohrdly</v>
      </c>
      <c r="T4946" t="str">
        <f t="array" ref="T4946">IFERROR(INDEX($S$3:$S$6255,SMALL(IF(ISNUMBER(SEARCH("",$S$3:$S$6255)),ROW($S$1:$S$6253),""),ROW(S4944))),"")</f>
        <v>Suchohrdly</v>
      </c>
      <c r="U4946" t="s">
        <v>5944</v>
      </c>
      <c r="V4946">
        <v>584487</v>
      </c>
    </row>
    <row r="4947" spans="19:22">
      <c r="S4947" t="str">
        <f>IF(ISNUMBER(SEARCH(ZAKL_DATA!$B$18,FU!$U4947)),U4947,"")</f>
        <v>Suchohrdly u Miroslavi</v>
      </c>
      <c r="T4947" t="str">
        <f t="array" ref="T4947">IFERROR(INDEX($S$3:$S$6255,SMALL(IF(ISNUMBER(SEARCH("",$S$3:$S$6255)),ROW($S$1:$S$6253),""),ROW(S4945))),"")</f>
        <v>Suchohrdly u Miroslavi</v>
      </c>
      <c r="U4947" t="s">
        <v>8629</v>
      </c>
      <c r="V4947">
        <v>584495</v>
      </c>
    </row>
    <row r="4948" spans="19:22">
      <c r="S4948" t="str">
        <f>IF(ISNUMBER(SEARCH(ZAKL_DATA!$B$18,FU!$U4948)),U4948,"")</f>
        <v>Suchomasty</v>
      </c>
      <c r="T4948" t="str">
        <f t="array" ref="T4948">IFERROR(INDEX($S$3:$S$6255,SMALL(IF(ISNUMBER(SEARCH("",$S$3:$S$6255)),ROW($S$1:$S$6253),""),ROW(S4946))),"")</f>
        <v>Suchomasty</v>
      </c>
      <c r="U4948" t="s">
        <v>4120</v>
      </c>
      <c r="V4948">
        <v>584517</v>
      </c>
    </row>
    <row r="4949" spans="19:22">
      <c r="S4949" t="str">
        <f>IF(ISNUMBER(SEARCH(ZAKL_DATA!$B$18,FU!$U4949)),U4949,"")</f>
        <v>Suchonice</v>
      </c>
      <c r="T4949" t="str">
        <f t="array" ref="T4949">IFERROR(INDEX($S$3:$S$6255,SMALL(IF(ISNUMBER(SEARCH("",$S$3:$S$6255)),ROW($S$1:$S$6253),""),ROW(S4947))),"")</f>
        <v>Suchonice</v>
      </c>
      <c r="U4949" t="s">
        <v>6926</v>
      </c>
      <c r="V4949">
        <v>584525</v>
      </c>
    </row>
    <row r="4950" spans="19:22">
      <c r="S4950" t="str">
        <f>IF(ISNUMBER(SEARCH(ZAKL_DATA!$B$18,FU!$U4950)),U4950,"")</f>
        <v>Suchov</v>
      </c>
      <c r="T4950" t="str">
        <f t="array" ref="T4950">IFERROR(INDEX($S$3:$S$6255,SMALL(IF(ISNUMBER(SEARCH("",$S$3:$S$6255)),ROW($S$1:$S$6253),""),ROW(S4948))),"")</f>
        <v>Suchov</v>
      </c>
      <c r="U4950" t="s">
        <v>8080</v>
      </c>
      <c r="V4950">
        <v>584541</v>
      </c>
    </row>
    <row r="4951" spans="19:22">
      <c r="S4951" t="str">
        <f>IF(ISNUMBER(SEARCH(ZAKL_DATA!$B$18,FU!$U4951)),U4951,"")</f>
        <v>Suchovršice</v>
      </c>
      <c r="T4951" t="str">
        <f t="array" ref="T4951">IFERROR(INDEX($S$3:$S$6255,SMALL(IF(ISNUMBER(SEARCH("",$S$3:$S$6255)),ROW($S$1:$S$6253),""),ROW(S4949))),"")</f>
        <v>Suchovršice</v>
      </c>
      <c r="U4951" t="s">
        <v>7649</v>
      </c>
      <c r="V4951">
        <v>584550</v>
      </c>
    </row>
    <row r="4952" spans="19:22">
      <c r="S4952" t="str">
        <f>IF(ISNUMBER(SEARCH(ZAKL_DATA!$B$18,FU!$U4952)),U4952,"")</f>
        <v>Suchý</v>
      </c>
      <c r="T4952" t="str">
        <f t="array" ref="T4952">IFERROR(INDEX($S$3:$S$6255,SMALL(IF(ISNUMBER(SEARCH("",$S$3:$S$6255)),ROW($S$1:$S$6253),""),ROW(S4950))),"")</f>
        <v>Suchý</v>
      </c>
      <c r="U4952" t="s">
        <v>7800</v>
      </c>
      <c r="V4952">
        <v>584568</v>
      </c>
    </row>
    <row r="4953" spans="19:22">
      <c r="S4953" t="str">
        <f>IF(ISNUMBER(SEARCH(ZAKL_DATA!$B$18,FU!$U4953)),U4953,"")</f>
        <v>Suchý Důl</v>
      </c>
      <c r="T4953" t="str">
        <f t="array" ref="T4953">IFERROR(INDEX($S$3:$S$6255,SMALL(IF(ISNUMBER(SEARCH("",$S$3:$S$6255)),ROW($S$1:$S$6253),""),ROW(S4951))),"")</f>
        <v>Suchý Důl</v>
      </c>
      <c r="U4953" t="s">
        <v>7307</v>
      </c>
      <c r="V4953">
        <v>584576</v>
      </c>
    </row>
    <row r="4954" spans="19:22">
      <c r="S4954" t="str">
        <f>IF(ISNUMBER(SEARCH(ZAKL_DATA!$B$18,FU!$U4954)),U4954,"")</f>
        <v>Sukorady</v>
      </c>
      <c r="T4954" t="str">
        <f t="array" ref="T4954">IFERROR(INDEX($S$3:$S$6255,SMALL(IF(ISNUMBER(SEARCH("",$S$3:$S$6255)),ROW($S$1:$S$6253),""),ROW(S4952))),"")</f>
        <v>Sukorady</v>
      </c>
      <c r="U4954" t="s">
        <v>4583</v>
      </c>
      <c r="V4954">
        <v>584584</v>
      </c>
    </row>
    <row r="4955" spans="19:22">
      <c r="S4955" t="str">
        <f>IF(ISNUMBER(SEARCH(ZAKL_DATA!$B$18,FU!$U4955)),U4955,"")</f>
        <v>Sukorady</v>
      </c>
      <c r="T4955" t="str">
        <f t="array" ref="T4955">IFERROR(INDEX($S$3:$S$6255,SMALL(IF(ISNUMBER(SEARCH("",$S$3:$S$6255)),ROW($S$1:$S$6253),""),ROW(S4953))),"")</f>
        <v>Sukorady</v>
      </c>
      <c r="U4955" t="s">
        <v>4583</v>
      </c>
      <c r="V4955">
        <v>584592</v>
      </c>
    </row>
    <row r="4956" spans="19:22">
      <c r="S4956" t="str">
        <f>IF(ISNUMBER(SEARCH(ZAKL_DATA!$B$18,FU!$U4956)),U4956,"")</f>
        <v>Sulejovice</v>
      </c>
      <c r="T4956" t="str">
        <f t="array" ref="T4956">IFERROR(INDEX($S$3:$S$6255,SMALL(IF(ISNUMBER(SEARCH("",$S$3:$S$6255)),ROW($S$1:$S$6253),""),ROW(S4954))),"")</f>
        <v>Sulejovice</v>
      </c>
      <c r="U4956" t="s">
        <v>6625</v>
      </c>
      <c r="V4956">
        <v>584622</v>
      </c>
    </row>
    <row r="4957" spans="19:22">
      <c r="S4957" t="str">
        <f>IF(ISNUMBER(SEARCH(ZAKL_DATA!$B$18,FU!$U4957)),U4957,"")</f>
        <v>Sulice</v>
      </c>
      <c r="T4957" t="str">
        <f t="array" ref="T4957">IFERROR(INDEX($S$3:$S$6255,SMALL(IF(ISNUMBER(SEARCH("",$S$3:$S$6255)),ROW($S$1:$S$6253),""),ROW(S4955))),"")</f>
        <v>Sulice</v>
      </c>
      <c r="U4957" t="s">
        <v>4755</v>
      </c>
      <c r="V4957">
        <v>584631</v>
      </c>
    </row>
    <row r="4958" spans="19:22">
      <c r="S4958" t="str">
        <f>IF(ISNUMBER(SEARCH(ZAKL_DATA!$B$18,FU!$U4958)),U4958,"")</f>
        <v>Sulíkov</v>
      </c>
      <c r="T4958" t="str">
        <f t="array" ref="T4958">IFERROR(INDEX($S$3:$S$6255,SMALL(IF(ISNUMBER(SEARCH("",$S$3:$S$6255)),ROW($S$1:$S$6253),""),ROW(S4956))),"")</f>
        <v>Sulíkov</v>
      </c>
      <c r="U4958" t="s">
        <v>7801</v>
      </c>
      <c r="V4958">
        <v>584649</v>
      </c>
    </row>
    <row r="4959" spans="19:22">
      <c r="S4959" t="str">
        <f>IF(ISNUMBER(SEARCH(ZAKL_DATA!$B$18,FU!$U4959)),U4959,"")</f>
        <v>Sulimov</v>
      </c>
      <c r="T4959" t="str">
        <f t="array" ref="T4959">IFERROR(INDEX($S$3:$S$6255,SMALL(IF(ISNUMBER(SEARCH("",$S$3:$S$6255)),ROW($S$1:$S$6253),""),ROW(S4957))),"")</f>
        <v>Sulimov</v>
      </c>
      <c r="U4959" t="s">
        <v>8259</v>
      </c>
      <c r="V4959">
        <v>584657</v>
      </c>
    </row>
    <row r="4960" spans="19:22">
      <c r="S4960" t="str">
        <f>IF(ISNUMBER(SEARCH(ZAKL_DATA!$B$18,FU!$U4960)),U4960,"")</f>
        <v>Sulislav</v>
      </c>
      <c r="T4960" t="str">
        <f t="array" ref="T4960">IFERROR(INDEX($S$3:$S$6255,SMALL(IF(ISNUMBER(SEARCH("",$S$3:$S$6255)),ROW($S$1:$S$6253),""),ROW(S4958))),"")</f>
        <v>Sulislav</v>
      </c>
      <c r="U4960" t="s">
        <v>6243</v>
      </c>
      <c r="V4960">
        <v>584665</v>
      </c>
    </row>
    <row r="4961" spans="19:22">
      <c r="S4961" t="str">
        <f>IF(ISNUMBER(SEARCH(ZAKL_DATA!$B$18,FU!$U4961)),U4961,"")</f>
        <v>Sulkovec</v>
      </c>
      <c r="T4961" t="str">
        <f t="array" ref="T4961">IFERROR(INDEX($S$3:$S$6255,SMALL(IF(ISNUMBER(SEARCH("",$S$3:$S$6255)),ROW($S$1:$S$6253),""),ROW(S4959))),"")</f>
        <v>Sulkovec</v>
      </c>
      <c r="U4961" t="s">
        <v>8760</v>
      </c>
      <c r="V4961">
        <v>584673</v>
      </c>
    </row>
    <row r="4962" spans="19:22">
      <c r="S4962" t="str">
        <f>IF(ISNUMBER(SEARCH(ZAKL_DATA!$B$18,FU!$U4962)),U4962,"")</f>
        <v>Supíkovice</v>
      </c>
      <c r="T4962" t="str">
        <f t="array" ref="T4962">IFERROR(INDEX($S$3:$S$6255,SMALL(IF(ISNUMBER(SEARCH("",$S$3:$S$6255)),ROW($S$1:$S$6253),""),ROW(S4960))),"")</f>
        <v>Supíkovice</v>
      </c>
      <c r="U4962" t="s">
        <v>4946</v>
      </c>
      <c r="V4962">
        <v>584681</v>
      </c>
    </row>
    <row r="4963" spans="19:22">
      <c r="S4963" t="str">
        <f>IF(ISNUMBER(SEARCH(ZAKL_DATA!$B$18,FU!$U4963)),U4963,"")</f>
        <v>Sušice</v>
      </c>
      <c r="T4963" t="str">
        <f t="array" ref="T4963">IFERROR(INDEX($S$3:$S$6255,SMALL(IF(ISNUMBER(SEARCH("",$S$3:$S$6255)),ROW($S$1:$S$6253),""),ROW(S4961))),"")</f>
        <v>Sušice</v>
      </c>
      <c r="U4963" t="s">
        <v>3878</v>
      </c>
      <c r="V4963">
        <v>584703</v>
      </c>
    </row>
    <row r="4964" spans="19:22">
      <c r="S4964" t="str">
        <f>IF(ISNUMBER(SEARCH(ZAKL_DATA!$B$18,FU!$U4964)),U4964,"")</f>
        <v>Sušice</v>
      </c>
      <c r="T4964" t="str">
        <f t="array" ref="T4964">IFERROR(INDEX($S$3:$S$6255,SMALL(IF(ISNUMBER(SEARCH("",$S$3:$S$6255)),ROW($S$1:$S$6253),""),ROW(S4962))),"")</f>
        <v>Sušice</v>
      </c>
      <c r="U4964" t="s">
        <v>3878</v>
      </c>
      <c r="V4964">
        <v>584711</v>
      </c>
    </row>
    <row r="4965" spans="19:22">
      <c r="S4965" t="str">
        <f>IF(ISNUMBER(SEARCH(ZAKL_DATA!$B$18,FU!$U4965)),U4965,"")</f>
        <v>Sušice</v>
      </c>
      <c r="T4965" t="str">
        <f t="array" ref="T4965">IFERROR(INDEX($S$3:$S$6255,SMALL(IF(ISNUMBER(SEARCH("",$S$3:$S$6255)),ROW($S$1:$S$6253),""),ROW(S4963))),"")</f>
        <v>Sušice</v>
      </c>
      <c r="U4965" t="s">
        <v>3878</v>
      </c>
      <c r="V4965">
        <v>584720</v>
      </c>
    </row>
    <row r="4966" spans="19:22">
      <c r="S4966" t="str">
        <f>IF(ISNUMBER(SEARCH(ZAKL_DATA!$B$18,FU!$U4966)),U4966,"")</f>
        <v>Svárov</v>
      </c>
      <c r="T4966" t="str">
        <f t="array" ref="T4966">IFERROR(INDEX($S$3:$S$6255,SMALL(IF(ISNUMBER(SEARCH("",$S$3:$S$6255)),ROW($S$1:$S$6253),""),ROW(S4964))),"")</f>
        <v>Svárov</v>
      </c>
      <c r="U4966" t="s">
        <v>8480</v>
      </c>
      <c r="V4966">
        <v>584746</v>
      </c>
    </row>
    <row r="4967" spans="19:22">
      <c r="S4967" t="str">
        <f>IF(ISNUMBER(SEARCH(ZAKL_DATA!$B$18,FU!$U4967)),U4967,"")</f>
        <v>Svárov</v>
      </c>
      <c r="T4967" t="str">
        <f t="array" ref="T4967">IFERROR(INDEX($S$3:$S$6255,SMALL(IF(ISNUMBER(SEARCH("",$S$3:$S$6255)),ROW($S$1:$S$6253),""),ROW(S4965))),"")</f>
        <v>Svárov</v>
      </c>
      <c r="U4967" t="s">
        <v>8480</v>
      </c>
      <c r="V4967">
        <v>584754</v>
      </c>
    </row>
    <row r="4968" spans="19:22">
      <c r="S4968" t="str">
        <f>IF(ISNUMBER(SEARCH(ZAKL_DATA!$B$18,FU!$U4968)),U4968,"")</f>
        <v>Svatá</v>
      </c>
      <c r="T4968" t="str">
        <f t="array" ref="T4968">IFERROR(INDEX($S$3:$S$6255,SMALL(IF(ISNUMBER(SEARCH("",$S$3:$S$6255)),ROW($S$1:$S$6253),""),ROW(S4966))),"")</f>
        <v>Svatá</v>
      </c>
      <c r="U4968" t="s">
        <v>4121</v>
      </c>
      <c r="V4968">
        <v>584762</v>
      </c>
    </row>
    <row r="4969" spans="19:22">
      <c r="S4969" t="str">
        <f>IF(ISNUMBER(SEARCH(ZAKL_DATA!$B$18,FU!$U4969)),U4969,"")</f>
        <v>Svatá Maří</v>
      </c>
      <c r="T4969" t="str">
        <f t="array" ref="T4969">IFERROR(INDEX($S$3:$S$6255,SMALL(IF(ISNUMBER(SEARCH("",$S$3:$S$6255)),ROW($S$1:$S$6253),""),ROW(S4967))),"")</f>
        <v>Svatá Maří</v>
      </c>
      <c r="U4969" t="s">
        <v>5596</v>
      </c>
      <c r="V4969">
        <v>584771</v>
      </c>
    </row>
    <row r="4970" spans="19:22">
      <c r="S4970" t="str">
        <f>IF(ISNUMBER(SEARCH(ZAKL_DATA!$B$18,FU!$U4970)),U4970,"")</f>
        <v>Svatava</v>
      </c>
      <c r="T4970" t="str">
        <f t="array" ref="T4970">IFERROR(INDEX($S$3:$S$6255,SMALL(IF(ISNUMBER(SEARCH("",$S$3:$S$6255)),ROW($S$1:$S$6253),""),ROW(S4968))),"")</f>
        <v>Svatava</v>
      </c>
      <c r="U4970" t="s">
        <v>4724</v>
      </c>
      <c r="V4970">
        <v>584789</v>
      </c>
    </row>
    <row r="4971" spans="19:22">
      <c r="S4971" t="str">
        <f>IF(ISNUMBER(SEARCH(ZAKL_DATA!$B$18,FU!$U4971)),U4971,"")</f>
        <v>Svaté Pole</v>
      </c>
      <c r="T4971" t="str">
        <f t="array" ref="T4971">IFERROR(INDEX($S$3:$S$6255,SMALL(IF(ISNUMBER(SEARCH("",$S$3:$S$6255)),ROW($S$1:$S$6253),""),ROW(S4969))),"")</f>
        <v>Svaté Pole</v>
      </c>
      <c r="U4971" t="s">
        <v>4972</v>
      </c>
      <c r="V4971">
        <v>584797</v>
      </c>
    </row>
    <row r="4972" spans="19:22">
      <c r="S4972" t="str">
        <f>IF(ISNUMBER(SEARCH(ZAKL_DATA!$B$18,FU!$U4972)),U4972,"")</f>
        <v>Svatobořice-Mistřín</v>
      </c>
      <c r="T4972" t="str">
        <f t="array" ref="T4972">IFERROR(INDEX($S$3:$S$6255,SMALL(IF(ISNUMBER(SEARCH("",$S$3:$S$6255)),ROW($S$1:$S$6253),""),ROW(S4970))),"")</f>
        <v>Svatobořice-Mistřín</v>
      </c>
      <c r="U4972" t="s">
        <v>8081</v>
      </c>
      <c r="V4972">
        <v>584801</v>
      </c>
    </row>
    <row r="4973" spans="19:22">
      <c r="S4973" t="str">
        <f>IF(ISNUMBER(SEARCH(ZAKL_DATA!$B$18,FU!$U4973)),U4973,"")</f>
        <v>Svatojanský Újezd</v>
      </c>
      <c r="T4973" t="str">
        <f t="array" ref="T4973">IFERROR(INDEX($S$3:$S$6255,SMALL(IF(ISNUMBER(SEARCH("",$S$3:$S$6255)),ROW($S$1:$S$6253),""),ROW(S4971))),"")</f>
        <v>Svatojanský Újezd</v>
      </c>
      <c r="U4973" t="s">
        <v>7213</v>
      </c>
      <c r="V4973">
        <v>584819</v>
      </c>
    </row>
    <row r="4974" spans="19:22">
      <c r="S4974" t="str">
        <f>IF(ISNUMBER(SEARCH(ZAKL_DATA!$B$18,FU!$U4974)),U4974,"")</f>
        <v>Svatoňovice</v>
      </c>
      <c r="T4974" t="str">
        <f t="array" ref="T4974">IFERROR(INDEX($S$3:$S$6255,SMALL(IF(ISNUMBER(SEARCH("",$S$3:$S$6255)),ROW($S$1:$S$6253),""),ROW(S4972))),"")</f>
        <v>Svatoňovice</v>
      </c>
      <c r="U4974" t="s">
        <v>5325</v>
      </c>
      <c r="V4974">
        <v>584835</v>
      </c>
    </row>
    <row r="4975" spans="19:22">
      <c r="S4975" t="str">
        <f>IF(ISNUMBER(SEARCH(ZAKL_DATA!$B$18,FU!$U4975)),U4975,"")</f>
        <v>Svatoslav</v>
      </c>
      <c r="T4975" t="str">
        <f t="array" ref="T4975">IFERROR(INDEX($S$3:$S$6255,SMALL(IF(ISNUMBER(SEARCH("",$S$3:$S$6255)),ROW($S$1:$S$6253),""),ROW(S4973))),"")</f>
        <v>Svatoslav</v>
      </c>
      <c r="U4975" t="s">
        <v>7903</v>
      </c>
      <c r="V4975">
        <v>584843</v>
      </c>
    </row>
    <row r="4976" spans="19:22">
      <c r="S4976" t="str">
        <f>IF(ISNUMBER(SEARCH(ZAKL_DATA!$B$18,FU!$U4976)),U4976,"")</f>
        <v>Svatoslav</v>
      </c>
      <c r="T4976" t="str">
        <f t="array" ref="T4976">IFERROR(INDEX($S$3:$S$6255,SMALL(IF(ISNUMBER(SEARCH("",$S$3:$S$6255)),ROW($S$1:$S$6253),""),ROW(S4974))),"")</f>
        <v>Svatoslav</v>
      </c>
      <c r="U4976" t="s">
        <v>7903</v>
      </c>
      <c r="V4976">
        <v>584851</v>
      </c>
    </row>
    <row r="4977" spans="19:22">
      <c r="S4977" t="str">
        <f>IF(ISNUMBER(SEARCH(ZAKL_DATA!$B$18,FU!$U4977)),U4977,"")</f>
        <v>Svatý Jan</v>
      </c>
      <c r="T4977" t="str">
        <f t="array" ref="T4977">IFERROR(INDEX($S$3:$S$6255,SMALL(IF(ISNUMBER(SEARCH("",$S$3:$S$6255)),ROW($S$1:$S$6253),""),ROW(S4975))),"")</f>
        <v>Svatý Jan</v>
      </c>
      <c r="U4977" t="s">
        <v>4973</v>
      </c>
      <c r="V4977">
        <v>584860</v>
      </c>
    </row>
    <row r="4978" spans="19:22">
      <c r="S4978" t="str">
        <f>IF(ISNUMBER(SEARCH(ZAKL_DATA!$B$18,FU!$U4978)),U4978,"")</f>
        <v>Svatý Jan nad Malší</v>
      </c>
      <c r="T4978" t="str">
        <f t="array" ref="T4978">IFERROR(INDEX($S$3:$S$6255,SMALL(IF(ISNUMBER(SEARCH("",$S$3:$S$6255)),ROW($S$1:$S$6253),""),ROW(S4976))),"")</f>
        <v>Svatý Jan nad Malší</v>
      </c>
      <c r="U4978" t="s">
        <v>5170</v>
      </c>
      <c r="V4978">
        <v>584878</v>
      </c>
    </row>
    <row r="4979" spans="19:22">
      <c r="S4979" t="str">
        <f>IF(ISNUMBER(SEARCH(ZAKL_DATA!$B$18,FU!$U4979)),U4979,"")</f>
        <v>Svatý Jan pod Skalou</v>
      </c>
      <c r="T4979" t="str">
        <f t="array" ref="T4979">IFERROR(INDEX($S$3:$S$6255,SMALL(IF(ISNUMBER(SEARCH("",$S$3:$S$6255)),ROW($S$1:$S$6253),""),ROW(S4977))),"")</f>
        <v>Svatý Jan pod Skalou</v>
      </c>
      <c r="U4979" t="s">
        <v>4122</v>
      </c>
      <c r="V4979">
        <v>584894</v>
      </c>
    </row>
    <row r="4980" spans="19:22">
      <c r="S4980" t="str">
        <f>IF(ISNUMBER(SEARCH(ZAKL_DATA!$B$18,FU!$U4980)),U4980,"")</f>
        <v>Svatý Jiří</v>
      </c>
      <c r="T4980" t="str">
        <f t="array" ref="T4980">IFERROR(INDEX($S$3:$S$6255,SMALL(IF(ISNUMBER(SEARCH("",$S$3:$S$6255)),ROW($S$1:$S$6253),""),ROW(S4978))),"")</f>
        <v>Svatý Jiří</v>
      </c>
      <c r="U4980" t="s">
        <v>7704</v>
      </c>
      <c r="V4980">
        <v>584908</v>
      </c>
    </row>
    <row r="4981" spans="19:22">
      <c r="S4981" t="str">
        <f>IF(ISNUMBER(SEARCH(ZAKL_DATA!$B$18,FU!$U4981)),U4981,"")</f>
        <v>Svatý Mikuláš</v>
      </c>
      <c r="T4981" t="str">
        <f t="array" ref="T4981">IFERROR(INDEX($S$3:$S$6255,SMALL(IF(ISNUMBER(SEARCH("",$S$3:$S$6255)),ROW($S$1:$S$6253),""),ROW(S4979))),"")</f>
        <v>Svatý Mikuláš</v>
      </c>
      <c r="U4981" t="s">
        <v>4349</v>
      </c>
      <c r="V4981">
        <v>584916</v>
      </c>
    </row>
    <row r="4982" spans="19:22">
      <c r="S4982" t="str">
        <f>IF(ISNUMBER(SEARCH(ZAKL_DATA!$B$18,FU!$U4982)),U4982,"")</f>
        <v>Svébohov</v>
      </c>
      <c r="T4982" t="str">
        <f t="array" ref="T4982">IFERROR(INDEX($S$3:$S$6255,SMALL(IF(ISNUMBER(SEARCH("",$S$3:$S$6255)),ROW($S$1:$S$6253),""),ROW(S4980))),"")</f>
        <v>Svébohov</v>
      </c>
      <c r="U4982" t="s">
        <v>4947</v>
      </c>
      <c r="V4982">
        <v>584924</v>
      </c>
    </row>
    <row r="4983" spans="19:22">
      <c r="S4983" t="str">
        <f>IF(ISNUMBER(SEARCH(ZAKL_DATA!$B$18,FU!$U4983)),U4983,"")</f>
        <v>Svémyslice</v>
      </c>
      <c r="T4983" t="str">
        <f t="array" ref="T4983">IFERROR(INDEX($S$3:$S$6255,SMALL(IF(ISNUMBER(SEARCH("",$S$3:$S$6255)),ROW($S$1:$S$6253),""),ROW(S4981))),"")</f>
        <v>Svémyslice</v>
      </c>
      <c r="U4983" t="s">
        <v>8842</v>
      </c>
      <c r="V4983">
        <v>584932</v>
      </c>
    </row>
    <row r="4984" spans="19:22">
      <c r="S4984" t="str">
        <f>IF(ISNUMBER(SEARCH(ZAKL_DATA!$B$18,FU!$U4984)),U4984,"")</f>
        <v>Svépravice</v>
      </c>
      <c r="T4984" t="str">
        <f t="array" ref="T4984">IFERROR(INDEX($S$3:$S$6255,SMALL(IF(ISNUMBER(SEARCH("",$S$3:$S$6255)),ROW($S$1:$S$6253),""),ROW(S4982))),"")</f>
        <v>Svépravice</v>
      </c>
      <c r="U4984" t="s">
        <v>8876</v>
      </c>
      <c r="V4984">
        <v>584941</v>
      </c>
    </row>
    <row r="4985" spans="19:22">
      <c r="S4985" t="str">
        <f>IF(ISNUMBER(SEARCH(ZAKL_DATA!$B$18,FU!$U4985)),U4985,"")</f>
        <v>Svéradice</v>
      </c>
      <c r="T4985" t="str">
        <f t="array" ref="T4985">IFERROR(INDEX($S$3:$S$6255,SMALL(IF(ISNUMBER(SEARCH("",$S$3:$S$6255)),ROW($S$1:$S$6253),""),ROW(S4983))),"")</f>
        <v>Svéradice</v>
      </c>
      <c r="U4985" t="s">
        <v>6023</v>
      </c>
      <c r="V4985">
        <v>584959</v>
      </c>
    </row>
    <row r="4986" spans="19:22">
      <c r="S4986" t="str">
        <f>IF(ISNUMBER(SEARCH(ZAKL_DATA!$B$18,FU!$U4986)),U4986,"")</f>
        <v>Svésedlice</v>
      </c>
      <c r="T4986" t="str">
        <f t="array" ref="T4986">IFERROR(INDEX($S$3:$S$6255,SMALL(IF(ISNUMBER(SEARCH("",$S$3:$S$6255)),ROW($S$1:$S$6253),""),ROW(S4984))),"")</f>
        <v>Svésedlice</v>
      </c>
      <c r="U4986" t="s">
        <v>5723</v>
      </c>
      <c r="V4986">
        <v>584967</v>
      </c>
    </row>
    <row r="4987" spans="19:22">
      <c r="S4987" t="str">
        <f>IF(ISNUMBER(SEARCH(ZAKL_DATA!$B$18,FU!$U4987)),U4987,"")</f>
        <v>Světce</v>
      </c>
      <c r="T4987" t="str">
        <f t="array" ref="T4987">IFERROR(INDEX($S$3:$S$6255,SMALL(IF(ISNUMBER(SEARCH("",$S$3:$S$6255)),ROW($S$1:$S$6253),""),ROW(S4985))),"")</f>
        <v>Světce</v>
      </c>
      <c r="U4987" t="s">
        <v>6226</v>
      </c>
      <c r="V4987">
        <v>584975</v>
      </c>
    </row>
    <row r="4988" spans="19:22">
      <c r="S4988" t="str">
        <f>IF(ISNUMBER(SEARCH(ZAKL_DATA!$B$18,FU!$U4988)),U4988,"")</f>
        <v>Světec</v>
      </c>
      <c r="T4988" t="str">
        <f t="array" ref="T4988">IFERROR(INDEX($S$3:$S$6255,SMALL(IF(ISNUMBER(SEARCH("",$S$3:$S$6255)),ROW($S$1:$S$6253),""),ROW(S4986))),"")</f>
        <v>Světec</v>
      </c>
      <c r="U4988" t="s">
        <v>6781</v>
      </c>
      <c r="V4988">
        <v>584983</v>
      </c>
    </row>
    <row r="4989" spans="19:22">
      <c r="S4989" t="str">
        <f>IF(ISNUMBER(SEARCH(ZAKL_DATA!$B$18,FU!$U4989)),U4989,"")</f>
        <v>Světí</v>
      </c>
      <c r="T4989" t="str">
        <f t="array" ref="T4989">IFERROR(INDEX($S$3:$S$6255,SMALL(IF(ISNUMBER(SEARCH("",$S$3:$S$6255)),ROW($S$1:$S$6253),""),ROW(S4987))),"")</f>
        <v>Světí</v>
      </c>
      <c r="U4989" t="s">
        <v>5394</v>
      </c>
      <c r="V4989">
        <v>584991</v>
      </c>
    </row>
    <row r="4990" spans="19:22">
      <c r="S4990" t="str">
        <f>IF(ISNUMBER(SEARCH(ZAKL_DATA!$B$18,FU!$U4990)),U4990,"")</f>
        <v>Světice</v>
      </c>
      <c r="T4990" t="str">
        <f t="array" ref="T4990">IFERROR(INDEX($S$3:$S$6255,SMALL(IF(ISNUMBER(SEARCH("",$S$3:$S$6255)),ROW($S$1:$S$6253),""),ROW(S4988))),"")</f>
        <v>Světice</v>
      </c>
      <c r="U4990" t="s">
        <v>4756</v>
      </c>
      <c r="V4990">
        <v>585009</v>
      </c>
    </row>
    <row r="4991" spans="19:22">
      <c r="S4991" t="str">
        <f>IF(ISNUMBER(SEARCH(ZAKL_DATA!$B$18,FU!$U4991)),U4991,"")</f>
        <v>Světlá</v>
      </c>
      <c r="T4991" t="str">
        <f t="array" ref="T4991">IFERROR(INDEX($S$3:$S$6255,SMALL(IF(ISNUMBER(SEARCH("",$S$3:$S$6255)),ROW($S$1:$S$6253),""),ROW(S4989))),"")</f>
        <v>Světlá</v>
      </c>
      <c r="U4991" t="s">
        <v>8039</v>
      </c>
      <c r="V4991">
        <v>585017</v>
      </c>
    </row>
    <row r="4992" spans="19:22">
      <c r="S4992" t="str">
        <f>IF(ISNUMBER(SEARCH(ZAKL_DATA!$B$18,FU!$U4992)),U4992,"")</f>
        <v>Světlá Hora</v>
      </c>
      <c r="T4992" t="str">
        <f t="array" ref="T4992">IFERROR(INDEX($S$3:$S$6255,SMALL(IF(ISNUMBER(SEARCH("",$S$3:$S$6255)),ROW($S$1:$S$6253),""),ROW(S4990))),"")</f>
        <v>Světlá Hora</v>
      </c>
      <c r="U4992" t="s">
        <v>8817</v>
      </c>
      <c r="V4992">
        <v>585025</v>
      </c>
    </row>
    <row r="4993" spans="19:22">
      <c r="S4993" t="str">
        <f>IF(ISNUMBER(SEARCH(ZAKL_DATA!$B$18,FU!$U4993)),U4993,"")</f>
        <v>Světlá nad Sázavou</v>
      </c>
      <c r="T4993" t="str">
        <f t="array" ref="T4993">IFERROR(INDEX($S$3:$S$6255,SMALL(IF(ISNUMBER(SEARCH("",$S$3:$S$6255)),ROW($S$1:$S$6253),""),ROW(S4991))),"")</f>
        <v>Světlá nad Sázavou</v>
      </c>
      <c r="U4993" t="s">
        <v>6909</v>
      </c>
      <c r="V4993">
        <v>585033</v>
      </c>
    </row>
    <row r="4994" spans="19:22">
      <c r="S4994" t="str">
        <f>IF(ISNUMBER(SEARCH(ZAKL_DATA!$B$18,FU!$U4994)),U4994,"")</f>
        <v>Světlá pod Ještědem</v>
      </c>
      <c r="T4994" t="str">
        <f t="array" ref="T4994">IFERROR(INDEX($S$3:$S$6255,SMALL(IF(ISNUMBER(SEARCH("",$S$3:$S$6255)),ROW($S$1:$S$6253),""),ROW(S4992))),"")</f>
        <v>Světlá pod Ještědem</v>
      </c>
      <c r="U4994" t="s">
        <v>6520</v>
      </c>
      <c r="V4994">
        <v>585041</v>
      </c>
    </row>
    <row r="4995" spans="19:22">
      <c r="S4995" t="str">
        <f>IF(ISNUMBER(SEARCH(ZAKL_DATA!$B$18,FU!$U4995)),U4995,"")</f>
        <v>Světlík</v>
      </c>
      <c r="T4995" t="str">
        <f t="array" ref="T4995">IFERROR(INDEX($S$3:$S$6255,SMALL(IF(ISNUMBER(SEARCH("",$S$3:$S$6255)),ROW($S$1:$S$6253),""),ROW(S4993))),"")</f>
        <v>Světlík</v>
      </c>
      <c r="U4995" t="s">
        <v>5231</v>
      </c>
      <c r="V4995">
        <v>585050</v>
      </c>
    </row>
    <row r="4996" spans="19:22">
      <c r="S4996" t="str">
        <f>IF(ISNUMBER(SEARCH(ZAKL_DATA!$B$18,FU!$U4996)),U4996,"")</f>
        <v>Světnov</v>
      </c>
      <c r="T4996" t="str">
        <f t="array" ref="T4996">IFERROR(INDEX($S$3:$S$6255,SMALL(IF(ISNUMBER(SEARCH("",$S$3:$S$6255)),ROW($S$1:$S$6253),""),ROW(S4994))),"")</f>
        <v>Světnov</v>
      </c>
      <c r="U4996" t="s">
        <v>8761</v>
      </c>
      <c r="V4996">
        <v>585068</v>
      </c>
    </row>
    <row r="4997" spans="19:22">
      <c r="S4997" t="str">
        <f>IF(ISNUMBER(SEARCH(ZAKL_DATA!$B$18,FU!$U4997)),U4997,"")</f>
        <v>Sviadnov</v>
      </c>
      <c r="T4997" t="str">
        <f t="array" ref="T4997">IFERROR(INDEX($S$3:$S$6255,SMALL(IF(ISNUMBER(SEARCH("",$S$3:$S$6255)),ROW($S$1:$S$6253),""),ROW(S4995))),"")</f>
        <v>Sviadnov</v>
      </c>
      <c r="U4997" t="s">
        <v>6916</v>
      </c>
      <c r="V4997">
        <v>585076</v>
      </c>
    </row>
    <row r="4998" spans="19:22">
      <c r="S4998" t="str">
        <f>IF(ISNUMBER(SEARCH(ZAKL_DATA!$B$18,FU!$U4998)),U4998,"")</f>
        <v>Svídnice</v>
      </c>
      <c r="T4998" t="str">
        <f t="array" ref="T4998">IFERROR(INDEX($S$3:$S$6255,SMALL(IF(ISNUMBER(SEARCH("",$S$3:$S$6255)),ROW($S$1:$S$6253),""),ROW(S4996))),"")</f>
        <v>Svídnice</v>
      </c>
      <c r="U4998" t="s">
        <v>5438</v>
      </c>
      <c r="V4998">
        <v>585092</v>
      </c>
    </row>
    <row r="4999" spans="19:22">
      <c r="S4999" t="str">
        <f>IF(ISNUMBER(SEARCH(ZAKL_DATA!$B$18,FU!$U4999)),U4999,"")</f>
        <v>Svídnice</v>
      </c>
      <c r="T4999" t="str">
        <f t="array" ref="T4999">IFERROR(INDEX($S$3:$S$6255,SMALL(IF(ISNUMBER(SEARCH("",$S$3:$S$6255)),ROW($S$1:$S$6253),""),ROW(S4997))),"")</f>
        <v>Svídnice</v>
      </c>
      <c r="U4999" t="s">
        <v>5438</v>
      </c>
      <c r="V4999">
        <v>585106</v>
      </c>
    </row>
    <row r="5000" spans="19:22">
      <c r="S5000" t="str">
        <f>IF(ISNUMBER(SEARCH(ZAKL_DATA!$B$18,FU!$U5000)),U5000,"")</f>
        <v>Svijanský Újezd</v>
      </c>
      <c r="T5000" t="str">
        <f t="array" ref="T5000">IFERROR(INDEX($S$3:$S$6255,SMALL(IF(ISNUMBER(SEARCH("",$S$3:$S$6255)),ROW($S$1:$S$6253),""),ROW(S4998))),"")</f>
        <v>Svijanský Újezd</v>
      </c>
      <c r="U5000" t="s">
        <v>6521</v>
      </c>
      <c r="V5000">
        <v>585114</v>
      </c>
    </row>
    <row r="5001" spans="19:22">
      <c r="S5001" t="str">
        <f>IF(ISNUMBER(SEARCH(ZAKL_DATA!$B$18,FU!$U5001)),U5001,"")</f>
        <v>Svijany</v>
      </c>
      <c r="T5001" t="str">
        <f t="array" ref="T5001">IFERROR(INDEX($S$3:$S$6255,SMALL(IF(ISNUMBER(SEARCH("",$S$3:$S$6255)),ROW($S$1:$S$6253),""),ROW(S4999))),"")</f>
        <v>Svijany</v>
      </c>
      <c r="U5001" t="s">
        <v>6522</v>
      </c>
      <c r="V5001">
        <v>585131</v>
      </c>
    </row>
    <row r="5002" spans="19:22">
      <c r="S5002" t="str">
        <f>IF(ISNUMBER(SEARCH(ZAKL_DATA!$B$18,FU!$U5002)),U5002,"")</f>
        <v>Svinaře</v>
      </c>
      <c r="T5002" t="str">
        <f t="array" ref="T5002">IFERROR(INDEX($S$3:$S$6255,SMALL(IF(ISNUMBER(SEARCH("",$S$3:$S$6255)),ROW($S$1:$S$6253),""),ROW(S5000))),"")</f>
        <v>Svinaře</v>
      </c>
      <c r="U5002" t="s">
        <v>4123</v>
      </c>
      <c r="V5002">
        <v>585149</v>
      </c>
    </row>
    <row r="5003" spans="19:22">
      <c r="S5003" t="str">
        <f>IF(ISNUMBER(SEARCH(ZAKL_DATA!$B$18,FU!$U5003)),U5003,"")</f>
        <v>Svinařov</v>
      </c>
      <c r="T5003" t="str">
        <f t="array" ref="T5003">IFERROR(INDEX($S$3:$S$6255,SMALL(IF(ISNUMBER(SEARCH("",$S$3:$S$6255)),ROW($S$1:$S$6253),""),ROW(S5001))),"")</f>
        <v>Svinařov</v>
      </c>
      <c r="U5003" t="s">
        <v>4224</v>
      </c>
      <c r="V5003">
        <v>585157</v>
      </c>
    </row>
    <row r="5004" spans="19:22">
      <c r="S5004" t="str">
        <f>IF(ISNUMBER(SEARCH(ZAKL_DATA!$B$18,FU!$U5004)),U5004,"")</f>
        <v>Svinčany</v>
      </c>
      <c r="T5004" t="str">
        <f t="array" ref="T5004">IFERROR(INDEX($S$3:$S$6255,SMALL(IF(ISNUMBER(SEARCH("",$S$3:$S$6255)),ROW($S$1:$S$6253),""),ROW(S5002))),"")</f>
        <v>Svinčany</v>
      </c>
      <c r="U5004" t="s">
        <v>7385</v>
      </c>
      <c r="V5004">
        <v>585165</v>
      </c>
    </row>
    <row r="5005" spans="19:22">
      <c r="S5005" t="str">
        <f>IF(ISNUMBER(SEARCH(ZAKL_DATA!$B$18,FU!$U5005)),U5005,"")</f>
        <v>Svinošice</v>
      </c>
      <c r="T5005" t="str">
        <f t="array" ref="T5005">IFERROR(INDEX($S$3:$S$6255,SMALL(IF(ISNUMBER(SEARCH("",$S$3:$S$6255)),ROW($S$1:$S$6253),""),ROW(S5003))),"")</f>
        <v>Svinošice</v>
      </c>
      <c r="U5005" t="s">
        <v>7802</v>
      </c>
      <c r="V5005">
        <v>585173</v>
      </c>
    </row>
    <row r="5006" spans="19:22">
      <c r="S5006" t="str">
        <f>IF(ISNUMBER(SEARCH(ZAKL_DATA!$B$18,FU!$U5006)),U5006,"")</f>
        <v>Sviny</v>
      </c>
      <c r="T5006" t="str">
        <f t="array" ref="T5006">IFERROR(INDEX($S$3:$S$6255,SMALL(IF(ISNUMBER(SEARCH("",$S$3:$S$6255)),ROW($S$1:$S$6253),""),ROW(S5004))),"")</f>
        <v>Sviny</v>
      </c>
      <c r="U5006" t="s">
        <v>5791</v>
      </c>
      <c r="V5006">
        <v>585181</v>
      </c>
    </row>
    <row r="5007" spans="19:22">
      <c r="S5007" t="str">
        <f>IF(ISNUMBER(SEARCH(ZAKL_DATA!$B$18,FU!$U5007)),U5007,"")</f>
        <v>Sviny</v>
      </c>
      <c r="T5007" t="str">
        <f t="array" ref="T5007">IFERROR(INDEX($S$3:$S$6255,SMALL(IF(ISNUMBER(SEARCH("",$S$3:$S$6255)),ROW($S$1:$S$6253),""),ROW(S5005))),"")</f>
        <v>Sviny</v>
      </c>
      <c r="U5007" t="s">
        <v>5791</v>
      </c>
      <c r="V5007">
        <v>585190</v>
      </c>
    </row>
    <row r="5008" spans="19:22">
      <c r="S5008" t="str">
        <f>IF(ISNUMBER(SEARCH(ZAKL_DATA!$B$18,FU!$U5008)),U5008,"")</f>
        <v>Svitávka</v>
      </c>
      <c r="T5008" t="str">
        <f t="array" ref="T5008">IFERROR(INDEX($S$3:$S$6255,SMALL(IF(ISNUMBER(SEARCH("",$S$3:$S$6255)),ROW($S$1:$S$6253),""),ROW(S5006))),"")</f>
        <v>Svitávka</v>
      </c>
      <c r="U5008" t="s">
        <v>7803</v>
      </c>
      <c r="V5008">
        <v>585203</v>
      </c>
    </row>
    <row r="5009" spans="19:22">
      <c r="S5009" t="str">
        <f>IF(ISNUMBER(SEARCH(ZAKL_DATA!$B$18,FU!$U5009)),U5009,"")</f>
        <v>Svitavy</v>
      </c>
      <c r="T5009" t="str">
        <f t="array" ref="T5009">IFERROR(INDEX($S$3:$S$6255,SMALL(IF(ISNUMBER(SEARCH("",$S$3:$S$6255)),ROW($S$1:$S$6253),""),ROW(S5007))),"")</f>
        <v>Svitavy</v>
      </c>
      <c r="U5009" t="s">
        <v>7510</v>
      </c>
      <c r="V5009">
        <v>585211</v>
      </c>
    </row>
    <row r="5010" spans="19:22">
      <c r="S5010" t="str">
        <f>IF(ISNUMBER(SEARCH(ZAKL_DATA!$B$18,FU!$U5010)),U5010,"")</f>
        <v>Svoboda nad Úpou</v>
      </c>
      <c r="T5010" t="str">
        <f t="array" ref="T5010">IFERROR(INDEX($S$3:$S$6255,SMALL(IF(ISNUMBER(SEARCH("",$S$3:$S$6255)),ROW($S$1:$S$6253),""),ROW(S5008))),"")</f>
        <v>Svoboda nad Úpou</v>
      </c>
      <c r="U5010" t="s">
        <v>7650</v>
      </c>
      <c r="V5010">
        <v>585220</v>
      </c>
    </row>
    <row r="5011" spans="19:22">
      <c r="S5011" t="str">
        <f>IF(ISNUMBER(SEARCH(ZAKL_DATA!$B$18,FU!$U5011)),U5011,"")</f>
        <v>Svobodné Heřmanice</v>
      </c>
      <c r="T5011" t="str">
        <f t="array" ref="T5011">IFERROR(INDEX($S$3:$S$6255,SMALL(IF(ISNUMBER(SEARCH("",$S$3:$S$6255)),ROW($S$1:$S$6253),""),ROW(S5009))),"")</f>
        <v>Svobodné Heřmanice</v>
      </c>
      <c r="U5011" t="s">
        <v>8818</v>
      </c>
      <c r="V5011">
        <v>585238</v>
      </c>
    </row>
    <row r="5012" spans="19:22">
      <c r="S5012" t="str">
        <f>IF(ISNUMBER(SEARCH(ZAKL_DATA!$B$18,FU!$U5012)),U5012,"")</f>
        <v>Svojanov</v>
      </c>
      <c r="T5012" t="str">
        <f t="array" ref="T5012">IFERROR(INDEX($S$3:$S$6255,SMALL(IF(ISNUMBER(SEARCH("",$S$3:$S$6255)),ROW($S$1:$S$6253),""),ROW(S5010))),"")</f>
        <v>Svojanov</v>
      </c>
      <c r="U5012" t="s">
        <v>7581</v>
      </c>
      <c r="V5012">
        <v>585246</v>
      </c>
    </row>
    <row r="5013" spans="19:22">
      <c r="S5013" t="str">
        <f>IF(ISNUMBER(SEARCH(ZAKL_DATA!$B$18,FU!$U5013)),U5013,"")</f>
        <v>Svojek</v>
      </c>
      <c r="T5013" t="str">
        <f t="array" ref="T5013">IFERROR(INDEX($S$3:$S$6255,SMALL(IF(ISNUMBER(SEARCH("",$S$3:$S$6255)),ROW($S$1:$S$6253),""),ROW(S5011))),"")</f>
        <v>Svojek</v>
      </c>
      <c r="U5013" t="s">
        <v>7500</v>
      </c>
      <c r="V5013">
        <v>585254</v>
      </c>
    </row>
    <row r="5014" spans="19:22">
      <c r="S5014" t="str">
        <f>IF(ISNUMBER(SEARCH(ZAKL_DATA!$B$18,FU!$U5014)),U5014,"")</f>
        <v>Svojetice</v>
      </c>
      <c r="T5014" t="str">
        <f t="array" ref="T5014">IFERROR(INDEX($S$3:$S$6255,SMALL(IF(ISNUMBER(SEARCH("",$S$3:$S$6255)),ROW($S$1:$S$6253),""),ROW(S5012))),"")</f>
        <v>Svojetice</v>
      </c>
      <c r="U5014" t="s">
        <v>4757</v>
      </c>
      <c r="V5014">
        <v>585262</v>
      </c>
    </row>
    <row r="5015" spans="19:22">
      <c r="S5015" t="str">
        <f>IF(ISNUMBER(SEARCH(ZAKL_DATA!$B$18,FU!$U5015)),U5015,"")</f>
        <v>Svojetín</v>
      </c>
      <c r="T5015" t="str">
        <f t="array" ref="T5015">IFERROR(INDEX($S$3:$S$6255,SMALL(IF(ISNUMBER(SEARCH("",$S$3:$S$6255)),ROW($S$1:$S$6253),""),ROW(S5013))),"")</f>
        <v>Svojetín</v>
      </c>
      <c r="U5015" t="s">
        <v>5064</v>
      </c>
      <c r="V5015">
        <v>585271</v>
      </c>
    </row>
    <row r="5016" spans="19:22">
      <c r="S5016" t="str">
        <f>IF(ISNUMBER(SEARCH(ZAKL_DATA!$B$18,FU!$U5016)),U5016,"")</f>
        <v>Svojkov</v>
      </c>
      <c r="T5016" t="str">
        <f t="array" ref="T5016">IFERROR(INDEX($S$3:$S$6255,SMALL(IF(ISNUMBER(SEARCH("",$S$3:$S$6255)),ROW($S$1:$S$6253),""),ROW(S5014))),"")</f>
        <v>Svojkov</v>
      </c>
      <c r="U5016" t="s">
        <v>5264</v>
      </c>
      <c r="V5016">
        <v>585289</v>
      </c>
    </row>
    <row r="5017" spans="19:22">
      <c r="S5017" t="str">
        <f>IF(ISNUMBER(SEARCH(ZAKL_DATA!$B$18,FU!$U5017)),U5017,"")</f>
        <v>Svojkovice</v>
      </c>
      <c r="T5017" t="str">
        <f t="array" ref="T5017">IFERROR(INDEX($S$3:$S$6255,SMALL(IF(ISNUMBER(SEARCH("",$S$3:$S$6255)),ROW($S$1:$S$6253),""),ROW(S5015))),"")</f>
        <v>Svojkovice</v>
      </c>
      <c r="U5017" t="s">
        <v>4952</v>
      </c>
      <c r="V5017">
        <v>585301</v>
      </c>
    </row>
    <row r="5018" spans="19:22">
      <c r="S5018" t="str">
        <f>IF(ISNUMBER(SEARCH(ZAKL_DATA!$B$18,FU!$U5018)),U5018,"")</f>
        <v>Svojkovice</v>
      </c>
      <c r="T5018" t="str">
        <f t="array" ref="T5018">IFERROR(INDEX($S$3:$S$6255,SMALL(IF(ISNUMBER(SEARCH("",$S$3:$S$6255)),ROW($S$1:$S$6253),""),ROW(S5016))),"")</f>
        <v>Svojkovice</v>
      </c>
      <c r="U5018" t="s">
        <v>4952</v>
      </c>
      <c r="V5018">
        <v>585319</v>
      </c>
    </row>
    <row r="5019" spans="19:22">
      <c r="S5019" t="str">
        <f>IF(ISNUMBER(SEARCH(ZAKL_DATA!$B$18,FU!$U5019)),U5019,"")</f>
        <v>Svojšice</v>
      </c>
      <c r="T5019" t="str">
        <f t="array" ref="T5019">IFERROR(INDEX($S$3:$S$6255,SMALL(IF(ISNUMBER(SEARCH("",$S$3:$S$6255)),ROW($S$1:$S$6253),""),ROW(S5017))),"")</f>
        <v>Svojšice</v>
      </c>
      <c r="U5019" t="s">
        <v>4302</v>
      </c>
      <c r="V5019">
        <v>585327</v>
      </c>
    </row>
    <row r="5020" spans="19:22">
      <c r="S5020" t="str">
        <f>IF(ISNUMBER(SEARCH(ZAKL_DATA!$B$18,FU!$U5020)),U5020,"")</f>
        <v>Svojšice</v>
      </c>
      <c r="T5020" t="str">
        <f t="array" ref="T5020">IFERROR(INDEX($S$3:$S$6255,SMALL(IF(ISNUMBER(SEARCH("",$S$3:$S$6255)),ROW($S$1:$S$6253),""),ROW(S5018))),"")</f>
        <v>Svojšice</v>
      </c>
      <c r="U5020" t="s">
        <v>4302</v>
      </c>
      <c r="V5020">
        <v>585343</v>
      </c>
    </row>
    <row r="5021" spans="19:22">
      <c r="S5021" t="str">
        <f>IF(ISNUMBER(SEARCH(ZAKL_DATA!$B$18,FU!$U5021)),U5021,"")</f>
        <v>Svojšice</v>
      </c>
      <c r="T5021" t="str">
        <f t="array" ref="T5021">IFERROR(INDEX($S$3:$S$6255,SMALL(IF(ISNUMBER(SEARCH("",$S$3:$S$6255)),ROW($S$1:$S$6253),""),ROW(S5019))),"")</f>
        <v>Svojšice</v>
      </c>
      <c r="U5021" t="s">
        <v>4302</v>
      </c>
      <c r="V5021">
        <v>585432</v>
      </c>
    </row>
    <row r="5022" spans="19:22">
      <c r="S5022" t="str">
        <f>IF(ISNUMBER(SEARCH(ZAKL_DATA!$B$18,FU!$U5022)),U5022,"")</f>
        <v>Svojšín</v>
      </c>
      <c r="T5022" t="str">
        <f t="array" ref="T5022">IFERROR(INDEX($S$3:$S$6255,SMALL(IF(ISNUMBER(SEARCH("",$S$3:$S$6255)),ROW($S$1:$S$6253),""),ROW(S5020))),"")</f>
        <v>Svojšín</v>
      </c>
      <c r="U5022" t="s">
        <v>6245</v>
      </c>
      <c r="V5022">
        <v>585441</v>
      </c>
    </row>
    <row r="5023" spans="19:22">
      <c r="S5023" t="str">
        <f>IF(ISNUMBER(SEARCH(ZAKL_DATA!$B$18,FU!$U5023)),U5023,"")</f>
        <v>Svor</v>
      </c>
      <c r="T5023" t="str">
        <f t="array" ref="T5023">IFERROR(INDEX($S$3:$S$6255,SMALL(IF(ISNUMBER(SEARCH("",$S$3:$S$6255)),ROW($S$1:$S$6253),""),ROW(S5021))),"")</f>
        <v>Svor</v>
      </c>
      <c r="U5023" t="s">
        <v>6322</v>
      </c>
      <c r="V5023">
        <v>585459</v>
      </c>
    </row>
    <row r="5024" spans="19:22">
      <c r="S5024" t="str">
        <f>IF(ISNUMBER(SEARCH(ZAKL_DATA!$B$18,FU!$U5024)),U5024,"")</f>
        <v>Svrabov</v>
      </c>
      <c r="T5024" t="str">
        <f t="array" ref="T5024">IFERROR(INDEX($S$3:$S$6255,SMALL(IF(ISNUMBER(SEARCH("",$S$3:$S$6255)),ROW($S$1:$S$6253),""),ROW(S5022))),"")</f>
        <v>Svrabov</v>
      </c>
      <c r="U5024" t="s">
        <v>6417</v>
      </c>
      <c r="V5024">
        <v>585467</v>
      </c>
    </row>
    <row r="5025" spans="19:22">
      <c r="S5025" t="str">
        <f>IF(ISNUMBER(SEARCH(ZAKL_DATA!$B$18,FU!$U5025)),U5025,"")</f>
        <v>Svratka</v>
      </c>
      <c r="T5025" t="str">
        <f t="array" ref="T5025">IFERROR(INDEX($S$3:$S$6255,SMALL(IF(ISNUMBER(SEARCH("",$S$3:$S$6255)),ROW($S$1:$S$6253),""),ROW(S5023))),"")</f>
        <v>Svratka</v>
      </c>
      <c r="U5025" t="s">
        <v>8762</v>
      </c>
      <c r="V5025">
        <v>585483</v>
      </c>
    </row>
    <row r="5026" spans="19:22">
      <c r="S5026" t="str">
        <f>IF(ISNUMBER(SEARCH(ZAKL_DATA!$B$18,FU!$U5026)),U5026,"")</f>
        <v>Svratouch</v>
      </c>
      <c r="T5026" t="str">
        <f t="array" ref="T5026">IFERROR(INDEX($S$3:$S$6255,SMALL(IF(ISNUMBER(SEARCH("",$S$3:$S$6255)),ROW($S$1:$S$6253),""),ROW(S5024))),"")</f>
        <v>Svratouch</v>
      </c>
      <c r="U5026" t="s">
        <v>7130</v>
      </c>
      <c r="V5026">
        <v>585491</v>
      </c>
    </row>
    <row r="5027" spans="19:22">
      <c r="S5027" t="str">
        <f>IF(ISNUMBER(SEARCH(ZAKL_DATA!$B$18,FU!$U5027)),U5027,"")</f>
        <v>Svrkyně</v>
      </c>
      <c r="T5027" t="str">
        <f t="array" ref="T5027">IFERROR(INDEX($S$3:$S$6255,SMALL(IF(ISNUMBER(SEARCH("",$S$3:$S$6255)),ROW($S$1:$S$6253),""),ROW(S5025))),"")</f>
        <v>Svrkyně</v>
      </c>
      <c r="U5027" t="s">
        <v>7051</v>
      </c>
      <c r="V5027">
        <v>585505</v>
      </c>
    </row>
    <row r="5028" spans="19:22">
      <c r="S5028" t="str">
        <f>IF(ISNUMBER(SEARCH(ZAKL_DATA!$B$18,FU!$U5028)),U5028,"")</f>
        <v>Sychrov</v>
      </c>
      <c r="T5028" t="str">
        <f t="array" ref="T5028">IFERROR(INDEX($S$3:$S$6255,SMALL(IF(ISNUMBER(SEARCH("",$S$3:$S$6255)),ROW($S$1:$S$6253),""),ROW(S5026))),"")</f>
        <v>Sychrov</v>
      </c>
      <c r="U5028" t="s">
        <v>6523</v>
      </c>
      <c r="V5028">
        <v>585513</v>
      </c>
    </row>
    <row r="5029" spans="19:22">
      <c r="S5029" t="str">
        <f>IF(ISNUMBER(SEARCH(ZAKL_DATA!$B$18,FU!$U5029)),U5029,"")</f>
        <v>Sýkořice</v>
      </c>
      <c r="T5029" t="str">
        <f t="array" ref="T5029">IFERROR(INDEX($S$3:$S$6255,SMALL(IF(ISNUMBER(SEARCH("",$S$3:$S$6255)),ROW($S$1:$S$6253),""),ROW(S5027))),"")</f>
        <v>Sýkořice</v>
      </c>
      <c r="U5029" t="s">
        <v>5065</v>
      </c>
      <c r="V5029">
        <v>585521</v>
      </c>
    </row>
    <row r="5030" spans="19:22">
      <c r="S5030" t="str">
        <f>IF(ISNUMBER(SEARCH(ZAKL_DATA!$B$18,FU!$U5030)),U5030,"")</f>
        <v>Synalov</v>
      </c>
      <c r="T5030" t="str">
        <f t="array" ref="T5030">IFERROR(INDEX($S$3:$S$6255,SMALL(IF(ISNUMBER(SEARCH("",$S$3:$S$6255)),ROW($S$1:$S$6253),""),ROW(S5028))),"")</f>
        <v>Synalov</v>
      </c>
      <c r="U5030" t="s">
        <v>7804</v>
      </c>
      <c r="V5030">
        <v>585530</v>
      </c>
    </row>
    <row r="5031" spans="19:22">
      <c r="S5031" t="str">
        <f>IF(ISNUMBER(SEARCH(ZAKL_DATA!$B$18,FU!$U5031)),U5031,"")</f>
        <v>Synkov-Slemeno</v>
      </c>
      <c r="T5031" t="str">
        <f t="array" ref="T5031">IFERROR(INDEX($S$3:$S$6255,SMALL(IF(ISNUMBER(SEARCH("",$S$3:$S$6255)),ROW($S$1:$S$6253),""),ROW(S5029))),"")</f>
        <v>Synkov-Slemeno</v>
      </c>
      <c r="U5031" t="s">
        <v>7447</v>
      </c>
      <c r="V5031">
        <v>585548</v>
      </c>
    </row>
    <row r="5032" spans="19:22">
      <c r="S5032" t="str">
        <f>IF(ISNUMBER(SEARCH(ZAKL_DATA!$B$18,FU!$U5032)),U5032,"")</f>
        <v>Syrov</v>
      </c>
      <c r="T5032" t="str">
        <f t="array" ref="T5032">IFERROR(INDEX($S$3:$S$6255,SMALL(IF(ISNUMBER(SEARCH("",$S$3:$S$6255)),ROW($S$1:$S$6253),""),ROW(S5030))),"")</f>
        <v>Syrov</v>
      </c>
      <c r="U5032" t="s">
        <v>8877</v>
      </c>
      <c r="V5032">
        <v>585556</v>
      </c>
    </row>
    <row r="5033" spans="19:22">
      <c r="S5033" t="str">
        <f>IF(ISNUMBER(SEARCH(ZAKL_DATA!$B$18,FU!$U5033)),U5033,"")</f>
        <v>Syrovátka</v>
      </c>
      <c r="T5033" t="str">
        <f t="array" ref="T5033">IFERROR(INDEX($S$3:$S$6255,SMALL(IF(ISNUMBER(SEARCH("",$S$3:$S$6255)),ROW($S$1:$S$6253),""),ROW(S5031))),"")</f>
        <v>Syrovátka</v>
      </c>
      <c r="U5033" t="s">
        <v>7022</v>
      </c>
      <c r="V5033">
        <v>585599</v>
      </c>
    </row>
    <row r="5034" spans="19:22">
      <c r="S5034" t="str">
        <f>IF(ISNUMBER(SEARCH(ZAKL_DATA!$B$18,FU!$U5034)),U5034,"")</f>
        <v>Syrovice</v>
      </c>
      <c r="T5034" t="str">
        <f t="array" ref="T5034">IFERROR(INDEX($S$3:$S$6255,SMALL(IF(ISNUMBER(SEARCH("",$S$3:$S$6255)),ROW($S$1:$S$6253),""),ROW(S5032))),"")</f>
        <v>Syrovice</v>
      </c>
      <c r="U5034" t="s">
        <v>7904</v>
      </c>
      <c r="V5034">
        <v>585611</v>
      </c>
    </row>
    <row r="5035" spans="19:22">
      <c r="S5035" t="str">
        <f>IF(ISNUMBER(SEARCH(ZAKL_DATA!$B$18,FU!$U5035)),U5035,"")</f>
        <v>Syrovín</v>
      </c>
      <c r="T5035" t="str">
        <f t="array" ref="T5035">IFERROR(INDEX($S$3:$S$6255,SMALL(IF(ISNUMBER(SEARCH("",$S$3:$S$6255)),ROW($S$1:$S$6253),""),ROW(S5033))),"")</f>
        <v>Syrovín</v>
      </c>
      <c r="U5035" t="s">
        <v>8082</v>
      </c>
      <c r="V5035">
        <v>585661</v>
      </c>
    </row>
    <row r="5036" spans="19:22">
      <c r="S5036" t="str">
        <f>IF(ISNUMBER(SEARCH(ZAKL_DATA!$B$18,FU!$U5036)),U5036,"")</f>
        <v>Syřenov</v>
      </c>
      <c r="T5036" t="str">
        <f t="array" ref="T5036">IFERROR(INDEX($S$3:$S$6255,SMALL(IF(ISNUMBER(SEARCH("",$S$3:$S$6255)),ROW($S$1:$S$6253),""),ROW(S5034))),"")</f>
        <v>Syřenov</v>
      </c>
      <c r="U5036" t="s">
        <v>7501</v>
      </c>
      <c r="V5036">
        <v>585670</v>
      </c>
    </row>
    <row r="5037" spans="19:22">
      <c r="S5037" t="str">
        <f>IF(ISNUMBER(SEARCH(ZAKL_DATA!$B$18,FU!$U5037)),U5037,"")</f>
        <v>Sytno</v>
      </c>
      <c r="T5037" t="str">
        <f t="array" ref="T5037">IFERROR(INDEX($S$3:$S$6255,SMALL(IF(ISNUMBER(SEARCH("",$S$3:$S$6255)),ROW($S$1:$S$6253),""),ROW(S5035))),"")</f>
        <v>Sytno</v>
      </c>
      <c r="U5037" t="s">
        <v>6016</v>
      </c>
      <c r="V5037">
        <v>585726</v>
      </c>
    </row>
    <row r="5038" spans="19:22">
      <c r="S5038" t="str">
        <f>IF(ISNUMBER(SEARCH(ZAKL_DATA!$B$18,FU!$U5038)),U5038,"")</f>
        <v>Šabina</v>
      </c>
      <c r="T5038" t="str">
        <f t="array" ref="T5038">IFERROR(INDEX($S$3:$S$6255,SMALL(IF(ISNUMBER(SEARCH("",$S$3:$S$6255)),ROW($S$1:$S$6253),""),ROW(S5036))),"")</f>
        <v>Šabina</v>
      </c>
      <c r="U5038" t="s">
        <v>4721</v>
      </c>
      <c r="V5038">
        <v>585734</v>
      </c>
    </row>
    <row r="5039" spans="19:22">
      <c r="S5039" t="str">
        <f>IF(ISNUMBER(SEARCH(ZAKL_DATA!$B$18,FU!$U5039)),U5039,"")</f>
        <v>Šafov</v>
      </c>
      <c r="T5039" t="str">
        <f t="array" ref="T5039">IFERROR(INDEX($S$3:$S$6255,SMALL(IF(ISNUMBER(SEARCH("",$S$3:$S$6255)),ROW($S$1:$S$6253),""),ROW(S5037))),"")</f>
        <v>Šafov</v>
      </c>
      <c r="U5039" t="s">
        <v>8630</v>
      </c>
      <c r="V5039">
        <v>585751</v>
      </c>
    </row>
    <row r="5040" spans="19:22">
      <c r="S5040" t="str">
        <f>IF(ISNUMBER(SEARCH(ZAKL_DATA!$B$18,FU!$U5040)),U5040,"")</f>
        <v>Šakvice</v>
      </c>
      <c r="T5040" t="str">
        <f t="array" ref="T5040">IFERROR(INDEX($S$3:$S$6255,SMALL(IF(ISNUMBER(SEARCH("",$S$3:$S$6255)),ROW($S$1:$S$6253),""),ROW(S5038))),"")</f>
        <v>Šakvice</v>
      </c>
      <c r="U5040" t="s">
        <v>7974</v>
      </c>
      <c r="V5040">
        <v>585769</v>
      </c>
    </row>
    <row r="5041" spans="19:22">
      <c r="S5041" t="str">
        <f>IF(ISNUMBER(SEARCH(ZAKL_DATA!$B$18,FU!$U5041)),U5041,"")</f>
        <v>Šanov</v>
      </c>
      <c r="T5041" t="str">
        <f t="array" ref="T5041">IFERROR(INDEX($S$3:$S$6255,SMALL(IF(ISNUMBER(SEARCH("",$S$3:$S$6255)),ROW($S$1:$S$6253),""),ROW(S5039))),"")</f>
        <v>Šanov</v>
      </c>
      <c r="U5041" t="s">
        <v>5066</v>
      </c>
      <c r="V5041">
        <v>585777</v>
      </c>
    </row>
    <row r="5042" spans="19:22">
      <c r="S5042" t="str">
        <f>IF(ISNUMBER(SEARCH(ZAKL_DATA!$B$18,FU!$U5042)),U5042,"")</f>
        <v>Šanov</v>
      </c>
      <c r="T5042" t="str">
        <f t="array" ref="T5042">IFERROR(INDEX($S$3:$S$6255,SMALL(IF(ISNUMBER(SEARCH("",$S$3:$S$6255)),ROW($S$1:$S$6253),""),ROW(S5040))),"")</f>
        <v>Šanov</v>
      </c>
      <c r="U5042" t="s">
        <v>5066</v>
      </c>
      <c r="V5042">
        <v>585793</v>
      </c>
    </row>
    <row r="5043" spans="19:22">
      <c r="S5043" t="str">
        <f>IF(ISNUMBER(SEARCH(ZAKL_DATA!$B$18,FU!$U5043)),U5043,"")</f>
        <v>Šanov</v>
      </c>
      <c r="T5043" t="str">
        <f t="array" ref="T5043">IFERROR(INDEX($S$3:$S$6255,SMALL(IF(ISNUMBER(SEARCH("",$S$3:$S$6255)),ROW($S$1:$S$6253),""),ROW(S5041))),"")</f>
        <v>Šanov</v>
      </c>
      <c r="U5043" t="s">
        <v>5066</v>
      </c>
      <c r="V5043">
        <v>585807</v>
      </c>
    </row>
    <row r="5044" spans="19:22">
      <c r="S5044" t="str">
        <f>IF(ISNUMBER(SEARCH(ZAKL_DATA!$B$18,FU!$U5044)),U5044,"")</f>
        <v>Šaplava</v>
      </c>
      <c r="T5044" t="str">
        <f t="array" ref="T5044">IFERROR(INDEX($S$3:$S$6255,SMALL(IF(ISNUMBER(SEARCH("",$S$3:$S$6255)),ROW($S$1:$S$6253),""),ROW(S5042))),"")</f>
        <v>Šaplava</v>
      </c>
      <c r="U5044" t="s">
        <v>7023</v>
      </c>
      <c r="V5044">
        <v>585815</v>
      </c>
    </row>
    <row r="5045" spans="19:22">
      <c r="S5045" t="str">
        <f>IF(ISNUMBER(SEARCH(ZAKL_DATA!$B$18,FU!$U5045)),U5045,"")</f>
        <v>Šaratice</v>
      </c>
      <c r="T5045" t="str">
        <f t="array" ref="T5045">IFERROR(INDEX($S$3:$S$6255,SMALL(IF(ISNUMBER(SEARCH("",$S$3:$S$6255)),ROW($S$1:$S$6253),""),ROW(S5043))),"")</f>
        <v>Šaratice</v>
      </c>
      <c r="U5045" t="s">
        <v>8544</v>
      </c>
      <c r="V5045">
        <v>585831</v>
      </c>
    </row>
    <row r="5046" spans="19:22">
      <c r="S5046" t="str">
        <f>IF(ISNUMBER(SEARCH(ZAKL_DATA!$B$18,FU!$U5046)),U5046,"")</f>
        <v>Šardice</v>
      </c>
      <c r="T5046" t="str">
        <f t="array" ref="T5046">IFERROR(INDEX($S$3:$S$6255,SMALL(IF(ISNUMBER(SEARCH("",$S$3:$S$6255)),ROW($S$1:$S$6253),""),ROW(S5044))),"")</f>
        <v>Šardice</v>
      </c>
      <c r="U5046" t="s">
        <v>8083</v>
      </c>
      <c r="V5046">
        <v>585858</v>
      </c>
    </row>
    <row r="5047" spans="19:22">
      <c r="S5047" t="str">
        <f>IF(ISNUMBER(SEARCH(ZAKL_DATA!$B$18,FU!$U5047)),U5047,"")</f>
        <v>Šárovcova Lhota</v>
      </c>
      <c r="T5047" t="str">
        <f t="array" ref="T5047">IFERROR(INDEX($S$3:$S$6255,SMALL(IF(ISNUMBER(SEARCH("",$S$3:$S$6255)),ROW($S$1:$S$6253),""),ROW(S5045))),"")</f>
        <v>Šárovcova Lhota</v>
      </c>
      <c r="U5047" t="s">
        <v>7209</v>
      </c>
      <c r="V5047">
        <v>585866</v>
      </c>
    </row>
    <row r="5048" spans="19:22">
      <c r="S5048" t="str">
        <f>IF(ISNUMBER(SEARCH(ZAKL_DATA!$B$18,FU!$U5048)),U5048,"")</f>
        <v>Šarovy</v>
      </c>
      <c r="T5048" t="str">
        <f t="array" ref="T5048">IFERROR(INDEX($S$3:$S$6255,SMALL(IF(ISNUMBER(SEARCH("",$S$3:$S$6255)),ROW($S$1:$S$6253),""),ROW(S5046))),"")</f>
        <v>Šarovy</v>
      </c>
      <c r="U5048" t="s">
        <v>8022</v>
      </c>
      <c r="V5048">
        <v>585874</v>
      </c>
    </row>
    <row r="5049" spans="19:22">
      <c r="S5049" t="str">
        <f>IF(ISNUMBER(SEARCH(ZAKL_DATA!$B$18,FU!$U5049)),U5049,"")</f>
        <v>Šatov</v>
      </c>
      <c r="T5049" t="str">
        <f t="array" ref="T5049">IFERROR(INDEX($S$3:$S$6255,SMALL(IF(ISNUMBER(SEARCH("",$S$3:$S$6255)),ROW($S$1:$S$6253),""),ROW(S5047))),"")</f>
        <v>Šatov</v>
      </c>
      <c r="U5049" t="s">
        <v>8631</v>
      </c>
      <c r="V5049">
        <v>585882</v>
      </c>
    </row>
    <row r="5050" spans="19:22">
      <c r="S5050" t="str">
        <f>IF(ISNUMBER(SEARCH(ZAKL_DATA!$B$18,FU!$U5050)),U5050,"")</f>
        <v>Šebestěnice</v>
      </c>
      <c r="T5050" t="str">
        <f t="array" ref="T5050">IFERROR(INDEX($S$3:$S$6255,SMALL(IF(ISNUMBER(SEARCH("",$S$3:$S$6255)),ROW($S$1:$S$6253),""),ROW(S5048))),"")</f>
        <v>Šebestěnice</v>
      </c>
      <c r="U5050" t="s">
        <v>4084</v>
      </c>
      <c r="V5050">
        <v>585891</v>
      </c>
    </row>
    <row r="5051" spans="19:22">
      <c r="S5051" t="str">
        <f>IF(ISNUMBER(SEARCH(ZAKL_DATA!$B$18,FU!$U5051)),U5051,"")</f>
        <v>Šebetov</v>
      </c>
      <c r="T5051" t="str">
        <f t="array" ref="T5051">IFERROR(INDEX($S$3:$S$6255,SMALL(IF(ISNUMBER(SEARCH("",$S$3:$S$6255)),ROW($S$1:$S$6253),""),ROW(S5049))),"")</f>
        <v>Šebetov</v>
      </c>
      <c r="U5051" t="s">
        <v>7805</v>
      </c>
      <c r="V5051">
        <v>585912</v>
      </c>
    </row>
    <row r="5052" spans="19:22">
      <c r="S5052" t="str">
        <f>IF(ISNUMBER(SEARCH(ZAKL_DATA!$B$18,FU!$U5052)),U5052,"")</f>
        <v>Šebířov</v>
      </c>
      <c r="T5052" t="str">
        <f t="array" ref="T5052">IFERROR(INDEX($S$3:$S$6255,SMALL(IF(ISNUMBER(SEARCH("",$S$3:$S$6255)),ROW($S$1:$S$6253),""),ROW(S5050))),"")</f>
        <v>Šebířov</v>
      </c>
      <c r="U5052" t="s">
        <v>5793</v>
      </c>
      <c r="V5052">
        <v>585921</v>
      </c>
    </row>
    <row r="5053" spans="19:22">
      <c r="S5053" t="str">
        <f>IF(ISNUMBER(SEARCH(ZAKL_DATA!$B$18,FU!$U5053)),U5053,"")</f>
        <v>Šebkovice</v>
      </c>
      <c r="T5053" t="str">
        <f t="array" ref="T5053">IFERROR(INDEX($S$3:$S$6255,SMALL(IF(ISNUMBER(SEARCH("",$S$3:$S$6255)),ROW($S$1:$S$6253),""),ROW(S5051))),"")</f>
        <v>Šebkovice</v>
      </c>
      <c r="U5053" t="s">
        <v>8425</v>
      </c>
      <c r="V5053">
        <v>585939</v>
      </c>
    </row>
    <row r="5054" spans="19:22">
      <c r="S5054" t="str">
        <f>IF(ISNUMBER(SEARCH(ZAKL_DATA!$B$18,FU!$U5054)),U5054,"")</f>
        <v>Šebrov-Kateřina</v>
      </c>
      <c r="T5054" t="str">
        <f t="array" ref="T5054">IFERROR(INDEX($S$3:$S$6255,SMALL(IF(ISNUMBER(SEARCH("",$S$3:$S$6255)),ROW($S$1:$S$6253),""),ROW(S5052))),"")</f>
        <v>Šebrov-Kateřina</v>
      </c>
      <c r="U5054" t="s">
        <v>7806</v>
      </c>
      <c r="V5054">
        <v>585955</v>
      </c>
    </row>
    <row r="5055" spans="19:22">
      <c r="S5055" t="str">
        <f>IF(ISNUMBER(SEARCH(ZAKL_DATA!$B$18,FU!$U5055)),U5055,"")</f>
        <v>Šedivec</v>
      </c>
      <c r="T5055" t="str">
        <f t="array" ref="T5055">IFERROR(INDEX($S$3:$S$6255,SMALL(IF(ISNUMBER(SEARCH("",$S$3:$S$6255)),ROW($S$1:$S$6253),""),ROW(S5053))),"")</f>
        <v>Šedivec</v>
      </c>
      <c r="U5055" t="s">
        <v>7722</v>
      </c>
      <c r="V5055">
        <v>585963</v>
      </c>
    </row>
    <row r="5056" spans="19:22">
      <c r="S5056" t="str">
        <f>IF(ISNUMBER(SEARCH(ZAKL_DATA!$B$18,FU!$U5056)),U5056,"")</f>
        <v>Šelešovice</v>
      </c>
      <c r="T5056" t="str">
        <f t="array" ref="T5056">IFERROR(INDEX($S$3:$S$6255,SMALL(IF(ISNUMBER(SEARCH("",$S$3:$S$6255)),ROW($S$1:$S$6253),""),ROW(S5054))),"")</f>
        <v>Šelešovice</v>
      </c>
      <c r="U5056" t="s">
        <v>6025</v>
      </c>
      <c r="V5056">
        <v>585971</v>
      </c>
    </row>
    <row r="5057" spans="19:22">
      <c r="S5057" t="str">
        <f>IF(ISNUMBER(SEARCH(ZAKL_DATA!$B$18,FU!$U5057)),U5057,"")</f>
        <v>Šemnice</v>
      </c>
      <c r="T5057" t="str">
        <f t="array" ref="T5057">IFERROR(INDEX($S$3:$S$6255,SMALL(IF(ISNUMBER(SEARCH("",$S$3:$S$6255)),ROW($S$1:$S$6253),""),ROW(S5055))),"")</f>
        <v>Šemnice</v>
      </c>
      <c r="U5057" t="s">
        <v>5964</v>
      </c>
      <c r="V5057">
        <v>585980</v>
      </c>
    </row>
    <row r="5058" spans="19:22">
      <c r="S5058" t="str">
        <f>IF(ISNUMBER(SEARCH(ZAKL_DATA!$B$18,FU!$U5058)),U5058,"")</f>
        <v>Šenov</v>
      </c>
      <c r="T5058" t="str">
        <f t="array" ref="T5058">IFERROR(INDEX($S$3:$S$6255,SMALL(IF(ISNUMBER(SEARCH("",$S$3:$S$6255)),ROW($S$1:$S$6253),""),ROW(S5056))),"")</f>
        <v>Šenov</v>
      </c>
      <c r="U5058" t="s">
        <v>8878</v>
      </c>
      <c r="V5058">
        <v>585998</v>
      </c>
    </row>
    <row r="5059" spans="19:22">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c r="S5060" t="str">
        <f>IF(ISNUMBER(SEARCH(ZAKL_DATA!$B$18,FU!$U5060)),U5060,"")</f>
        <v>Šerkovice</v>
      </c>
      <c r="T5060" t="str">
        <f t="array" ref="T5060">IFERROR(INDEX($S$3:$S$6255,SMALL(IF(ISNUMBER(SEARCH("",$S$3:$S$6255)),ROW($S$1:$S$6253),""),ROW(S5058))),"")</f>
        <v>Šerkovice</v>
      </c>
      <c r="U5060" t="s">
        <v>7905</v>
      </c>
      <c r="V5060">
        <v>586013</v>
      </c>
    </row>
    <row r="5061" spans="19:22">
      <c r="S5061" t="str">
        <f>IF(ISNUMBER(SEARCH(ZAKL_DATA!$B$18,FU!$U5061)),U5061,"")</f>
        <v>Šestajovice</v>
      </c>
      <c r="T5061" t="str">
        <f t="array" ref="T5061">IFERROR(INDEX($S$3:$S$6255,SMALL(IF(ISNUMBER(SEARCH("",$S$3:$S$6255)),ROW($S$1:$S$6253),""),ROW(S5059))),"")</f>
        <v>Šestajovice</v>
      </c>
      <c r="U5061" t="s">
        <v>4759</v>
      </c>
      <c r="V5061">
        <v>586021</v>
      </c>
    </row>
    <row r="5062" spans="19:22">
      <c r="S5062" t="str">
        <f>IF(ISNUMBER(SEARCH(ZAKL_DATA!$B$18,FU!$U5062)),U5062,"")</f>
        <v>Šestajovice</v>
      </c>
      <c r="T5062" t="str">
        <f t="array" ref="T5062">IFERROR(INDEX($S$3:$S$6255,SMALL(IF(ISNUMBER(SEARCH("",$S$3:$S$6255)),ROW($S$1:$S$6253),""),ROW(S5060))),"")</f>
        <v>Šestajovice</v>
      </c>
      <c r="U5062" t="s">
        <v>4759</v>
      </c>
      <c r="V5062">
        <v>586030</v>
      </c>
    </row>
    <row r="5063" spans="19:22">
      <c r="S5063" t="str">
        <f>IF(ISNUMBER(SEARCH(ZAKL_DATA!$B$18,FU!$U5063)),U5063,"")</f>
        <v>Šetějovice</v>
      </c>
      <c r="T5063" t="str">
        <f t="array" ref="T5063">IFERROR(INDEX($S$3:$S$6255,SMALL(IF(ISNUMBER(SEARCH("",$S$3:$S$6255)),ROW($S$1:$S$6253),""),ROW(S5061))),"")</f>
        <v>Šetějovice</v>
      </c>
      <c r="U5063" t="s">
        <v>4186</v>
      </c>
      <c r="V5063">
        <v>586048</v>
      </c>
    </row>
    <row r="5064" spans="19:22">
      <c r="S5064" t="str">
        <f>IF(ISNUMBER(SEARCH(ZAKL_DATA!$B$18,FU!$U5064)),U5064,"")</f>
        <v>Ševětín</v>
      </c>
      <c r="T5064" t="str">
        <f t="array" ref="T5064">IFERROR(INDEX($S$3:$S$6255,SMALL(IF(ISNUMBER(SEARCH("",$S$3:$S$6255)),ROW($S$1:$S$6253),""),ROW(S5062))),"")</f>
        <v>Ševětín</v>
      </c>
      <c r="U5064" t="s">
        <v>5172</v>
      </c>
      <c r="V5064">
        <v>586056</v>
      </c>
    </row>
    <row r="5065" spans="19:22">
      <c r="S5065" t="str">
        <f>IF(ISNUMBER(SEARCH(ZAKL_DATA!$B$18,FU!$U5065)),U5065,"")</f>
        <v>Šilheřovice</v>
      </c>
      <c r="T5065" t="str">
        <f t="array" ref="T5065">IFERROR(INDEX($S$3:$S$6255,SMALL(IF(ISNUMBER(SEARCH("",$S$3:$S$6255)),ROW($S$1:$S$6253),""),ROW(S5063))),"")</f>
        <v>Šilheřovice</v>
      </c>
      <c r="U5065" t="s">
        <v>3746</v>
      </c>
      <c r="V5065">
        <v>586064</v>
      </c>
    </row>
    <row r="5066" spans="19:22">
      <c r="S5066" t="str">
        <f>IF(ISNUMBER(SEARCH(ZAKL_DATA!$B$18,FU!$U5066)),U5066,"")</f>
        <v>Šimanov</v>
      </c>
      <c r="T5066" t="str">
        <f t="array" ref="T5066">IFERROR(INDEX($S$3:$S$6255,SMALL(IF(ISNUMBER(SEARCH("",$S$3:$S$6255)),ROW($S$1:$S$6253),""),ROW(S5064))),"")</f>
        <v>Šimanov</v>
      </c>
      <c r="U5066" t="s">
        <v>8186</v>
      </c>
      <c r="V5066">
        <v>586072</v>
      </c>
    </row>
    <row r="5067" spans="19:22">
      <c r="S5067" t="str">
        <f>IF(ISNUMBER(SEARCH(ZAKL_DATA!$B$18,FU!$U5067)),U5067,"")</f>
        <v>Šimonovice</v>
      </c>
      <c r="T5067" t="str">
        <f t="array" ref="T5067">IFERROR(INDEX($S$3:$S$6255,SMALL(IF(ISNUMBER(SEARCH("",$S$3:$S$6255)),ROW($S$1:$S$6253),""),ROW(S5065))),"")</f>
        <v>Šimonovice</v>
      </c>
      <c r="U5067" t="s">
        <v>6524</v>
      </c>
      <c r="V5067">
        <v>586081</v>
      </c>
    </row>
    <row r="5068" spans="19:22">
      <c r="S5068" t="str">
        <f>IF(ISNUMBER(SEARCH(ZAKL_DATA!$B$18,FU!$U5068)),U5068,"")</f>
        <v>Šindelová</v>
      </c>
      <c r="T5068" t="str">
        <f t="array" ref="T5068">IFERROR(INDEX($S$3:$S$6255,SMALL(IF(ISNUMBER(SEARCH("",$S$3:$S$6255)),ROW($S$1:$S$6253),""),ROW(S5066))),"")</f>
        <v>Šindelová</v>
      </c>
      <c r="U5068" t="s">
        <v>6206</v>
      </c>
      <c r="V5068">
        <v>586099</v>
      </c>
    </row>
    <row r="5069" spans="19:22">
      <c r="S5069" t="str">
        <f>IF(ISNUMBER(SEARCH(ZAKL_DATA!$B$18,FU!$U5069)),U5069,"")</f>
        <v>Šípy</v>
      </c>
      <c r="T5069" t="str">
        <f t="array" ref="T5069">IFERROR(INDEX($S$3:$S$6255,SMALL(IF(ISNUMBER(SEARCH("",$S$3:$S$6255)),ROW($S$1:$S$6253),""),ROW(S5067))),"")</f>
        <v>Šípy</v>
      </c>
      <c r="U5069" t="s">
        <v>8856</v>
      </c>
      <c r="V5069">
        <v>586102</v>
      </c>
    </row>
    <row r="5070" spans="19:22">
      <c r="S5070" t="str">
        <f>IF(ISNUMBER(SEARCH(ZAKL_DATA!$B$18,FU!$U5070)),U5070,"")</f>
        <v>Široká Niva</v>
      </c>
      <c r="T5070" t="str">
        <f t="array" ref="T5070">IFERROR(INDEX($S$3:$S$6255,SMALL(IF(ISNUMBER(SEARCH("",$S$3:$S$6255)),ROW($S$1:$S$6253),""),ROW(S5068))),"")</f>
        <v>Široká Niva</v>
      </c>
      <c r="U5070" t="s">
        <v>8819</v>
      </c>
      <c r="V5070">
        <v>586111</v>
      </c>
    </row>
    <row r="5071" spans="19:22">
      <c r="S5071" t="str">
        <f>IF(ISNUMBER(SEARCH(ZAKL_DATA!$B$18,FU!$U5071)),U5071,"")</f>
        <v>Široký Důl</v>
      </c>
      <c r="T5071" t="str">
        <f t="array" ref="T5071">IFERROR(INDEX($S$3:$S$6255,SMALL(IF(ISNUMBER(SEARCH("",$S$3:$S$6255)),ROW($S$1:$S$6253),""),ROW(S5069))),"")</f>
        <v>Široký Důl</v>
      </c>
      <c r="U5071" t="s">
        <v>7582</v>
      </c>
      <c r="V5071">
        <v>586129</v>
      </c>
    </row>
    <row r="5072" spans="19:22">
      <c r="S5072" t="str">
        <f>IF(ISNUMBER(SEARCH(ZAKL_DATA!$B$18,FU!$U5072)),U5072,"")</f>
        <v>Šišma</v>
      </c>
      <c r="T5072" t="str">
        <f t="array" ref="T5072">IFERROR(INDEX($S$3:$S$6255,SMALL(IF(ISNUMBER(SEARCH("",$S$3:$S$6255)),ROW($S$1:$S$6253),""),ROW(S5070))),"")</f>
        <v>Šišma</v>
      </c>
      <c r="U5072" t="s">
        <v>5769</v>
      </c>
      <c r="V5072">
        <v>586137</v>
      </c>
    </row>
    <row r="5073" spans="19:22">
      <c r="S5073" t="str">
        <f>IF(ISNUMBER(SEARCH(ZAKL_DATA!$B$18,FU!$U5073)),U5073,"")</f>
        <v>Šitbořice</v>
      </c>
      <c r="T5073" t="str">
        <f t="array" ref="T5073">IFERROR(INDEX($S$3:$S$6255,SMALL(IF(ISNUMBER(SEARCH("",$S$3:$S$6255)),ROW($S$1:$S$6253),""),ROW(S5071))),"")</f>
        <v>Šitbořice</v>
      </c>
      <c r="U5073" t="s">
        <v>7975</v>
      </c>
      <c r="V5073">
        <v>586145</v>
      </c>
    </row>
    <row r="5074" spans="19:22">
      <c r="S5074" t="str">
        <f>IF(ISNUMBER(SEARCH(ZAKL_DATA!$B$18,FU!$U5074)),U5074,"")</f>
        <v>Škrdlovice</v>
      </c>
      <c r="T5074" t="str">
        <f t="array" ref="T5074">IFERROR(INDEX($S$3:$S$6255,SMALL(IF(ISNUMBER(SEARCH("",$S$3:$S$6255)),ROW($S$1:$S$6253),""),ROW(S5072))),"")</f>
        <v>Škrdlovice</v>
      </c>
      <c r="U5074" t="s">
        <v>8763</v>
      </c>
      <c r="V5074">
        <v>586153</v>
      </c>
    </row>
    <row r="5075" spans="19:22">
      <c r="S5075" t="str">
        <f>IF(ISNUMBER(SEARCH(ZAKL_DATA!$B$18,FU!$U5075)),U5075,"")</f>
        <v>Škvorec</v>
      </c>
      <c r="T5075" t="str">
        <f t="array" ref="T5075">IFERROR(INDEX($S$3:$S$6255,SMALL(IF(ISNUMBER(SEARCH("",$S$3:$S$6255)),ROW($S$1:$S$6253),""),ROW(S5073))),"")</f>
        <v>Škvorec</v>
      </c>
      <c r="U5075" t="s">
        <v>4760</v>
      </c>
      <c r="V5075">
        <v>586161</v>
      </c>
    </row>
    <row r="5076" spans="19:22">
      <c r="S5076" t="str">
        <f>IF(ISNUMBER(SEARCH(ZAKL_DATA!$B$18,FU!$U5076)),U5076,"")</f>
        <v>Škvořetice</v>
      </c>
      <c r="T5076" t="str">
        <f t="array" ref="T5076">IFERROR(INDEX($S$3:$S$6255,SMALL(IF(ISNUMBER(SEARCH("",$S$3:$S$6255)),ROW($S$1:$S$6253),""),ROW(S5074))),"")</f>
        <v>Škvořetice</v>
      </c>
      <c r="U5076" t="s">
        <v>5676</v>
      </c>
      <c r="V5076">
        <v>586170</v>
      </c>
    </row>
    <row r="5077" spans="19:22">
      <c r="S5077" t="str">
        <f>IF(ISNUMBER(SEARCH(ZAKL_DATA!$B$18,FU!$U5077)),U5077,"")</f>
        <v>Šlapanice</v>
      </c>
      <c r="T5077" t="str">
        <f t="array" ref="T5077">IFERROR(INDEX($S$3:$S$6255,SMALL(IF(ISNUMBER(SEARCH("",$S$3:$S$6255)),ROW($S$1:$S$6253),""),ROW(S5075))),"")</f>
        <v>Šlapanice</v>
      </c>
      <c r="U5077" t="s">
        <v>4225</v>
      </c>
      <c r="V5077">
        <v>586188</v>
      </c>
    </row>
    <row r="5078" spans="19:22">
      <c r="S5078" t="str">
        <f>IF(ISNUMBER(SEARCH(ZAKL_DATA!$B$18,FU!$U5078)),U5078,"")</f>
        <v>Šlapanice</v>
      </c>
      <c r="T5078" t="str">
        <f t="array" ref="T5078">IFERROR(INDEX($S$3:$S$6255,SMALL(IF(ISNUMBER(SEARCH("",$S$3:$S$6255)),ROW($S$1:$S$6253),""),ROW(S5076))),"")</f>
        <v>Šlapanice</v>
      </c>
      <c r="U5078" t="s">
        <v>4225</v>
      </c>
      <c r="V5078">
        <v>586196</v>
      </c>
    </row>
    <row r="5079" spans="19:22">
      <c r="S5079" t="str">
        <f>IF(ISNUMBER(SEARCH(ZAKL_DATA!$B$18,FU!$U5079)),U5079,"")</f>
        <v>Šlapanov</v>
      </c>
      <c r="T5079" t="str">
        <f t="array" ref="T5079">IFERROR(INDEX($S$3:$S$6255,SMALL(IF(ISNUMBER(SEARCH("",$S$3:$S$6255)),ROW($S$1:$S$6253),""),ROW(S5077))),"")</f>
        <v>Šlapanov</v>
      </c>
      <c r="U5079" t="s">
        <v>6911</v>
      </c>
      <c r="V5079">
        <v>586200</v>
      </c>
    </row>
    <row r="5080" spans="19:22">
      <c r="S5080" t="str">
        <f>IF(ISNUMBER(SEARCH(ZAKL_DATA!$B$18,FU!$U5080)),U5080,"")</f>
        <v>Šléglov</v>
      </c>
      <c r="T5080" t="str">
        <f t="array" ref="T5080">IFERROR(INDEX($S$3:$S$6255,SMALL(IF(ISNUMBER(SEARCH("",$S$3:$S$6255)),ROW($S$1:$S$6253),""),ROW(S5078))),"")</f>
        <v>Šléglov</v>
      </c>
      <c r="U5080" t="s">
        <v>6957</v>
      </c>
      <c r="V5080">
        <v>586218</v>
      </c>
    </row>
    <row r="5081" spans="19:22">
      <c r="S5081" t="str">
        <f>IF(ISNUMBER(SEARCH(ZAKL_DATA!$B$18,FU!$U5081)),U5081,"")</f>
        <v>Šluknov</v>
      </c>
      <c r="T5081" t="str">
        <f t="array" ref="T5081">IFERROR(INDEX($S$3:$S$6255,SMALL(IF(ISNUMBER(SEARCH("",$S$3:$S$6255)),ROW($S$1:$S$6253),""),ROW(S5079))),"")</f>
        <v>Šluknov</v>
      </c>
      <c r="U5081" t="s">
        <v>6387</v>
      </c>
      <c r="V5081">
        <v>586226</v>
      </c>
    </row>
    <row r="5082" spans="19:22">
      <c r="S5082" t="str">
        <f>IF(ISNUMBER(SEARCH(ZAKL_DATA!$B$18,FU!$U5082)),U5082,"")</f>
        <v>Šonov</v>
      </c>
      <c r="T5082" t="str">
        <f t="array" ref="T5082">IFERROR(INDEX($S$3:$S$6255,SMALL(IF(ISNUMBER(SEARCH("",$S$3:$S$6255)),ROW($S$1:$S$6253),""),ROW(S5080))),"")</f>
        <v>Šonov</v>
      </c>
      <c r="U5082" t="s">
        <v>7308</v>
      </c>
      <c r="V5082">
        <v>586234</v>
      </c>
    </row>
    <row r="5083" spans="19:22">
      <c r="S5083" t="str">
        <f>IF(ISNUMBER(SEARCH(ZAKL_DATA!$B$18,FU!$U5083)),U5083,"")</f>
        <v>Šošůvka</v>
      </c>
      <c r="T5083" t="str">
        <f t="array" ref="T5083">IFERROR(INDEX($S$3:$S$6255,SMALL(IF(ISNUMBER(SEARCH("",$S$3:$S$6255)),ROW($S$1:$S$6253),""),ROW(S5081))),"")</f>
        <v>Šošůvka</v>
      </c>
      <c r="U5083" t="s">
        <v>7807</v>
      </c>
      <c r="V5083">
        <v>586242</v>
      </c>
    </row>
    <row r="5084" spans="19:22">
      <c r="S5084" t="str">
        <f>IF(ISNUMBER(SEARCH(ZAKL_DATA!$B$18,FU!$U5084)),U5084,"")</f>
        <v>Špičky</v>
      </c>
      <c r="T5084" t="str">
        <f t="array" ref="T5084">IFERROR(INDEX($S$3:$S$6255,SMALL(IF(ISNUMBER(SEARCH("",$S$3:$S$6255)),ROW($S$1:$S$6253),""),ROW(S5082))),"")</f>
        <v>Špičky</v>
      </c>
      <c r="U5084" t="s">
        <v>6952</v>
      </c>
      <c r="V5084">
        <v>586251</v>
      </c>
    </row>
    <row r="5085" spans="19:22">
      <c r="S5085" t="str">
        <f>IF(ISNUMBER(SEARCH(ZAKL_DATA!$B$18,FU!$U5085)),U5085,"")</f>
        <v>Špindlerův Mlýn</v>
      </c>
      <c r="T5085" t="str">
        <f t="array" ref="T5085">IFERROR(INDEX($S$3:$S$6255,SMALL(IF(ISNUMBER(SEARCH("",$S$3:$S$6255)),ROW($S$1:$S$6253),""),ROW(S5083))),"")</f>
        <v>Špindlerův Mlýn</v>
      </c>
      <c r="U5085" t="s">
        <v>7651</v>
      </c>
      <c r="V5085">
        <v>586269</v>
      </c>
    </row>
    <row r="5086" spans="19:22">
      <c r="S5086" t="str">
        <f>IF(ISNUMBER(SEARCH(ZAKL_DATA!$B$18,FU!$U5086)),U5086,"")</f>
        <v>Štáblovice</v>
      </c>
      <c r="T5086" t="str">
        <f t="array" ref="T5086">IFERROR(INDEX($S$3:$S$6255,SMALL(IF(ISNUMBER(SEARCH("",$S$3:$S$6255)),ROW($S$1:$S$6253),""),ROW(S5084))),"")</f>
        <v>Štáblovice</v>
      </c>
      <c r="U5086" t="s">
        <v>6806</v>
      </c>
      <c r="V5086">
        <v>586277</v>
      </c>
    </row>
    <row r="5087" spans="19:22">
      <c r="S5087" t="str">
        <f>IF(ISNUMBER(SEARCH(ZAKL_DATA!$B$18,FU!$U5087)),U5087,"")</f>
        <v>Šťáhlavy</v>
      </c>
      <c r="T5087" t="str">
        <f t="array" ref="T5087">IFERROR(INDEX($S$3:$S$6255,SMALL(IF(ISNUMBER(SEARCH("",$S$3:$S$6255)),ROW($S$1:$S$6253),""),ROW(S5085))),"")</f>
        <v>Šťáhlavy</v>
      </c>
      <c r="U5087" t="s">
        <v>6077</v>
      </c>
      <c r="V5087">
        <v>586285</v>
      </c>
    </row>
    <row r="5088" spans="19:22">
      <c r="S5088" t="str">
        <f>IF(ISNUMBER(SEARCH(ZAKL_DATA!$B$18,FU!$U5088)),U5088,"")</f>
        <v>Štarnov</v>
      </c>
      <c r="T5088" t="str">
        <f t="array" ref="T5088">IFERROR(INDEX($S$3:$S$6255,SMALL(IF(ISNUMBER(SEARCH("",$S$3:$S$6255)),ROW($S$1:$S$6253),""),ROW(S5086))),"")</f>
        <v>Štarnov</v>
      </c>
      <c r="U5088" t="s">
        <v>5689</v>
      </c>
      <c r="V5088">
        <v>586293</v>
      </c>
    </row>
    <row r="5089" spans="19:22">
      <c r="S5089" t="str">
        <f>IF(ISNUMBER(SEARCH(ZAKL_DATA!$B$18,FU!$U5089)),U5089,"")</f>
        <v>Štědrá</v>
      </c>
      <c r="T5089" t="str">
        <f t="array" ref="T5089">IFERROR(INDEX($S$3:$S$6255,SMALL(IF(ISNUMBER(SEARCH("",$S$3:$S$6255)),ROW($S$1:$S$6253),""),ROW(S5087))),"")</f>
        <v>Štědrá</v>
      </c>
      <c r="U5089" t="s">
        <v>5965</v>
      </c>
      <c r="V5089">
        <v>586307</v>
      </c>
    </row>
    <row r="5090" spans="19:22">
      <c r="S5090" t="str">
        <f>IF(ISNUMBER(SEARCH(ZAKL_DATA!$B$18,FU!$U5090)),U5090,"")</f>
        <v>Štěchov</v>
      </c>
      <c r="T5090" t="str">
        <f t="array" ref="T5090">IFERROR(INDEX($S$3:$S$6255,SMALL(IF(ISNUMBER(SEARCH("",$S$3:$S$6255)),ROW($S$1:$S$6253),""),ROW(S5088))),"")</f>
        <v>Štěchov</v>
      </c>
      <c r="U5090" t="s">
        <v>7808</v>
      </c>
      <c r="V5090">
        <v>586315</v>
      </c>
    </row>
    <row r="5091" spans="19:22">
      <c r="S5091" t="str">
        <f>IF(ISNUMBER(SEARCH(ZAKL_DATA!$B$18,FU!$U5091)),U5091,"")</f>
        <v>Štěchovice</v>
      </c>
      <c r="T5091" t="str">
        <f t="array" ref="T5091">IFERROR(INDEX($S$3:$S$6255,SMALL(IF(ISNUMBER(SEARCH("",$S$3:$S$6255)),ROW($S$1:$S$6253),""),ROW(S5089))),"")</f>
        <v>Štěchovice</v>
      </c>
      <c r="U5091" t="s">
        <v>4599</v>
      </c>
      <c r="V5091">
        <v>586323</v>
      </c>
    </row>
    <row r="5092" spans="19:22">
      <c r="S5092" t="str">
        <f>IF(ISNUMBER(SEARCH(ZAKL_DATA!$B$18,FU!$U5092)),U5092,"")</f>
        <v>Štěchovice</v>
      </c>
      <c r="T5092" t="str">
        <f t="array" ref="T5092">IFERROR(INDEX($S$3:$S$6255,SMALL(IF(ISNUMBER(SEARCH("",$S$3:$S$6255)),ROW($S$1:$S$6253),""),ROW(S5090))),"")</f>
        <v>Štěchovice</v>
      </c>
      <c r="U5092" t="s">
        <v>4599</v>
      </c>
      <c r="V5092">
        <v>586331</v>
      </c>
    </row>
    <row r="5093" spans="19:22">
      <c r="S5093" t="str">
        <f>IF(ISNUMBER(SEARCH(ZAKL_DATA!$B$18,FU!$U5093)),U5093,"")</f>
        <v>Štěkeň</v>
      </c>
      <c r="T5093" t="str">
        <f t="array" ref="T5093">IFERROR(INDEX($S$3:$S$6255,SMALL(IF(ISNUMBER(SEARCH("",$S$3:$S$6255)),ROW($S$1:$S$6253),""),ROW(S5091))),"")</f>
        <v>Štěkeň</v>
      </c>
      <c r="U5093" t="s">
        <v>5677</v>
      </c>
      <c r="V5093">
        <v>586340</v>
      </c>
    </row>
    <row r="5094" spans="19:22">
      <c r="S5094" t="str">
        <f>IF(ISNUMBER(SEARCH(ZAKL_DATA!$B$18,FU!$U5094)),U5094,"")</f>
        <v>Štěměchy</v>
      </c>
      <c r="T5094" t="str">
        <f t="array" ref="T5094">IFERROR(INDEX($S$3:$S$6255,SMALL(IF(ISNUMBER(SEARCH("",$S$3:$S$6255)),ROW($S$1:$S$6253),""),ROW(S5092))),"")</f>
        <v>Štěměchy</v>
      </c>
      <c r="U5094" t="s">
        <v>8426</v>
      </c>
      <c r="V5094">
        <v>586358</v>
      </c>
    </row>
    <row r="5095" spans="19:22">
      <c r="S5095" t="str">
        <f>IF(ISNUMBER(SEARCH(ZAKL_DATA!$B$18,FU!$U5095)),U5095,"")</f>
        <v>Štěnovice</v>
      </c>
      <c r="T5095" t="str">
        <f t="array" ref="T5095">IFERROR(INDEX($S$3:$S$6255,SMALL(IF(ISNUMBER(SEARCH("",$S$3:$S$6255)),ROW($S$1:$S$6253),""),ROW(S5093))),"")</f>
        <v>Štěnovice</v>
      </c>
      <c r="U5095" t="s">
        <v>6078</v>
      </c>
      <c r="V5095">
        <v>586366</v>
      </c>
    </row>
    <row r="5096" spans="19:22">
      <c r="S5096" t="str">
        <f>IF(ISNUMBER(SEARCH(ZAKL_DATA!$B$18,FU!$U5096)),U5096,"")</f>
        <v>Štěnovický Borek</v>
      </c>
      <c r="T5096" t="str">
        <f t="array" ref="T5096">IFERROR(INDEX($S$3:$S$6255,SMALL(IF(ISNUMBER(SEARCH("",$S$3:$S$6255)),ROW($S$1:$S$6253),""),ROW(S5094))),"")</f>
        <v>Štěnovický Borek</v>
      </c>
      <c r="U5096" t="s">
        <v>4827</v>
      </c>
      <c r="V5096">
        <v>586374</v>
      </c>
    </row>
    <row r="5097" spans="19:22">
      <c r="S5097" t="str">
        <f>IF(ISNUMBER(SEARCH(ZAKL_DATA!$B$18,FU!$U5097)),U5097,"")</f>
        <v>Štěpánkovice</v>
      </c>
      <c r="T5097" t="str">
        <f t="array" ref="T5097">IFERROR(INDEX($S$3:$S$6255,SMALL(IF(ISNUMBER(SEARCH("",$S$3:$S$6255)),ROW($S$1:$S$6253),""),ROW(S5095))),"")</f>
        <v>Štěpánkovice</v>
      </c>
      <c r="U5097" t="s">
        <v>3747</v>
      </c>
      <c r="V5097">
        <v>586382</v>
      </c>
    </row>
    <row r="5098" spans="19:22">
      <c r="S5098" t="str">
        <f>IF(ISNUMBER(SEARCH(ZAKL_DATA!$B$18,FU!$U5098)),U5098,"")</f>
        <v>Štěpánov</v>
      </c>
      <c r="T5098" t="str">
        <f t="array" ref="T5098">IFERROR(INDEX($S$3:$S$6255,SMALL(IF(ISNUMBER(SEARCH("",$S$3:$S$6255)),ROW($S$1:$S$6253),""),ROW(S5096))),"")</f>
        <v>Štěpánov</v>
      </c>
      <c r="U5098" t="s">
        <v>3660</v>
      </c>
      <c r="V5098">
        <v>586391</v>
      </c>
    </row>
    <row r="5099" spans="19:22">
      <c r="S5099" t="str">
        <f>IF(ISNUMBER(SEARCH(ZAKL_DATA!$B$18,FU!$U5099)),U5099,"")</f>
        <v>Štěpánov nad Svratkou</v>
      </c>
      <c r="T5099" t="str">
        <f t="array" ref="T5099">IFERROR(INDEX($S$3:$S$6255,SMALL(IF(ISNUMBER(SEARCH("",$S$3:$S$6255)),ROW($S$1:$S$6253),""),ROW(S5097))),"")</f>
        <v>Štěpánov nad Svratkou</v>
      </c>
      <c r="U5099" t="s">
        <v>8764</v>
      </c>
      <c r="V5099">
        <v>586404</v>
      </c>
    </row>
    <row r="5100" spans="19:22">
      <c r="S5100" t="str">
        <f>IF(ISNUMBER(SEARCH(ZAKL_DATA!$B$18,FU!$U5100)),U5100,"")</f>
        <v>Štěpánovice</v>
      </c>
      <c r="T5100" t="str">
        <f t="array" ref="T5100">IFERROR(INDEX($S$3:$S$6255,SMALL(IF(ISNUMBER(SEARCH("",$S$3:$S$6255)),ROW($S$1:$S$6253),""),ROW(S5098))),"")</f>
        <v>Štěpánovice</v>
      </c>
      <c r="U5100" t="s">
        <v>5173</v>
      </c>
      <c r="V5100">
        <v>586412</v>
      </c>
    </row>
    <row r="5101" spans="19:22">
      <c r="S5101" t="str">
        <f>IF(ISNUMBER(SEARCH(ZAKL_DATA!$B$18,FU!$U5101)),U5101,"")</f>
        <v>Štěpánovice</v>
      </c>
      <c r="T5101" t="str">
        <f t="array" ref="T5101">IFERROR(INDEX($S$3:$S$6255,SMALL(IF(ISNUMBER(SEARCH("",$S$3:$S$6255)),ROW($S$1:$S$6253),""),ROW(S5099))),"")</f>
        <v>Štěpánovice</v>
      </c>
      <c r="U5101" t="s">
        <v>5173</v>
      </c>
      <c r="V5101">
        <v>586421</v>
      </c>
    </row>
    <row r="5102" spans="19:22">
      <c r="S5102" t="str">
        <f>IF(ISNUMBER(SEARCH(ZAKL_DATA!$B$18,FU!$U5102)),U5102,"")</f>
        <v>Štěpkov</v>
      </c>
      <c r="T5102" t="str">
        <f t="array" ref="T5102">IFERROR(INDEX($S$3:$S$6255,SMALL(IF(ISNUMBER(SEARCH("",$S$3:$S$6255)),ROW($S$1:$S$6253),""),ROW(S5100))),"")</f>
        <v>Štěpkov</v>
      </c>
      <c r="U5102" t="s">
        <v>8427</v>
      </c>
      <c r="V5102">
        <v>586439</v>
      </c>
    </row>
    <row r="5103" spans="19:22">
      <c r="S5103" t="str">
        <f>IF(ISNUMBER(SEARCH(ZAKL_DATA!$B$18,FU!$U5103)),U5103,"")</f>
        <v>Šternberk</v>
      </c>
      <c r="T5103" t="str">
        <f t="array" ref="T5103">IFERROR(INDEX($S$3:$S$6255,SMALL(IF(ISNUMBER(SEARCH("",$S$3:$S$6255)),ROW($S$1:$S$6253),""),ROW(S5101))),"")</f>
        <v>Šternberk</v>
      </c>
      <c r="U5103" t="s">
        <v>3661</v>
      </c>
      <c r="V5103">
        <v>586447</v>
      </c>
    </row>
    <row r="5104" spans="19:22">
      <c r="S5104" t="str">
        <f>IF(ISNUMBER(SEARCH(ZAKL_DATA!$B$18,FU!$U5104)),U5104,"")</f>
        <v>Štětí</v>
      </c>
      <c r="T5104" t="str">
        <f t="array" ref="T5104">IFERROR(INDEX($S$3:$S$6255,SMALL(IF(ISNUMBER(SEARCH("",$S$3:$S$6255)),ROW($S$1:$S$6253),""),ROW(S5102))),"")</f>
        <v>Štětí</v>
      </c>
      <c r="U5104" t="s">
        <v>6626</v>
      </c>
      <c r="V5104">
        <v>586455</v>
      </c>
    </row>
    <row r="5105" spans="19:22">
      <c r="S5105" t="str">
        <f>IF(ISNUMBER(SEARCH(ZAKL_DATA!$B$18,FU!$U5105)),U5105,"")</f>
        <v>Štětkovice</v>
      </c>
      <c r="T5105" t="str">
        <f t="array" ref="T5105">IFERROR(INDEX($S$3:$S$6255,SMALL(IF(ISNUMBER(SEARCH("",$S$3:$S$6255)),ROW($S$1:$S$6253),""),ROW(S5103))),"")</f>
        <v>Štětkovice</v>
      </c>
      <c r="U5105" t="s">
        <v>4975</v>
      </c>
      <c r="V5105">
        <v>586463</v>
      </c>
    </row>
    <row r="5106" spans="19:22">
      <c r="S5106" t="str">
        <f>IF(ISNUMBER(SEARCH(ZAKL_DATA!$B$18,FU!$U5106)),U5106,"")</f>
        <v>Štíhlice</v>
      </c>
      <c r="T5106" t="str">
        <f t="array" ref="T5106">IFERROR(INDEX($S$3:$S$6255,SMALL(IF(ISNUMBER(SEARCH("",$S$3:$S$6255)),ROW($S$1:$S$6253),""),ROW(S5104))),"")</f>
        <v>Štíhlice</v>
      </c>
      <c r="U5106" t="s">
        <v>7075</v>
      </c>
      <c r="V5106">
        <v>586471</v>
      </c>
    </row>
    <row r="5107" spans="19:22">
      <c r="S5107" t="str">
        <f>IF(ISNUMBER(SEARCH(ZAKL_DATA!$B$18,FU!$U5107)),U5107,"")</f>
        <v>Štichov</v>
      </c>
      <c r="T5107" t="str">
        <f t="array" ref="T5107">IFERROR(INDEX($S$3:$S$6255,SMALL(IF(ISNUMBER(SEARCH("",$S$3:$S$6255)),ROW($S$1:$S$6253),""),ROW(S5105))),"")</f>
        <v>Štichov</v>
      </c>
      <c r="U5107" t="s">
        <v>6663</v>
      </c>
      <c r="V5107">
        <v>586480</v>
      </c>
    </row>
    <row r="5108" spans="19:22">
      <c r="S5108" t="str">
        <f>IF(ISNUMBER(SEARCH(ZAKL_DATA!$B$18,FU!$U5108)),U5108,"")</f>
        <v>Štichovice</v>
      </c>
      <c r="T5108" t="str">
        <f t="array" ref="T5108">IFERROR(INDEX($S$3:$S$6255,SMALL(IF(ISNUMBER(SEARCH("",$S$3:$S$6255)),ROW($S$1:$S$6253),""),ROW(S5106))),"")</f>
        <v>Štichovice</v>
      </c>
      <c r="U5108" t="s">
        <v>7577</v>
      </c>
      <c r="V5108">
        <v>586498</v>
      </c>
    </row>
    <row r="5109" spans="19:22">
      <c r="S5109" t="str">
        <f>IF(ISNUMBER(SEARCH(ZAKL_DATA!$B$18,FU!$U5109)),U5109,"")</f>
        <v>Štipoklasy</v>
      </c>
      <c r="T5109" t="str">
        <f t="array" ref="T5109">IFERROR(INDEX($S$3:$S$6255,SMALL(IF(ISNUMBER(SEARCH("",$S$3:$S$6255)),ROW($S$1:$S$6253),""),ROW(S5107))),"")</f>
        <v>Štipoklasy</v>
      </c>
      <c r="U5109" t="s">
        <v>4037</v>
      </c>
      <c r="V5109">
        <v>586501</v>
      </c>
    </row>
    <row r="5110" spans="19:22">
      <c r="S5110" t="str">
        <f>IF(ISNUMBER(SEARCH(ZAKL_DATA!$B$18,FU!$U5110)),U5110,"")</f>
        <v>Štítary</v>
      </c>
      <c r="T5110" t="str">
        <f t="array" ref="T5110">IFERROR(INDEX($S$3:$S$6255,SMALL(IF(ISNUMBER(SEARCH("",$S$3:$S$6255)),ROW($S$1:$S$6253),""),ROW(S5108))),"")</f>
        <v>Štítary</v>
      </c>
      <c r="U5110" t="s">
        <v>8632</v>
      </c>
      <c r="V5110">
        <v>586510</v>
      </c>
    </row>
    <row r="5111" spans="19:22">
      <c r="S5111" t="str">
        <f>IF(ISNUMBER(SEARCH(ZAKL_DATA!$B$18,FU!$U5111)),U5111,"")</f>
        <v>Štítina</v>
      </c>
      <c r="T5111" t="str">
        <f t="array" ref="T5111">IFERROR(INDEX($S$3:$S$6255,SMALL(IF(ISNUMBER(SEARCH("",$S$3:$S$6255)),ROW($S$1:$S$6253),""),ROW(S5109))),"")</f>
        <v>Štítina</v>
      </c>
      <c r="U5111" t="s">
        <v>3748</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c r="S5113" t="str">
        <f>IF(ISNUMBER(SEARCH(ZAKL_DATA!$B$18,FU!$U5113)),U5113,"")</f>
        <v>Štítov</v>
      </c>
      <c r="T5113" t="str">
        <f t="array" ref="T5113">IFERROR(INDEX($S$3:$S$6255,SMALL(IF(ISNUMBER(SEARCH("",$S$3:$S$6255)),ROW($S$1:$S$6253),""),ROW(S5111))),"")</f>
        <v>Štítov</v>
      </c>
      <c r="U5113" t="s">
        <v>7623</v>
      </c>
      <c r="V5113">
        <v>586544</v>
      </c>
    </row>
    <row r="5114" spans="19:22">
      <c r="S5114" t="str">
        <f>IF(ISNUMBER(SEARCH(ZAKL_DATA!$B$18,FU!$U5114)),U5114,"")</f>
        <v>Štíty</v>
      </c>
      <c r="T5114" t="str">
        <f t="array" ref="T5114">IFERROR(INDEX($S$3:$S$6255,SMALL(IF(ISNUMBER(SEARCH("",$S$3:$S$6255)),ROW($S$1:$S$6253),""),ROW(S5112))),"")</f>
        <v>Štíty</v>
      </c>
      <c r="U5114" t="s">
        <v>4951</v>
      </c>
      <c r="V5114">
        <v>586552</v>
      </c>
    </row>
    <row r="5115" spans="19:22">
      <c r="S5115" t="str">
        <f>IF(ISNUMBER(SEARCH(ZAKL_DATA!$B$18,FU!$U5115)),U5115,"")</f>
        <v>Štoky</v>
      </c>
      <c r="T5115" t="str">
        <f t="array" ref="T5115">IFERROR(INDEX($S$3:$S$6255,SMALL(IF(ISNUMBER(SEARCH("",$S$3:$S$6255)),ROW($S$1:$S$6253),""),ROW(S5113))),"")</f>
        <v>Štoky</v>
      </c>
      <c r="U5115" t="s">
        <v>6912</v>
      </c>
      <c r="V5115">
        <v>586561</v>
      </c>
    </row>
    <row r="5116" spans="19:22">
      <c r="S5116" t="str">
        <f>IF(ISNUMBER(SEARCH(ZAKL_DATA!$B$18,FU!$U5116)),U5116,"")</f>
        <v>Štramberk</v>
      </c>
      <c r="T5116" t="str">
        <f t="array" ref="T5116">IFERROR(INDEX($S$3:$S$6255,SMALL(IF(ISNUMBER(SEARCH("",$S$3:$S$6255)),ROW($S$1:$S$6253),""),ROW(S5114))),"")</f>
        <v>Štramberk</v>
      </c>
      <c r="U5116" t="s">
        <v>8952</v>
      </c>
      <c r="V5116">
        <v>586579</v>
      </c>
    </row>
    <row r="5117" spans="19:22">
      <c r="S5117" t="str">
        <f>IF(ISNUMBER(SEARCH(ZAKL_DATA!$B$18,FU!$U5117)),U5117,"")</f>
        <v>Študlov</v>
      </c>
      <c r="T5117" t="str">
        <f t="array" ref="T5117">IFERROR(INDEX($S$3:$S$6255,SMALL(IF(ISNUMBER(SEARCH("",$S$3:$S$6255)),ROW($S$1:$S$6253),""),ROW(S5115))),"")</f>
        <v>Študlov</v>
      </c>
      <c r="U5117" t="s">
        <v>5155</v>
      </c>
      <c r="V5117">
        <v>586587</v>
      </c>
    </row>
    <row r="5118" spans="19:22">
      <c r="S5118" t="str">
        <f>IF(ISNUMBER(SEARCH(ZAKL_DATA!$B$18,FU!$U5118)),U5118,"")</f>
        <v>Študlov</v>
      </c>
      <c r="T5118" t="str">
        <f t="array" ref="T5118">IFERROR(INDEX($S$3:$S$6255,SMALL(IF(ISNUMBER(SEARCH("",$S$3:$S$6255)),ROW($S$1:$S$6253),""),ROW(S5116))),"")</f>
        <v>Študlov</v>
      </c>
      <c r="U5118" t="s">
        <v>5155</v>
      </c>
      <c r="V5118">
        <v>586595</v>
      </c>
    </row>
    <row r="5119" spans="19:22">
      <c r="S5119" t="str">
        <f>IF(ISNUMBER(SEARCH(ZAKL_DATA!$B$18,FU!$U5119)),U5119,"")</f>
        <v>Šubířov</v>
      </c>
      <c r="T5119" t="str">
        <f t="array" ref="T5119">IFERROR(INDEX($S$3:$S$6255,SMALL(IF(ISNUMBER(SEARCH("",$S$3:$S$6255)),ROW($S$1:$S$6253),""),ROW(S5117))),"")</f>
        <v>Šubířov</v>
      </c>
      <c r="U5119" t="s">
        <v>8331</v>
      </c>
      <c r="V5119">
        <v>586609</v>
      </c>
    </row>
    <row r="5120" spans="19:22">
      <c r="S5120" t="str">
        <f>IF(ISNUMBER(SEARCH(ZAKL_DATA!$B$18,FU!$U5120)),U5120,"")</f>
        <v>Šumavské Hoštice</v>
      </c>
      <c r="T5120" t="str">
        <f t="array" ref="T5120">IFERROR(INDEX($S$3:$S$6255,SMALL(IF(ISNUMBER(SEARCH("",$S$3:$S$6255)),ROW($S$1:$S$6253),""),ROW(S5118))),"")</f>
        <v>Šumavské Hoštice</v>
      </c>
      <c r="U5120" t="s">
        <v>5597</v>
      </c>
      <c r="V5120">
        <v>586617</v>
      </c>
    </row>
    <row r="5121" spans="19:22">
      <c r="S5121" t="str">
        <f>IF(ISNUMBER(SEARCH(ZAKL_DATA!$B$18,FU!$U5121)),U5121,"")</f>
        <v>Šumice</v>
      </c>
      <c r="T5121" t="str">
        <f t="array" ref="T5121">IFERROR(INDEX($S$3:$S$6255,SMALL(IF(ISNUMBER(SEARCH("",$S$3:$S$6255)),ROW($S$1:$S$6253),""),ROW(S5119))),"")</f>
        <v>Šumice</v>
      </c>
      <c r="U5121" t="s">
        <v>8481</v>
      </c>
      <c r="V5121">
        <v>586625</v>
      </c>
    </row>
    <row r="5122" spans="19:22">
      <c r="S5122" t="str">
        <f>IF(ISNUMBER(SEARCH(ZAKL_DATA!$B$18,FU!$U5122)),U5122,"")</f>
        <v>Šumice</v>
      </c>
      <c r="T5122" t="str">
        <f t="array" ref="T5122">IFERROR(INDEX($S$3:$S$6255,SMALL(IF(ISNUMBER(SEARCH("",$S$3:$S$6255)),ROW($S$1:$S$6253),""),ROW(S5120))),"")</f>
        <v>Šumice</v>
      </c>
      <c r="U5122" t="s">
        <v>8481</v>
      </c>
      <c r="V5122">
        <v>586633</v>
      </c>
    </row>
    <row r="5123" spans="19:22">
      <c r="S5123" t="str">
        <f>IF(ISNUMBER(SEARCH(ZAKL_DATA!$B$18,FU!$U5123)),U5123,"")</f>
        <v>Šumná</v>
      </c>
      <c r="T5123" t="str">
        <f t="array" ref="T5123">IFERROR(INDEX($S$3:$S$6255,SMALL(IF(ISNUMBER(SEARCH("",$S$3:$S$6255)),ROW($S$1:$S$6253),""),ROW(S5121))),"")</f>
        <v>Šumná</v>
      </c>
      <c r="U5123" t="s">
        <v>8633</v>
      </c>
      <c r="V5123">
        <v>586641</v>
      </c>
    </row>
    <row r="5124" spans="19:22">
      <c r="S5124" t="str">
        <f>IF(ISNUMBER(SEARCH(ZAKL_DATA!$B$18,FU!$U5124)),U5124,"")</f>
        <v>Šumperk</v>
      </c>
      <c r="T5124" t="str">
        <f t="array" ref="T5124">IFERROR(INDEX($S$3:$S$6255,SMALL(IF(ISNUMBER(SEARCH("",$S$3:$S$6255)),ROW($S$1:$S$6253),""),ROW(S5122))),"")</f>
        <v>Šumperk</v>
      </c>
      <c r="U5124" t="s">
        <v>3889</v>
      </c>
      <c r="V5124">
        <v>586650</v>
      </c>
    </row>
    <row r="5125" spans="19:22">
      <c r="S5125" t="str">
        <f>IF(ISNUMBER(SEARCH(ZAKL_DATA!$B$18,FU!$U5125)),U5125,"")</f>
        <v>Šumvald</v>
      </c>
      <c r="T5125" t="str">
        <f t="array" ref="T5125">IFERROR(INDEX($S$3:$S$6255,SMALL(IF(ISNUMBER(SEARCH("",$S$3:$S$6255)),ROW($S$1:$S$6253),""),ROW(S5123))),"")</f>
        <v>Šumvald</v>
      </c>
      <c r="U5125" t="s">
        <v>3662</v>
      </c>
      <c r="V5125">
        <v>586668</v>
      </c>
    </row>
    <row r="5126" spans="19:22">
      <c r="S5126" t="str">
        <f>IF(ISNUMBER(SEARCH(ZAKL_DATA!$B$18,FU!$U5126)),U5126,"")</f>
        <v>Švábenice</v>
      </c>
      <c r="T5126" t="str">
        <f t="array" ref="T5126">IFERROR(INDEX($S$3:$S$6255,SMALL(IF(ISNUMBER(SEARCH("",$S$3:$S$6255)),ROW($S$1:$S$6253),""),ROW(S5124))),"")</f>
        <v>Švábenice</v>
      </c>
      <c r="U5126" t="s">
        <v>8545</v>
      </c>
      <c r="V5126">
        <v>586676</v>
      </c>
    </row>
    <row r="5127" spans="19:22">
      <c r="S5127" t="str">
        <f>IF(ISNUMBER(SEARCH(ZAKL_DATA!$B$18,FU!$U5127)),U5127,"")</f>
        <v>Švábov</v>
      </c>
      <c r="T5127" t="str">
        <f t="array" ref="T5127">IFERROR(INDEX($S$3:$S$6255,SMALL(IF(ISNUMBER(SEARCH("",$S$3:$S$6255)),ROW($S$1:$S$6253),""),ROW(S5125))),"")</f>
        <v>Švábov</v>
      </c>
      <c r="U5127" t="s">
        <v>5333</v>
      </c>
      <c r="V5127">
        <v>586684</v>
      </c>
    </row>
    <row r="5128" spans="19:22">
      <c r="S5128" t="str">
        <f>IF(ISNUMBER(SEARCH(ZAKL_DATA!$B$18,FU!$U5128)),U5128,"")</f>
        <v>Švihov</v>
      </c>
      <c r="T5128" t="str">
        <f t="array" ref="T5128">IFERROR(INDEX($S$3:$S$6255,SMALL(IF(ISNUMBER(SEARCH("",$S$3:$S$6255)),ROW($S$1:$S$6253),""),ROW(S5126))),"")</f>
        <v>Švihov</v>
      </c>
      <c r="U5128" t="s">
        <v>6027</v>
      </c>
      <c r="V5128">
        <v>586692</v>
      </c>
    </row>
    <row r="5129" spans="19:22">
      <c r="S5129" t="str">
        <f>IF(ISNUMBER(SEARCH(ZAKL_DATA!$B$18,FU!$U5129)),U5129,"")</f>
        <v>Švihov</v>
      </c>
      <c r="T5129" t="str">
        <f t="array" ref="T5129">IFERROR(INDEX($S$3:$S$6255,SMALL(IF(ISNUMBER(SEARCH("",$S$3:$S$6255)),ROW($S$1:$S$6253),""),ROW(S5127))),"")</f>
        <v>Švihov</v>
      </c>
      <c r="U5129" t="s">
        <v>6027</v>
      </c>
      <c r="V5129">
        <v>586706</v>
      </c>
    </row>
    <row r="5130" spans="19:22">
      <c r="S5130" t="str">
        <f>IF(ISNUMBER(SEARCH(ZAKL_DATA!$B$18,FU!$U5130)),U5130,"")</f>
        <v>Tábor</v>
      </c>
      <c r="T5130" t="str">
        <f t="array" ref="T5130">IFERROR(INDEX($S$3:$S$6255,SMALL(IF(ISNUMBER(SEARCH("",$S$3:$S$6255)),ROW($S$1:$S$6253),""),ROW(S5128))),"")</f>
        <v>Tábor</v>
      </c>
      <c r="U5130" t="s">
        <v>5691</v>
      </c>
      <c r="V5130">
        <v>586714</v>
      </c>
    </row>
    <row r="5131" spans="19:22">
      <c r="S5131" t="str">
        <f>IF(ISNUMBER(SEARCH(ZAKL_DATA!$B$18,FU!$U5131)),U5131,"")</f>
        <v>Tachlovice</v>
      </c>
      <c r="T5131" t="str">
        <f t="array" ref="T5131">IFERROR(INDEX($S$3:$S$6255,SMALL(IF(ISNUMBER(SEARCH("",$S$3:$S$6255)),ROW($S$1:$S$6253),""),ROW(S5129))),"")</f>
        <v>Tachlovice</v>
      </c>
      <c r="U5131" t="s">
        <v>4124</v>
      </c>
      <c r="V5131">
        <v>586722</v>
      </c>
    </row>
    <row r="5132" spans="19:22">
      <c r="S5132" t="str">
        <f>IF(ISNUMBER(SEARCH(ZAKL_DATA!$B$18,FU!$U5132)),U5132,"")</f>
        <v>Tachov</v>
      </c>
      <c r="T5132" t="str">
        <f t="array" ref="T5132">IFERROR(INDEX($S$3:$S$6255,SMALL(IF(ISNUMBER(SEARCH("",$S$3:$S$6255)),ROW($S$1:$S$6253),""),ROW(S5130))),"")</f>
        <v>Tachov</v>
      </c>
      <c r="U5132" t="s">
        <v>5833</v>
      </c>
      <c r="V5132">
        <v>586731</v>
      </c>
    </row>
    <row r="5133" spans="19:22">
      <c r="S5133" t="str">
        <f>IF(ISNUMBER(SEARCH(ZAKL_DATA!$B$18,FU!$U5133)),U5133,"")</f>
        <v>Tachov</v>
      </c>
      <c r="T5133" t="str">
        <f t="array" ref="T5133">IFERROR(INDEX($S$3:$S$6255,SMALL(IF(ISNUMBER(SEARCH("",$S$3:$S$6255)),ROW($S$1:$S$6253),""),ROW(S5131))),"")</f>
        <v>Tachov</v>
      </c>
      <c r="U5133" t="s">
        <v>5833</v>
      </c>
      <c r="V5133">
        <v>586749</v>
      </c>
    </row>
    <row r="5134" spans="19:22">
      <c r="S5134" t="str">
        <f>IF(ISNUMBER(SEARCH(ZAKL_DATA!$B$18,FU!$U5134)),U5134,"")</f>
        <v>Tálín</v>
      </c>
      <c r="T5134" t="str">
        <f t="array" ref="T5134">IFERROR(INDEX($S$3:$S$6255,SMALL(IF(ISNUMBER(SEARCH("",$S$3:$S$6255)),ROW($S$1:$S$6253),""),ROW(S5132))),"")</f>
        <v>Tálín</v>
      </c>
      <c r="U5134" t="s">
        <v>5543</v>
      </c>
      <c r="V5134">
        <v>586757</v>
      </c>
    </row>
    <row r="5135" spans="19:22">
      <c r="S5135" t="str">
        <f>IF(ISNUMBER(SEARCH(ZAKL_DATA!$B$18,FU!$U5135)),U5135,"")</f>
        <v>Tanvald</v>
      </c>
      <c r="T5135" t="str">
        <f t="array" ref="T5135">IFERROR(INDEX($S$3:$S$6255,SMALL(IF(ISNUMBER(SEARCH("",$S$3:$S$6255)),ROW($S$1:$S$6253),""),ROW(S5133))),"")</f>
        <v>Tanvald</v>
      </c>
      <c r="U5135" t="s">
        <v>6469</v>
      </c>
      <c r="V5135">
        <v>586765</v>
      </c>
    </row>
    <row r="5136" spans="19:22">
      <c r="S5136" t="str">
        <f>IF(ISNUMBER(SEARCH(ZAKL_DATA!$B$18,FU!$U5136)),U5136,"")</f>
        <v>Tasov</v>
      </c>
      <c r="T5136" t="str">
        <f t="array" ref="T5136">IFERROR(INDEX($S$3:$S$6255,SMALL(IF(ISNUMBER(SEARCH("",$S$3:$S$6255)),ROW($S$1:$S$6253),""),ROW(S5134))),"")</f>
        <v>Tasov</v>
      </c>
      <c r="U5136" t="s">
        <v>8084</v>
      </c>
      <c r="V5136">
        <v>586773</v>
      </c>
    </row>
    <row r="5137" spans="19:22">
      <c r="S5137" t="str">
        <f>IF(ISNUMBER(SEARCH(ZAKL_DATA!$B$18,FU!$U5137)),U5137,"")</f>
        <v>Tasov</v>
      </c>
      <c r="T5137" t="str">
        <f t="array" ref="T5137">IFERROR(INDEX($S$3:$S$6255,SMALL(IF(ISNUMBER(SEARCH("",$S$3:$S$6255)),ROW($S$1:$S$6253),""),ROW(S5135))),"")</f>
        <v>Tasov</v>
      </c>
      <c r="U5137" t="s">
        <v>8084</v>
      </c>
      <c r="V5137">
        <v>586781</v>
      </c>
    </row>
    <row r="5138" spans="19:22">
      <c r="S5138" t="str">
        <f>IF(ISNUMBER(SEARCH(ZAKL_DATA!$B$18,FU!$U5138)),U5138,"")</f>
        <v>Tasovice</v>
      </c>
      <c r="T5138" t="str">
        <f t="array" ref="T5138">IFERROR(INDEX($S$3:$S$6255,SMALL(IF(ISNUMBER(SEARCH("",$S$3:$S$6255)),ROW($S$1:$S$6253),""),ROW(S5136))),"")</f>
        <v>Tasovice</v>
      </c>
      <c r="U5138" t="s">
        <v>7809</v>
      </c>
      <c r="V5138">
        <v>586790</v>
      </c>
    </row>
    <row r="5139" spans="19:22">
      <c r="S5139" t="str">
        <f>IF(ISNUMBER(SEARCH(ZAKL_DATA!$B$18,FU!$U5139)),U5139,"")</f>
        <v>Tasovice</v>
      </c>
      <c r="T5139" t="str">
        <f t="array" ref="T5139">IFERROR(INDEX($S$3:$S$6255,SMALL(IF(ISNUMBER(SEARCH("",$S$3:$S$6255)),ROW($S$1:$S$6253),""),ROW(S5137))),"")</f>
        <v>Tasovice</v>
      </c>
      <c r="U5139" t="s">
        <v>7809</v>
      </c>
      <c r="V5139">
        <v>586803</v>
      </c>
    </row>
    <row r="5140" spans="19:22">
      <c r="S5140" t="str">
        <f>IF(ISNUMBER(SEARCH(ZAKL_DATA!$B$18,FU!$U5140)),U5140,"")</f>
        <v>Tašov</v>
      </c>
      <c r="T5140" t="str">
        <f t="array" ref="T5140">IFERROR(INDEX($S$3:$S$6255,SMALL(IF(ISNUMBER(SEARCH("",$S$3:$S$6255)),ROW($S$1:$S$6253),""),ROW(S5138))),"")</f>
        <v>Tašov</v>
      </c>
      <c r="U5140" t="s">
        <v>6803</v>
      </c>
      <c r="V5140">
        <v>586811</v>
      </c>
    </row>
    <row r="5141" spans="19:22">
      <c r="S5141" t="str">
        <f>IF(ISNUMBER(SEARCH(ZAKL_DATA!$B$18,FU!$U5141)),U5141,"")</f>
        <v>Tatce</v>
      </c>
      <c r="T5141" t="str">
        <f t="array" ref="T5141">IFERROR(INDEX($S$3:$S$6255,SMALL(IF(ISNUMBER(SEARCH("",$S$3:$S$6255)),ROW($S$1:$S$6253),""),ROW(S5139))),"")</f>
        <v>Tatce</v>
      </c>
      <c r="U5141" t="s">
        <v>4683</v>
      </c>
      <c r="V5141">
        <v>586820</v>
      </c>
    </row>
    <row r="5142" spans="19:22">
      <c r="S5142" t="str">
        <f>IF(ISNUMBER(SEARCH(ZAKL_DATA!$B$18,FU!$U5142)),U5142,"")</f>
        <v>Tatenice</v>
      </c>
      <c r="T5142" t="str">
        <f t="array" ref="T5142">IFERROR(INDEX($S$3:$S$6255,SMALL(IF(ISNUMBER(SEARCH("",$S$3:$S$6255)),ROW($S$1:$S$6253),""),ROW(S5140))),"")</f>
        <v>Tatenice</v>
      </c>
      <c r="U5142" t="s">
        <v>7723</v>
      </c>
      <c r="V5142">
        <v>586838</v>
      </c>
    </row>
    <row r="5143" spans="19:22">
      <c r="S5143" t="str">
        <f>IF(ISNUMBER(SEARCH(ZAKL_DATA!$B$18,FU!$U5143)),U5143,"")</f>
        <v>Tatiná</v>
      </c>
      <c r="T5143" t="str">
        <f t="array" ref="T5143">IFERROR(INDEX($S$3:$S$6255,SMALL(IF(ISNUMBER(SEARCH("",$S$3:$S$6255)),ROW($S$1:$S$6253),""),ROW(S5141))),"")</f>
        <v>Tatiná</v>
      </c>
      <c r="U5143" t="s">
        <v>7592</v>
      </c>
      <c r="V5143">
        <v>586846</v>
      </c>
    </row>
    <row r="5144" spans="19:22">
      <c r="S5144" t="str">
        <f>IF(ISNUMBER(SEARCH(ZAKL_DATA!$B$18,FU!$U5144)),U5144,"")</f>
        <v>Tatobity</v>
      </c>
      <c r="T5144" t="str">
        <f t="array" ref="T5144">IFERROR(INDEX($S$3:$S$6255,SMALL(IF(ISNUMBER(SEARCH("",$S$3:$S$6255)),ROW($S$1:$S$6253),""),ROW(S5142))),"")</f>
        <v>Tatobity</v>
      </c>
      <c r="U5144" t="s">
        <v>7502</v>
      </c>
      <c r="V5144">
        <v>586854</v>
      </c>
    </row>
    <row r="5145" spans="19:22">
      <c r="S5145" t="str">
        <f>IF(ISNUMBER(SEARCH(ZAKL_DATA!$B$18,FU!$U5145)),U5145,"")</f>
        <v>Tatrovice</v>
      </c>
      <c r="T5145" t="str">
        <f t="array" ref="T5145">IFERROR(INDEX($S$3:$S$6255,SMALL(IF(ISNUMBER(SEARCH("",$S$3:$S$6255)),ROW($S$1:$S$6253),""),ROW(S5143))),"")</f>
        <v>Tatrovice</v>
      </c>
      <c r="U5145" t="s">
        <v>4742</v>
      </c>
      <c r="V5145">
        <v>586862</v>
      </c>
    </row>
    <row r="5146" spans="19:22">
      <c r="S5146" t="str">
        <f>IF(ISNUMBER(SEARCH(ZAKL_DATA!$B$18,FU!$U5146)),U5146,"")</f>
        <v>Tavíkovice</v>
      </c>
      <c r="T5146" t="str">
        <f t="array" ref="T5146">IFERROR(INDEX($S$3:$S$6255,SMALL(IF(ISNUMBER(SEARCH("",$S$3:$S$6255)),ROW($S$1:$S$6253),""),ROW(S5144))),"")</f>
        <v>Tavíkovice</v>
      </c>
      <c r="U5146" t="s">
        <v>8634</v>
      </c>
      <c r="V5146">
        <v>586871</v>
      </c>
    </row>
    <row r="5147" spans="19:22">
      <c r="S5147" t="str">
        <f>IF(ISNUMBER(SEARCH(ZAKL_DATA!$B$18,FU!$U5147)),U5147,"")</f>
        <v>Tečovice</v>
      </c>
      <c r="T5147" t="str">
        <f t="array" ref="T5147">IFERROR(INDEX($S$3:$S$6255,SMALL(IF(ISNUMBER(SEARCH("",$S$3:$S$6255)),ROW($S$1:$S$6253),""),ROW(S5145))),"")</f>
        <v>Tečovice</v>
      </c>
      <c r="U5147" t="s">
        <v>5519</v>
      </c>
      <c r="V5147">
        <v>586889</v>
      </c>
    </row>
    <row r="5148" spans="19:22">
      <c r="S5148" t="str">
        <f>IF(ISNUMBER(SEARCH(ZAKL_DATA!$B$18,FU!$U5148)),U5148,"")</f>
        <v>Tehov</v>
      </c>
      <c r="T5148" t="str">
        <f t="array" ref="T5148">IFERROR(INDEX($S$3:$S$6255,SMALL(IF(ISNUMBER(SEARCH("",$S$3:$S$6255)),ROW($S$1:$S$6253),""),ROW(S5146))),"")</f>
        <v>Tehov</v>
      </c>
      <c r="U5148" t="s">
        <v>4019</v>
      </c>
      <c r="V5148">
        <v>586897</v>
      </c>
    </row>
    <row r="5149" spans="19:22">
      <c r="S5149" t="str">
        <f>IF(ISNUMBER(SEARCH(ZAKL_DATA!$B$18,FU!$U5149)),U5149,"")</f>
        <v>Tehov</v>
      </c>
      <c r="T5149" t="str">
        <f t="array" ref="T5149">IFERROR(INDEX($S$3:$S$6255,SMALL(IF(ISNUMBER(SEARCH("",$S$3:$S$6255)),ROW($S$1:$S$6253),""),ROW(S5147))),"")</f>
        <v>Tehov</v>
      </c>
      <c r="U5149" t="s">
        <v>4019</v>
      </c>
      <c r="V5149">
        <v>586901</v>
      </c>
    </row>
    <row r="5150" spans="19:22">
      <c r="S5150" t="str">
        <f>IF(ISNUMBER(SEARCH(ZAKL_DATA!$B$18,FU!$U5150)),U5150,"")</f>
        <v>Tehovec</v>
      </c>
      <c r="T5150" t="str">
        <f t="array" ref="T5150">IFERROR(INDEX($S$3:$S$6255,SMALL(IF(ISNUMBER(SEARCH("",$S$3:$S$6255)),ROW($S$1:$S$6253),""),ROW(S5148))),"")</f>
        <v>Tehovec</v>
      </c>
      <c r="U5150" t="s">
        <v>8941</v>
      </c>
      <c r="V5150">
        <v>586919</v>
      </c>
    </row>
    <row r="5151" spans="19:22">
      <c r="S5151" t="str">
        <f>IF(ISNUMBER(SEARCH(ZAKL_DATA!$B$18,FU!$U5151)),U5151,"")</f>
        <v>Těchařovice</v>
      </c>
      <c r="T5151" t="str">
        <f t="array" ref="T5151">IFERROR(INDEX($S$3:$S$6255,SMALL(IF(ISNUMBER(SEARCH("",$S$3:$S$6255)),ROW($S$1:$S$6253),""),ROW(S5149))),"")</f>
        <v>Těchařovice</v>
      </c>
      <c r="U5151" t="s">
        <v>3917</v>
      </c>
      <c r="V5151">
        <v>586927</v>
      </c>
    </row>
    <row r="5152" spans="19:22">
      <c r="S5152" t="str">
        <f>IF(ISNUMBER(SEARCH(ZAKL_DATA!$B$18,FU!$U5152)),U5152,"")</f>
        <v>Těchlovice</v>
      </c>
      <c r="T5152" t="str">
        <f t="array" ref="T5152">IFERROR(INDEX($S$3:$S$6255,SMALL(IF(ISNUMBER(SEARCH("",$S$3:$S$6255)),ROW($S$1:$S$6253),""),ROW(S5150))),"")</f>
        <v>Těchlovice</v>
      </c>
      <c r="U5152" t="s">
        <v>5940</v>
      </c>
      <c r="V5152">
        <v>586943</v>
      </c>
    </row>
    <row r="5153" spans="19:22">
      <c r="S5153" t="str">
        <f>IF(ISNUMBER(SEARCH(ZAKL_DATA!$B$18,FU!$U5153)),U5153,"")</f>
        <v>Těchlovice</v>
      </c>
      <c r="T5153" t="str">
        <f t="array" ref="T5153">IFERROR(INDEX($S$3:$S$6255,SMALL(IF(ISNUMBER(SEARCH("",$S$3:$S$6255)),ROW($S$1:$S$6253),""),ROW(S5151))),"")</f>
        <v>Těchlovice</v>
      </c>
      <c r="U5153" t="s">
        <v>5940</v>
      </c>
      <c r="V5153">
        <v>586951</v>
      </c>
    </row>
    <row r="5154" spans="19:22">
      <c r="S5154" t="str">
        <f>IF(ISNUMBER(SEARCH(ZAKL_DATA!$B$18,FU!$U5154)),U5154,"")</f>
        <v>Těchobuz</v>
      </c>
      <c r="T5154" t="str">
        <f t="array" ref="T5154">IFERROR(INDEX($S$3:$S$6255,SMALL(IF(ISNUMBER(SEARCH("",$S$3:$S$6255)),ROW($S$1:$S$6253),""),ROW(S5152))),"")</f>
        <v>Těchobuz</v>
      </c>
      <c r="U5154" t="s">
        <v>6254</v>
      </c>
      <c r="V5154">
        <v>586960</v>
      </c>
    </row>
    <row r="5155" spans="19:22">
      <c r="S5155" t="str">
        <f>IF(ISNUMBER(SEARCH(ZAKL_DATA!$B$18,FU!$U5155)),U5155,"")</f>
        <v>Těchonín</v>
      </c>
      <c r="T5155" t="str">
        <f t="array" ref="T5155">IFERROR(INDEX($S$3:$S$6255,SMALL(IF(ISNUMBER(SEARCH("",$S$3:$S$6255)),ROW($S$1:$S$6253),""),ROW(S5153))),"")</f>
        <v>Těchonín</v>
      </c>
      <c r="U5155" t="s">
        <v>7724</v>
      </c>
      <c r="V5155">
        <v>586978</v>
      </c>
    </row>
    <row r="5156" spans="19:22">
      <c r="S5156" t="str">
        <f>IF(ISNUMBER(SEARCH(ZAKL_DATA!$B$18,FU!$U5156)),U5156,"")</f>
        <v>Telč</v>
      </c>
      <c r="T5156" t="str">
        <f t="array" ref="T5156">IFERROR(INDEX($S$3:$S$6255,SMALL(IF(ISNUMBER(SEARCH("",$S$3:$S$6255)),ROW($S$1:$S$6253),""),ROW(S5154))),"")</f>
        <v>Telč</v>
      </c>
      <c r="U5156" t="s">
        <v>8188</v>
      </c>
      <c r="V5156">
        <v>586986</v>
      </c>
    </row>
    <row r="5157" spans="19:22">
      <c r="S5157" t="str">
        <f>IF(ISNUMBER(SEARCH(ZAKL_DATA!$B$18,FU!$U5157)),U5157,"")</f>
        <v>Telecí</v>
      </c>
      <c r="T5157" t="str">
        <f t="array" ref="T5157">IFERROR(INDEX($S$3:$S$6255,SMALL(IF(ISNUMBER(SEARCH("",$S$3:$S$6255)),ROW($S$1:$S$6253),""),ROW(S5155))),"")</f>
        <v>Telecí</v>
      </c>
      <c r="U5157" t="s">
        <v>7583</v>
      </c>
      <c r="V5157">
        <v>586994</v>
      </c>
    </row>
    <row r="5158" spans="19:22">
      <c r="S5158" t="str">
        <f>IF(ISNUMBER(SEARCH(ZAKL_DATA!$B$18,FU!$U5158)),U5158,"")</f>
        <v>Telnice</v>
      </c>
      <c r="T5158" t="str">
        <f t="array" ref="T5158">IFERROR(INDEX($S$3:$S$6255,SMALL(IF(ISNUMBER(SEARCH("",$S$3:$S$6255)),ROW($S$1:$S$6253),""),ROW(S5156))),"")</f>
        <v>Telnice</v>
      </c>
      <c r="U5158" t="s">
        <v>6804</v>
      </c>
      <c r="V5158">
        <v>587001</v>
      </c>
    </row>
    <row r="5159" spans="19:22">
      <c r="S5159" t="str">
        <f>IF(ISNUMBER(SEARCH(ZAKL_DATA!$B$18,FU!$U5159)),U5159,"")</f>
        <v>Telnice</v>
      </c>
      <c r="T5159" t="str">
        <f t="array" ref="T5159">IFERROR(INDEX($S$3:$S$6255,SMALL(IF(ISNUMBER(SEARCH("",$S$3:$S$6255)),ROW($S$1:$S$6253),""),ROW(S5157))),"")</f>
        <v>Telnice</v>
      </c>
      <c r="U5159" t="s">
        <v>6804</v>
      </c>
      <c r="V5159">
        <v>587010</v>
      </c>
    </row>
    <row r="5160" spans="19:22">
      <c r="S5160" t="str">
        <f>IF(ISNUMBER(SEARCH(ZAKL_DATA!$B$18,FU!$U5160)),U5160,"")</f>
        <v>Temelín</v>
      </c>
      <c r="T5160" t="str">
        <f t="array" ref="T5160">IFERROR(INDEX($S$3:$S$6255,SMALL(IF(ISNUMBER(SEARCH("",$S$3:$S$6255)),ROW($S$1:$S$6253),""),ROW(S5158))),"")</f>
        <v>Temelín</v>
      </c>
      <c r="U5160" t="s">
        <v>5175</v>
      </c>
      <c r="V5160">
        <v>587028</v>
      </c>
    </row>
    <row r="5161" spans="19:22">
      <c r="S5161" t="str">
        <f>IF(ISNUMBER(SEARCH(ZAKL_DATA!$B$18,FU!$U5161)),U5161,"")</f>
        <v>Temešvár</v>
      </c>
      <c r="T5161" t="str">
        <f t="array" ref="T5161">IFERROR(INDEX($S$3:$S$6255,SMALL(IF(ISNUMBER(SEARCH("",$S$3:$S$6255)),ROW($S$1:$S$6253),""),ROW(S5159))),"")</f>
        <v>Temešvár</v>
      </c>
      <c r="U5161" t="s">
        <v>6333</v>
      </c>
      <c r="V5161">
        <v>587036</v>
      </c>
    </row>
    <row r="5162" spans="19:22">
      <c r="S5162" t="str">
        <f>IF(ISNUMBER(SEARCH(ZAKL_DATA!$B$18,FU!$U5162)),U5162,"")</f>
        <v>Těmice</v>
      </c>
      <c r="T5162" t="str">
        <f t="array" ref="T5162">IFERROR(INDEX($S$3:$S$6255,SMALL(IF(ISNUMBER(SEARCH("",$S$3:$S$6255)),ROW($S$1:$S$6253),""),ROW(S5160))),"")</f>
        <v>Těmice</v>
      </c>
      <c r="U5162" t="s">
        <v>5457</v>
      </c>
      <c r="V5162">
        <v>587044</v>
      </c>
    </row>
    <row r="5163" spans="19:22">
      <c r="S5163" t="str">
        <f>IF(ISNUMBER(SEARCH(ZAKL_DATA!$B$18,FU!$U5163)),U5163,"")</f>
        <v>Těmice</v>
      </c>
      <c r="T5163" t="str">
        <f t="array" ref="T5163">IFERROR(INDEX($S$3:$S$6255,SMALL(IF(ISNUMBER(SEARCH("",$S$3:$S$6255)),ROW($S$1:$S$6253),""),ROW(S5161))),"")</f>
        <v>Těmice</v>
      </c>
      <c r="U5163" t="s">
        <v>5457</v>
      </c>
      <c r="V5163">
        <v>587052</v>
      </c>
    </row>
    <row r="5164" spans="19:22">
      <c r="S5164" t="str">
        <f>IF(ISNUMBER(SEARCH(ZAKL_DATA!$B$18,FU!$U5164)),U5164,"")</f>
        <v>Těně</v>
      </c>
      <c r="T5164" t="str">
        <f t="array" ref="T5164">IFERROR(INDEX($S$3:$S$6255,SMALL(IF(ISNUMBER(SEARCH("",$S$3:$S$6255)),ROW($S$1:$S$6253),""),ROW(S5162))),"")</f>
        <v>Těně</v>
      </c>
      <c r="U5164" t="s">
        <v>6169</v>
      </c>
      <c r="V5164">
        <v>587061</v>
      </c>
    </row>
    <row r="5165" spans="19:22">
      <c r="S5165" t="str">
        <f>IF(ISNUMBER(SEARCH(ZAKL_DATA!$B$18,FU!$U5165)),U5165,"")</f>
        <v>Teplá</v>
      </c>
      <c r="T5165" t="str">
        <f t="array" ref="T5165">IFERROR(INDEX($S$3:$S$6255,SMALL(IF(ISNUMBER(SEARCH("",$S$3:$S$6255)),ROW($S$1:$S$6253),""),ROW(S5163))),"")</f>
        <v>Teplá</v>
      </c>
      <c r="U5165" t="s">
        <v>5966</v>
      </c>
      <c r="V5165">
        <v>587079</v>
      </c>
    </row>
    <row r="5166" spans="19:22">
      <c r="S5166" t="str">
        <f>IF(ISNUMBER(SEARCH(ZAKL_DATA!$B$18,FU!$U5166)),U5166,"")</f>
        <v>Teplice</v>
      </c>
      <c r="T5166" t="str">
        <f t="array" ref="T5166">IFERROR(INDEX($S$3:$S$6255,SMALL(IF(ISNUMBER(SEARCH("",$S$3:$S$6255)),ROW($S$1:$S$6253),""),ROW(S5164))),"")</f>
        <v>Teplice</v>
      </c>
      <c r="U5166" t="s">
        <v>6758</v>
      </c>
      <c r="V5166">
        <v>587087</v>
      </c>
    </row>
    <row r="5167" spans="19:22">
      <c r="S5167" t="str">
        <f>IF(ISNUMBER(SEARCH(ZAKL_DATA!$B$18,FU!$U5167)),U5167,"")</f>
        <v>Teplice nad Bečvou</v>
      </c>
      <c r="T5167" t="str">
        <f t="array" ref="T5167">IFERROR(INDEX($S$3:$S$6255,SMALL(IF(ISNUMBER(SEARCH("",$S$3:$S$6255)),ROW($S$1:$S$6253),""),ROW(S5165))),"")</f>
        <v>Teplice nad Bečvou</v>
      </c>
      <c r="U5167" t="s">
        <v>3879</v>
      </c>
      <c r="V5167">
        <v>587095</v>
      </c>
    </row>
    <row r="5168" spans="19:22">
      <c r="S5168" t="str">
        <f>IF(ISNUMBER(SEARCH(ZAKL_DATA!$B$18,FU!$U5168)),U5168,"")</f>
        <v>Teplice nad Metují</v>
      </c>
      <c r="T5168" t="str">
        <f t="array" ref="T5168">IFERROR(INDEX($S$3:$S$6255,SMALL(IF(ISNUMBER(SEARCH("",$S$3:$S$6255)),ROW($S$1:$S$6253),""),ROW(S5166))),"")</f>
        <v>Teplice nad Metují</v>
      </c>
      <c r="U5168" t="s">
        <v>7309</v>
      </c>
      <c r="V5168">
        <v>587109</v>
      </c>
    </row>
    <row r="5169" spans="19:22">
      <c r="S5169" t="str">
        <f>IF(ISNUMBER(SEARCH(ZAKL_DATA!$B$18,FU!$U5169)),U5169,"")</f>
        <v>Teplička</v>
      </c>
      <c r="T5169" t="str">
        <f t="array" ref="T5169">IFERROR(INDEX($S$3:$S$6255,SMALL(IF(ISNUMBER(SEARCH("",$S$3:$S$6255)),ROW($S$1:$S$6253),""),ROW(S5167))),"")</f>
        <v>Teplička</v>
      </c>
      <c r="U5169" t="s">
        <v>4680</v>
      </c>
      <c r="V5169">
        <v>587117</v>
      </c>
    </row>
    <row r="5170" spans="19:22">
      <c r="S5170" t="str">
        <f>IF(ISNUMBER(SEARCH(ZAKL_DATA!$B$18,FU!$U5170)),U5170,"")</f>
        <v>Teplýšovice</v>
      </c>
      <c r="T5170" t="str">
        <f t="array" ref="T5170">IFERROR(INDEX($S$3:$S$6255,SMALL(IF(ISNUMBER(SEARCH("",$S$3:$S$6255)),ROW($S$1:$S$6253),""),ROW(S5168))),"")</f>
        <v>Teplýšovice</v>
      </c>
      <c r="U5170" t="s">
        <v>4020</v>
      </c>
      <c r="V5170">
        <v>587125</v>
      </c>
    </row>
    <row r="5171" spans="19:22">
      <c r="S5171" t="str">
        <f>IF(ISNUMBER(SEARCH(ZAKL_DATA!$B$18,FU!$U5171)),U5171,"")</f>
        <v>Terešov</v>
      </c>
      <c r="T5171" t="str">
        <f t="array" ref="T5171">IFERROR(INDEX($S$3:$S$6255,SMALL(IF(ISNUMBER(SEARCH("",$S$3:$S$6255)),ROW($S$1:$S$6253),""),ROW(S5169))),"")</f>
        <v>Terešov</v>
      </c>
      <c r="U5171" t="s">
        <v>6716</v>
      </c>
      <c r="V5171">
        <v>587141</v>
      </c>
    </row>
    <row r="5172" spans="19:22">
      <c r="S5172" t="str">
        <f>IF(ISNUMBER(SEARCH(ZAKL_DATA!$B$18,FU!$U5172)),U5172,"")</f>
        <v>Terezín</v>
      </c>
      <c r="T5172" t="str">
        <f t="array" ref="T5172">IFERROR(INDEX($S$3:$S$6255,SMALL(IF(ISNUMBER(SEARCH("",$S$3:$S$6255)),ROW($S$1:$S$6253),""),ROW(S5170))),"")</f>
        <v>Terezín</v>
      </c>
      <c r="U5172" t="s">
        <v>6627</v>
      </c>
      <c r="V5172">
        <v>587150</v>
      </c>
    </row>
    <row r="5173" spans="19:22">
      <c r="S5173" t="str">
        <f>IF(ISNUMBER(SEARCH(ZAKL_DATA!$B$18,FU!$U5173)),U5173,"")</f>
        <v>Terezín</v>
      </c>
      <c r="T5173" t="str">
        <f t="array" ref="T5173">IFERROR(INDEX($S$3:$S$6255,SMALL(IF(ISNUMBER(SEARCH("",$S$3:$S$6255)),ROW($S$1:$S$6253),""),ROW(S5171))),"")</f>
        <v>Terezín</v>
      </c>
      <c r="U5173" t="s">
        <v>6627</v>
      </c>
      <c r="V5173">
        <v>587168</v>
      </c>
    </row>
    <row r="5174" spans="19:22">
      <c r="S5174" t="str">
        <f>IF(ISNUMBER(SEARCH(ZAKL_DATA!$B$18,FU!$U5174)),U5174,"")</f>
        <v>Těrlicko</v>
      </c>
      <c r="T5174" t="str">
        <f t="array" ref="T5174">IFERROR(INDEX($S$3:$S$6255,SMALL(IF(ISNUMBER(SEARCH("",$S$3:$S$6255)),ROW($S$1:$S$6253),""),ROW(S5172))),"")</f>
        <v>Těrlicko</v>
      </c>
      <c r="U5174" t="s">
        <v>8903</v>
      </c>
      <c r="V5174">
        <v>587176</v>
      </c>
    </row>
    <row r="5175" spans="19:22">
      <c r="S5175" t="str">
        <f>IF(ISNUMBER(SEARCH(ZAKL_DATA!$B$18,FU!$U5175)),U5175,"")</f>
        <v>Těšany</v>
      </c>
      <c r="T5175" t="str">
        <f t="array" ref="T5175">IFERROR(INDEX($S$3:$S$6255,SMALL(IF(ISNUMBER(SEARCH("",$S$3:$S$6255)),ROW($S$1:$S$6253),""),ROW(S5173))),"")</f>
        <v>Těšany</v>
      </c>
      <c r="U5175" t="s">
        <v>7907</v>
      </c>
      <c r="V5175">
        <v>587184</v>
      </c>
    </row>
    <row r="5176" spans="19:22">
      <c r="S5176" t="str">
        <f>IF(ISNUMBER(SEARCH(ZAKL_DATA!$B$18,FU!$U5176)),U5176,"")</f>
        <v>Těšetice</v>
      </c>
      <c r="T5176" t="str">
        <f t="array" ref="T5176">IFERROR(INDEX($S$3:$S$6255,SMALL(IF(ISNUMBER(SEARCH("",$S$3:$S$6255)),ROW($S$1:$S$6253),""),ROW(S5174))),"")</f>
        <v>Těšetice</v>
      </c>
      <c r="U5176" t="s">
        <v>3663</v>
      </c>
      <c r="V5176">
        <v>587192</v>
      </c>
    </row>
    <row r="5177" spans="19:22">
      <c r="S5177" t="str">
        <f>IF(ISNUMBER(SEARCH(ZAKL_DATA!$B$18,FU!$U5177)),U5177,"")</f>
        <v>Těšetice</v>
      </c>
      <c r="T5177" t="str">
        <f t="array" ref="T5177">IFERROR(INDEX($S$3:$S$6255,SMALL(IF(ISNUMBER(SEARCH("",$S$3:$S$6255)),ROW($S$1:$S$6253),""),ROW(S5175))),"")</f>
        <v>Těšetice</v>
      </c>
      <c r="U5177" t="s">
        <v>3663</v>
      </c>
      <c r="V5177">
        <v>587206</v>
      </c>
    </row>
    <row r="5178" spans="19:22">
      <c r="S5178" t="str">
        <f>IF(ISNUMBER(SEARCH(ZAKL_DATA!$B$18,FU!$U5178)),U5178,"")</f>
        <v>Těškov</v>
      </c>
      <c r="T5178" t="str">
        <f t="array" ref="T5178">IFERROR(INDEX($S$3:$S$6255,SMALL(IF(ISNUMBER(SEARCH("",$S$3:$S$6255)),ROW($S$1:$S$6253),""),ROW(S5176))),"")</f>
        <v>Těškov</v>
      </c>
      <c r="U5178" t="s">
        <v>5283</v>
      </c>
      <c r="V5178">
        <v>587214</v>
      </c>
    </row>
    <row r="5179" spans="19:22">
      <c r="S5179" t="str">
        <f>IF(ISNUMBER(SEARCH(ZAKL_DATA!$B$18,FU!$U5179)),U5179,"")</f>
        <v>Těškovice</v>
      </c>
      <c r="T5179" t="str">
        <f t="array" ref="T5179">IFERROR(INDEX($S$3:$S$6255,SMALL(IF(ISNUMBER(SEARCH("",$S$3:$S$6255)),ROW($S$1:$S$6253),""),ROW(S5177))),"")</f>
        <v>Těškovice</v>
      </c>
      <c r="U5179" t="s">
        <v>3775</v>
      </c>
      <c r="V5179">
        <v>587222</v>
      </c>
    </row>
    <row r="5180" spans="19:22">
      <c r="S5180" t="str">
        <f>IF(ISNUMBER(SEARCH(ZAKL_DATA!$B$18,FU!$U5180)),U5180,"")</f>
        <v>Těšovice</v>
      </c>
      <c r="T5180" t="str">
        <f t="array" ref="T5180">IFERROR(INDEX($S$3:$S$6255,SMALL(IF(ISNUMBER(SEARCH("",$S$3:$S$6255)),ROW($S$1:$S$6253),""),ROW(S5178))),"")</f>
        <v>Těšovice</v>
      </c>
      <c r="U5180" t="s">
        <v>5598</v>
      </c>
      <c r="V5180">
        <v>587231</v>
      </c>
    </row>
    <row r="5181" spans="19:22">
      <c r="S5181" t="str">
        <f>IF(ISNUMBER(SEARCH(ZAKL_DATA!$B$18,FU!$U5181)),U5181,"")</f>
        <v>Těšovice</v>
      </c>
      <c r="T5181" t="str">
        <f t="array" ref="T5181">IFERROR(INDEX($S$3:$S$6255,SMALL(IF(ISNUMBER(SEARCH("",$S$3:$S$6255)),ROW($S$1:$S$6253),""),ROW(S5179))),"")</f>
        <v>Těšovice</v>
      </c>
      <c r="U5181" t="s">
        <v>5598</v>
      </c>
      <c r="V5181">
        <v>587249</v>
      </c>
    </row>
    <row r="5182" spans="19:22">
      <c r="S5182" t="str">
        <f>IF(ISNUMBER(SEARCH(ZAKL_DATA!$B$18,FU!$U5182)),U5182,"")</f>
        <v>Tetčice</v>
      </c>
      <c r="T5182" t="str">
        <f t="array" ref="T5182">IFERROR(INDEX($S$3:$S$6255,SMALL(IF(ISNUMBER(SEARCH("",$S$3:$S$6255)),ROW($S$1:$S$6253),""),ROW(S5180))),"")</f>
        <v>Tetčice</v>
      </c>
      <c r="U5182" t="s">
        <v>7906</v>
      </c>
      <c r="V5182">
        <v>587257</v>
      </c>
    </row>
    <row r="5183" spans="19:22">
      <c r="S5183" t="str">
        <f>IF(ISNUMBER(SEARCH(ZAKL_DATA!$B$18,FU!$U5183)),U5183,"")</f>
        <v>Tetín</v>
      </c>
      <c r="T5183" t="str">
        <f t="array" ref="T5183">IFERROR(INDEX($S$3:$S$6255,SMALL(IF(ISNUMBER(SEARCH("",$S$3:$S$6255)),ROW($S$1:$S$6253),""),ROW(S5181))),"")</f>
        <v>Tetín</v>
      </c>
      <c r="U5183" t="s">
        <v>4125</v>
      </c>
      <c r="V5183">
        <v>587265</v>
      </c>
    </row>
    <row r="5184" spans="19:22">
      <c r="S5184" t="str">
        <f>IF(ISNUMBER(SEARCH(ZAKL_DATA!$B$18,FU!$U5184)),U5184,"")</f>
        <v>Tetín</v>
      </c>
      <c r="T5184" t="str">
        <f t="array" ref="T5184">IFERROR(INDEX($S$3:$S$6255,SMALL(IF(ISNUMBER(SEARCH("",$S$3:$S$6255)),ROW($S$1:$S$6253),""),ROW(S5182))),"")</f>
        <v>Tetín</v>
      </c>
      <c r="U5184" t="s">
        <v>4125</v>
      </c>
      <c r="V5184">
        <v>587273</v>
      </c>
    </row>
    <row r="5185" spans="19:22">
      <c r="S5185" t="str">
        <f>IF(ISNUMBER(SEARCH(ZAKL_DATA!$B$18,FU!$U5185)),U5185,"")</f>
        <v>Tetov</v>
      </c>
      <c r="T5185" t="str">
        <f t="array" ref="T5185">IFERROR(INDEX($S$3:$S$6255,SMALL(IF(ISNUMBER(SEARCH("",$S$3:$S$6255)),ROW($S$1:$S$6253),""),ROW(S5183))),"")</f>
        <v>Tetov</v>
      </c>
      <c r="U5185" t="s">
        <v>7386</v>
      </c>
      <c r="V5185">
        <v>587281</v>
      </c>
    </row>
    <row r="5186" spans="19:22">
      <c r="S5186" t="str">
        <f>IF(ISNUMBER(SEARCH(ZAKL_DATA!$B$18,FU!$U5186)),U5186,"")</f>
        <v>Tchořovice</v>
      </c>
      <c r="T5186" t="str">
        <f t="array" ref="T5186">IFERROR(INDEX($S$3:$S$6255,SMALL(IF(ISNUMBER(SEARCH("",$S$3:$S$6255)),ROW($S$1:$S$6253),""),ROW(S5184))),"")</f>
        <v>Tchořovice</v>
      </c>
      <c r="U5186" t="s">
        <v>4566</v>
      </c>
      <c r="V5186">
        <v>587290</v>
      </c>
    </row>
    <row r="5187" spans="19:22">
      <c r="S5187" t="str">
        <f>IF(ISNUMBER(SEARCH(ZAKL_DATA!$B$18,FU!$U5187)),U5187,"")</f>
        <v>Tichá</v>
      </c>
      <c r="T5187" t="str">
        <f t="array" ref="T5187">IFERROR(INDEX($S$3:$S$6255,SMALL(IF(ISNUMBER(SEARCH("",$S$3:$S$6255)),ROW($S$1:$S$6253),""),ROW(S5185))),"")</f>
        <v>Tichá</v>
      </c>
      <c r="U5187" t="s">
        <v>8953</v>
      </c>
      <c r="V5187">
        <v>587303</v>
      </c>
    </row>
    <row r="5188" spans="19:22">
      <c r="S5188" t="str">
        <f>IF(ISNUMBER(SEARCH(ZAKL_DATA!$B$18,FU!$U5188)),U5188,"")</f>
        <v>Tichonice</v>
      </c>
      <c r="T5188" t="str">
        <f t="array" ref="T5188">IFERROR(INDEX($S$3:$S$6255,SMALL(IF(ISNUMBER(SEARCH("",$S$3:$S$6255)),ROW($S$1:$S$6253),""),ROW(S5186))),"")</f>
        <v>Tichonice</v>
      </c>
      <c r="U5188" t="s">
        <v>4021</v>
      </c>
      <c r="V5188">
        <v>587320</v>
      </c>
    </row>
    <row r="5189" spans="19:22">
      <c r="S5189" t="str">
        <f>IF(ISNUMBER(SEARCH(ZAKL_DATA!$B$18,FU!$U5189)),U5189,"")</f>
        <v>Tichov</v>
      </c>
      <c r="T5189" t="str">
        <f t="array" ref="T5189">IFERROR(INDEX($S$3:$S$6255,SMALL(IF(ISNUMBER(SEARCH("",$S$3:$S$6255)),ROW($S$1:$S$6253),""),ROW(S5187))),"")</f>
        <v>Tichov</v>
      </c>
      <c r="U5189" t="s">
        <v>4442</v>
      </c>
      <c r="V5189">
        <v>587338</v>
      </c>
    </row>
    <row r="5190" spans="19:22">
      <c r="S5190" t="str">
        <f>IF(ISNUMBER(SEARCH(ZAKL_DATA!$B$18,FU!$U5190)),U5190,"")</f>
        <v>Tis</v>
      </c>
      <c r="T5190" t="str">
        <f t="array" ref="T5190">IFERROR(INDEX($S$3:$S$6255,SMALL(IF(ISNUMBER(SEARCH("",$S$3:$S$6255)),ROW($S$1:$S$6253),""),ROW(S5188))),"")</f>
        <v>Tis</v>
      </c>
      <c r="U5190" t="s">
        <v>6914</v>
      </c>
      <c r="V5190">
        <v>587346</v>
      </c>
    </row>
    <row r="5191" spans="19:22">
      <c r="S5191" t="str">
        <f>IF(ISNUMBER(SEARCH(ZAKL_DATA!$B$18,FU!$U5191)),U5191,"")</f>
        <v>Tis u Blatna</v>
      </c>
      <c r="T5191" t="str">
        <f t="array" ref="T5191">IFERROR(INDEX($S$3:$S$6255,SMALL(IF(ISNUMBER(SEARCH("",$S$3:$S$6255)),ROW($S$1:$S$6253),""),ROW(S5189))),"")</f>
        <v>Tis u Blatna</v>
      </c>
      <c r="U5191" t="s">
        <v>6134</v>
      </c>
      <c r="V5191">
        <v>587354</v>
      </c>
    </row>
    <row r="5192" spans="19:22">
      <c r="S5192" t="str">
        <f>IF(ISNUMBER(SEARCH(ZAKL_DATA!$B$18,FU!$U5192)),U5192,"")</f>
        <v>Tisá</v>
      </c>
      <c r="T5192" t="str">
        <f t="array" ref="T5192">IFERROR(INDEX($S$3:$S$6255,SMALL(IF(ISNUMBER(SEARCH("",$S$3:$S$6255)),ROW($S$1:$S$6253),""),ROW(S5190))),"")</f>
        <v>Tisá</v>
      </c>
      <c r="U5192" t="s">
        <v>6805</v>
      </c>
      <c r="V5192">
        <v>587362</v>
      </c>
    </row>
    <row r="5193" spans="19:22">
      <c r="S5193" t="str">
        <f>IF(ISNUMBER(SEARCH(ZAKL_DATA!$B$18,FU!$U5193)),U5193,"")</f>
        <v>Tísek</v>
      </c>
      <c r="T5193" t="str">
        <f t="array" ref="T5193">IFERROR(INDEX($S$3:$S$6255,SMALL(IF(ISNUMBER(SEARCH("",$S$3:$S$6255)),ROW($S$1:$S$6253),""),ROW(S5191))),"")</f>
        <v>Tísek</v>
      </c>
      <c r="U5193" t="s">
        <v>8954</v>
      </c>
      <c r="V5193">
        <v>587371</v>
      </c>
    </row>
    <row r="5194" spans="19:22">
      <c r="S5194" t="str">
        <f>IF(ISNUMBER(SEARCH(ZAKL_DATA!$B$18,FU!$U5194)),U5194,"")</f>
        <v>Tisem</v>
      </c>
      <c r="T5194" t="str">
        <f t="array" ref="T5194">IFERROR(INDEX($S$3:$S$6255,SMALL(IF(ISNUMBER(SEARCH("",$S$3:$S$6255)),ROW($S$1:$S$6253),""),ROW(S5192))),"")</f>
        <v>Tisem</v>
      </c>
      <c r="U5194" t="s">
        <v>4194</v>
      </c>
      <c r="V5194">
        <v>587389</v>
      </c>
    </row>
    <row r="5195" spans="19:22">
      <c r="S5195" t="str">
        <f>IF(ISNUMBER(SEARCH(ZAKL_DATA!$B$18,FU!$U5195)),U5195,"")</f>
        <v>Tismice</v>
      </c>
      <c r="T5195" t="str">
        <f t="array" ref="T5195">IFERROR(INDEX($S$3:$S$6255,SMALL(IF(ISNUMBER(SEARCH("",$S$3:$S$6255)),ROW($S$1:$S$6253),""),ROW(S5193))),"")</f>
        <v>Tismice</v>
      </c>
      <c r="U5195" t="s">
        <v>4303</v>
      </c>
      <c r="V5195">
        <v>587397</v>
      </c>
    </row>
    <row r="5196" spans="19:22">
      <c r="S5196" t="str">
        <f>IF(ISNUMBER(SEARCH(ZAKL_DATA!$B$18,FU!$U5196)),U5196,"")</f>
        <v>Tisová</v>
      </c>
      <c r="T5196" t="str">
        <f t="array" ref="T5196">IFERROR(INDEX($S$3:$S$6255,SMALL(IF(ISNUMBER(SEARCH("",$S$3:$S$6255)),ROW($S$1:$S$6253),""),ROW(S5194))),"")</f>
        <v>Tisová</v>
      </c>
      <c r="U5196" t="s">
        <v>4994</v>
      </c>
      <c r="V5196">
        <v>587401</v>
      </c>
    </row>
    <row r="5197" spans="19:22">
      <c r="S5197" t="str">
        <f>IF(ISNUMBER(SEARCH(ZAKL_DATA!$B$18,FU!$U5197)),U5197,"")</f>
        <v>Tisová</v>
      </c>
      <c r="T5197" t="str">
        <f t="array" ref="T5197">IFERROR(INDEX($S$3:$S$6255,SMALL(IF(ISNUMBER(SEARCH("",$S$3:$S$6255)),ROW($S$1:$S$6253),""),ROW(S5195))),"")</f>
        <v>Tisová</v>
      </c>
      <c r="U5197" t="s">
        <v>4994</v>
      </c>
      <c r="V5197">
        <v>587419</v>
      </c>
    </row>
    <row r="5198" spans="19:22">
      <c r="S5198" t="str">
        <f>IF(ISNUMBER(SEARCH(ZAKL_DATA!$B$18,FU!$U5198)),U5198,"")</f>
        <v>Tisovec</v>
      </c>
      <c r="T5198" t="str">
        <f t="array" ref="T5198">IFERROR(INDEX($S$3:$S$6255,SMALL(IF(ISNUMBER(SEARCH("",$S$3:$S$6255)),ROW($S$1:$S$6253),""),ROW(S5196))),"")</f>
        <v>Tisovec</v>
      </c>
      <c r="U5198" t="s">
        <v>7132</v>
      </c>
      <c r="V5198">
        <v>587427</v>
      </c>
    </row>
    <row r="5199" spans="19:22">
      <c r="S5199" t="str">
        <f>IF(ISNUMBER(SEARCH(ZAKL_DATA!$B$18,FU!$U5199)),U5199,"")</f>
        <v>Tišice</v>
      </c>
      <c r="T5199" t="str">
        <f t="array" ref="T5199">IFERROR(INDEX($S$3:$S$6255,SMALL(IF(ISNUMBER(SEARCH("",$S$3:$S$6255)),ROW($S$1:$S$6253),""),ROW(S5197))),"")</f>
        <v>Tišice</v>
      </c>
      <c r="U5199" t="s">
        <v>4446</v>
      </c>
      <c r="V5199">
        <v>587435</v>
      </c>
    </row>
    <row r="5200" spans="19:22">
      <c r="S5200" t="str">
        <f>IF(ISNUMBER(SEARCH(ZAKL_DATA!$B$18,FU!$U5200)),U5200,"")</f>
        <v>Tišnov</v>
      </c>
      <c r="T5200" t="str">
        <f t="array" ref="T5200">IFERROR(INDEX($S$3:$S$6255,SMALL(IF(ISNUMBER(SEARCH("",$S$3:$S$6255)),ROW($S$1:$S$6253),""),ROW(S5198))),"")</f>
        <v>Tišnov</v>
      </c>
      <c r="U5200" t="s">
        <v>7908</v>
      </c>
      <c r="V5200">
        <v>587443</v>
      </c>
    </row>
    <row r="5201" spans="19:22">
      <c r="S5201" t="str">
        <f>IF(ISNUMBER(SEARCH(ZAKL_DATA!$B$18,FU!$U5201)),U5201,"")</f>
        <v>Tišnovská Nová Ves</v>
      </c>
      <c r="T5201" t="str">
        <f t="array" ref="T5201">IFERROR(INDEX($S$3:$S$6255,SMALL(IF(ISNUMBER(SEARCH("",$S$3:$S$6255)),ROW($S$1:$S$6253),""),ROW(S5199))),"")</f>
        <v>Tišnovská Nová Ves</v>
      </c>
      <c r="U5201" t="s">
        <v>8765</v>
      </c>
      <c r="V5201">
        <v>587451</v>
      </c>
    </row>
    <row r="5202" spans="19:22">
      <c r="S5202" t="str">
        <f>IF(ISNUMBER(SEARCH(ZAKL_DATA!$B$18,FU!$U5202)),U5202,"")</f>
        <v>Tištín</v>
      </c>
      <c r="T5202" t="str">
        <f t="array" ref="T5202">IFERROR(INDEX($S$3:$S$6255,SMALL(IF(ISNUMBER(SEARCH("",$S$3:$S$6255)),ROW($S$1:$S$6253),""),ROW(S5200))),"")</f>
        <v>Tištín</v>
      </c>
      <c r="U5202" t="s">
        <v>8332</v>
      </c>
      <c r="V5202">
        <v>587460</v>
      </c>
    </row>
    <row r="5203" spans="19:22">
      <c r="S5203" t="str">
        <f>IF(ISNUMBER(SEARCH(ZAKL_DATA!$B$18,FU!$U5203)),U5203,"")</f>
        <v>Tlučná</v>
      </c>
      <c r="T5203" t="str">
        <f t="array" ref="T5203">IFERROR(INDEX($S$3:$S$6255,SMALL(IF(ISNUMBER(SEARCH("",$S$3:$S$6255)),ROW($S$1:$S$6253),""),ROW(S5201))),"")</f>
        <v>Tlučná</v>
      </c>
      <c r="U5203" t="s">
        <v>6135</v>
      </c>
      <c r="V5203">
        <v>587478</v>
      </c>
    </row>
    <row r="5204" spans="19:22">
      <c r="S5204" t="str">
        <f>IF(ISNUMBER(SEARCH(ZAKL_DATA!$B$18,FU!$U5204)),U5204,"")</f>
        <v>Tlumačov</v>
      </c>
      <c r="T5204" t="str">
        <f t="array" ref="T5204">IFERROR(INDEX($S$3:$S$6255,SMALL(IF(ISNUMBER(SEARCH("",$S$3:$S$6255)),ROW($S$1:$S$6253),""),ROW(S5202))),"")</f>
        <v>Tlumačov</v>
      </c>
      <c r="U5204" t="s">
        <v>5891</v>
      </c>
      <c r="V5204">
        <v>587486</v>
      </c>
    </row>
    <row r="5205" spans="19:22">
      <c r="S5205" t="str">
        <f>IF(ISNUMBER(SEARCH(ZAKL_DATA!$B$18,FU!$U5205)),U5205,"")</f>
        <v>Tlumačov</v>
      </c>
      <c r="T5205" t="str">
        <f t="array" ref="T5205">IFERROR(INDEX($S$3:$S$6255,SMALL(IF(ISNUMBER(SEARCH("",$S$3:$S$6255)),ROW($S$1:$S$6253),""),ROW(S5203))),"")</f>
        <v>Tlumačov</v>
      </c>
      <c r="U5205" t="s">
        <v>5891</v>
      </c>
      <c r="V5205">
        <v>587494</v>
      </c>
    </row>
    <row r="5206" spans="19:22">
      <c r="S5206" t="str">
        <f>IF(ISNUMBER(SEARCH(ZAKL_DATA!$B$18,FU!$U5206)),U5206,"")</f>
        <v>Tlustice</v>
      </c>
      <c r="T5206" t="str">
        <f t="array" ref="T5206">IFERROR(INDEX($S$3:$S$6255,SMALL(IF(ISNUMBER(SEARCH("",$S$3:$S$6255)),ROW($S$1:$S$6253),""),ROW(S5204))),"")</f>
        <v>Tlustice</v>
      </c>
      <c r="U5206" t="s">
        <v>4126</v>
      </c>
      <c r="V5206">
        <v>587508</v>
      </c>
    </row>
    <row r="5207" spans="19:22">
      <c r="S5207" t="str">
        <f>IF(ISNUMBER(SEARCH(ZAKL_DATA!$B$18,FU!$U5207)),U5207,"")</f>
        <v>Tmaň</v>
      </c>
      <c r="T5207" t="str">
        <f t="array" ref="T5207">IFERROR(INDEX($S$3:$S$6255,SMALL(IF(ISNUMBER(SEARCH("",$S$3:$S$6255)),ROW($S$1:$S$6253),""),ROW(S5205))),"")</f>
        <v>Tmaň</v>
      </c>
      <c r="U5207" t="s">
        <v>4127</v>
      </c>
      <c r="V5207">
        <v>587516</v>
      </c>
    </row>
    <row r="5208" spans="19:22">
      <c r="S5208" t="str">
        <f>IF(ISNUMBER(SEARCH(ZAKL_DATA!$B$18,FU!$U5208)),U5208,"")</f>
        <v>Točník</v>
      </c>
      <c r="T5208" t="str">
        <f t="array" ref="T5208">IFERROR(INDEX($S$3:$S$6255,SMALL(IF(ISNUMBER(SEARCH("",$S$3:$S$6255)),ROW($S$1:$S$6253),""),ROW(S5206))),"")</f>
        <v>Točník</v>
      </c>
      <c r="U5208" t="s">
        <v>4375</v>
      </c>
      <c r="V5208">
        <v>587524</v>
      </c>
    </row>
    <row r="5209" spans="19:22">
      <c r="S5209" t="str">
        <f>IF(ISNUMBER(SEARCH(ZAKL_DATA!$B$18,FU!$U5209)),U5209,"")</f>
        <v>Tochovice</v>
      </c>
      <c r="T5209" t="str">
        <f t="array" ref="T5209">IFERROR(INDEX($S$3:$S$6255,SMALL(IF(ISNUMBER(SEARCH("",$S$3:$S$6255)),ROW($S$1:$S$6253),""),ROW(S5207))),"")</f>
        <v>Tochovice</v>
      </c>
      <c r="U5209" t="s">
        <v>4976</v>
      </c>
      <c r="V5209">
        <v>587532</v>
      </c>
    </row>
    <row r="5210" spans="19:22">
      <c r="S5210" t="str">
        <f>IF(ISNUMBER(SEARCH(ZAKL_DATA!$B$18,FU!$U5210)),U5210,"")</f>
        <v>Tojice</v>
      </c>
      <c r="T5210" t="str">
        <f t="array" ref="T5210">IFERROR(INDEX($S$3:$S$6255,SMALL(IF(ISNUMBER(SEARCH("",$S$3:$S$6255)),ROW($S$1:$S$6253),""),ROW(S5208))),"")</f>
        <v>Tojice</v>
      </c>
      <c r="U5210" t="s">
        <v>7564</v>
      </c>
      <c r="V5210">
        <v>587541</v>
      </c>
    </row>
    <row r="5211" spans="19:22">
      <c r="S5211" t="str">
        <f>IF(ISNUMBER(SEARCH(ZAKL_DATA!$B$18,FU!$U5211)),U5211,"")</f>
        <v>Tomice</v>
      </c>
      <c r="T5211" t="str">
        <f t="array" ref="T5211">IFERROR(INDEX($S$3:$S$6255,SMALL(IF(ISNUMBER(SEARCH("",$S$3:$S$6255)),ROW($S$1:$S$6253),""),ROW(S5209))),"")</f>
        <v>Tomice</v>
      </c>
      <c r="U5211" t="s">
        <v>4190</v>
      </c>
      <c r="V5211">
        <v>587559</v>
      </c>
    </row>
    <row r="5212" spans="19:22">
      <c r="S5212" t="str">
        <f>IF(ISNUMBER(SEARCH(ZAKL_DATA!$B$18,FU!$U5212)),U5212,"")</f>
        <v>Topolany</v>
      </c>
      <c r="T5212" t="str">
        <f t="array" ref="T5212">IFERROR(INDEX($S$3:$S$6255,SMALL(IF(ISNUMBER(SEARCH("",$S$3:$S$6255)),ROW($S$1:$S$6253),""),ROW(S5210))),"")</f>
        <v>Topolany</v>
      </c>
      <c r="U5212" t="s">
        <v>8546</v>
      </c>
      <c r="V5212">
        <v>587567</v>
      </c>
    </row>
    <row r="5213" spans="19:22">
      <c r="S5213" t="str">
        <f>IF(ISNUMBER(SEARCH(ZAKL_DATA!$B$18,FU!$U5213)),U5213,"")</f>
        <v>Topolná</v>
      </c>
      <c r="T5213" t="str">
        <f t="array" ref="T5213">IFERROR(INDEX($S$3:$S$6255,SMALL(IF(ISNUMBER(SEARCH("",$S$3:$S$6255)),ROW($S$1:$S$6253),""),ROW(S5211))),"")</f>
        <v>Topolná</v>
      </c>
      <c r="U5213" t="s">
        <v>8482</v>
      </c>
      <c r="V5213">
        <v>587575</v>
      </c>
    </row>
    <row r="5214" spans="19:22">
      <c r="S5214" t="str">
        <f>IF(ISNUMBER(SEARCH(ZAKL_DATA!$B$18,FU!$U5214)),U5214,"")</f>
        <v>Toušice</v>
      </c>
      <c r="T5214" t="str">
        <f t="array" ref="T5214">IFERROR(INDEX($S$3:$S$6255,SMALL(IF(ISNUMBER(SEARCH("",$S$3:$S$6255)),ROW($S$1:$S$6253),""),ROW(S5212))),"")</f>
        <v>Toušice</v>
      </c>
      <c r="U5214" t="s">
        <v>4304</v>
      </c>
      <c r="V5214">
        <v>587583</v>
      </c>
    </row>
    <row r="5215" spans="19:22">
      <c r="S5215" t="str">
        <f>IF(ISNUMBER(SEARCH(ZAKL_DATA!$B$18,FU!$U5215)),U5215,"")</f>
        <v>Toužetín</v>
      </c>
      <c r="T5215" t="str">
        <f t="array" ref="T5215">IFERROR(INDEX($S$3:$S$6255,SMALL(IF(ISNUMBER(SEARCH("",$S$3:$S$6255)),ROW($S$1:$S$6253),""),ROW(S5213))),"")</f>
        <v>Toužetín</v>
      </c>
      <c r="U5215" t="s">
        <v>6718</v>
      </c>
      <c r="V5215">
        <v>587591</v>
      </c>
    </row>
    <row r="5216" spans="19:22">
      <c r="S5216" t="str">
        <f>IF(ISNUMBER(SEARCH(ZAKL_DATA!$B$18,FU!$U5216)),U5216,"")</f>
        <v>Toužim</v>
      </c>
      <c r="T5216" t="str">
        <f t="array" ref="T5216">IFERROR(INDEX($S$3:$S$6255,SMALL(IF(ISNUMBER(SEARCH("",$S$3:$S$6255)),ROW($S$1:$S$6253),""),ROW(S5214))),"")</f>
        <v>Toužim</v>
      </c>
      <c r="U5216" t="s">
        <v>5967</v>
      </c>
      <c r="V5216">
        <v>587605</v>
      </c>
    </row>
    <row r="5217" spans="19:22">
      <c r="S5217" t="str">
        <f>IF(ISNUMBER(SEARCH(ZAKL_DATA!$B$18,FU!$U5217)),U5217,"")</f>
        <v>Tovačov</v>
      </c>
      <c r="T5217" t="str">
        <f t="array" ref="T5217">IFERROR(INDEX($S$3:$S$6255,SMALL(IF(ISNUMBER(SEARCH("",$S$3:$S$6255)),ROW($S$1:$S$6253),""),ROW(S5215))),"")</f>
        <v>Tovačov</v>
      </c>
      <c r="U5217" t="s">
        <v>3880</v>
      </c>
      <c r="V5217">
        <v>587613</v>
      </c>
    </row>
    <row r="5218" spans="19:22">
      <c r="S5218" t="str">
        <f>IF(ISNUMBER(SEARCH(ZAKL_DATA!$B$18,FU!$U5218)),U5218,"")</f>
        <v>Tovéř</v>
      </c>
      <c r="T5218" t="str">
        <f t="array" ref="T5218">IFERROR(INDEX($S$3:$S$6255,SMALL(IF(ISNUMBER(SEARCH("",$S$3:$S$6255)),ROW($S$1:$S$6253),""),ROW(S5216))),"")</f>
        <v>Tovéř</v>
      </c>
      <c r="U5218" t="s">
        <v>5694</v>
      </c>
      <c r="V5218">
        <v>587621</v>
      </c>
    </row>
    <row r="5219" spans="19:22">
      <c r="S5219" t="str">
        <f>IF(ISNUMBER(SEARCH(ZAKL_DATA!$B$18,FU!$U5219)),U5219,"")</f>
        <v>Traplice</v>
      </c>
      <c r="T5219" t="str">
        <f t="array" ref="T5219">IFERROR(INDEX($S$3:$S$6255,SMALL(IF(ISNUMBER(SEARCH("",$S$3:$S$6255)),ROW($S$1:$S$6253),""),ROW(S5217))),"")</f>
        <v>Traplice</v>
      </c>
      <c r="U5219" t="s">
        <v>8483</v>
      </c>
      <c r="V5219">
        <v>587630</v>
      </c>
    </row>
    <row r="5220" spans="19:22">
      <c r="S5220" t="str">
        <f>IF(ISNUMBER(SEARCH(ZAKL_DATA!$B$18,FU!$U5220)),U5220,"")</f>
        <v>Travčice</v>
      </c>
      <c r="T5220" t="str">
        <f t="array" ref="T5220">IFERROR(INDEX($S$3:$S$6255,SMALL(IF(ISNUMBER(SEARCH("",$S$3:$S$6255)),ROW($S$1:$S$6253),""),ROW(S5218))),"")</f>
        <v>Travčice</v>
      </c>
      <c r="U5220" t="s">
        <v>6630</v>
      </c>
      <c r="V5220">
        <v>587648</v>
      </c>
    </row>
    <row r="5221" spans="19:22">
      <c r="S5221" t="str">
        <f>IF(ISNUMBER(SEARCH(ZAKL_DATA!$B$18,FU!$U5221)),U5221,"")</f>
        <v>Trboušany</v>
      </c>
      <c r="T5221" t="str">
        <f t="array" ref="T5221">IFERROR(INDEX($S$3:$S$6255,SMALL(IF(ISNUMBER(SEARCH("",$S$3:$S$6255)),ROW($S$1:$S$6253),""),ROW(S5219))),"")</f>
        <v>Trboušany</v>
      </c>
      <c r="U5221" t="s">
        <v>7909</v>
      </c>
      <c r="V5221">
        <v>587656</v>
      </c>
    </row>
    <row r="5222" spans="19:22">
      <c r="S5222" t="str">
        <f>IF(ISNUMBER(SEARCH(ZAKL_DATA!$B$18,FU!$U5222)),U5222,"")</f>
        <v>Trhanov</v>
      </c>
      <c r="T5222" t="str">
        <f t="array" ref="T5222">IFERROR(INDEX($S$3:$S$6255,SMALL(IF(ISNUMBER(SEARCH("",$S$3:$S$6255)),ROW($S$1:$S$6253),""),ROW(S5220))),"")</f>
        <v>Trhanov</v>
      </c>
      <c r="U5222" t="s">
        <v>5892</v>
      </c>
      <c r="V5222">
        <v>587664</v>
      </c>
    </row>
    <row r="5223" spans="19:22">
      <c r="S5223" t="str">
        <f>IF(ISNUMBER(SEARCH(ZAKL_DATA!$B$18,FU!$U5223)),U5223,"")</f>
        <v>Trhová Kamenice</v>
      </c>
      <c r="T5223" t="str">
        <f t="array" ref="T5223">IFERROR(INDEX($S$3:$S$6255,SMALL(IF(ISNUMBER(SEARCH("",$S$3:$S$6255)),ROW($S$1:$S$6253),""),ROW(S5221))),"")</f>
        <v>Trhová Kamenice</v>
      </c>
      <c r="U5223" t="s">
        <v>7133</v>
      </c>
      <c r="V5223">
        <v>587672</v>
      </c>
    </row>
    <row r="5224" spans="19:22">
      <c r="S5224" t="str">
        <f>IF(ISNUMBER(SEARCH(ZAKL_DATA!$B$18,FU!$U5224)),U5224,"")</f>
        <v>Trhové Dušníky</v>
      </c>
      <c r="T5224" t="str">
        <f t="array" ref="T5224">IFERROR(INDEX($S$3:$S$6255,SMALL(IF(ISNUMBER(SEARCH("",$S$3:$S$6255)),ROW($S$1:$S$6253),""),ROW(S5222))),"")</f>
        <v>Trhové Dušníky</v>
      </c>
      <c r="U5224" t="s">
        <v>8849</v>
      </c>
      <c r="V5224">
        <v>587681</v>
      </c>
    </row>
    <row r="5225" spans="19:22">
      <c r="S5225" t="str">
        <f>IF(ISNUMBER(SEARCH(ZAKL_DATA!$B$18,FU!$U5225)),U5225,"")</f>
        <v>Trhové Sviny</v>
      </c>
      <c r="T5225" t="str">
        <f t="array" ref="T5225">IFERROR(INDEX($S$3:$S$6255,SMALL(IF(ISNUMBER(SEARCH("",$S$3:$S$6255)),ROW($S$1:$S$6253),""),ROW(S5223))),"")</f>
        <v>Trhové Sviny</v>
      </c>
      <c r="U5225" t="s">
        <v>5177</v>
      </c>
      <c r="V5225">
        <v>587699</v>
      </c>
    </row>
    <row r="5226" spans="19:22">
      <c r="S5226" t="str">
        <f>IF(ISNUMBER(SEARCH(ZAKL_DATA!$B$18,FU!$U5226)),U5226,"")</f>
        <v>Trhový Štěpánov</v>
      </c>
      <c r="T5226" t="str">
        <f t="array" ref="T5226">IFERROR(INDEX($S$3:$S$6255,SMALL(IF(ISNUMBER(SEARCH("",$S$3:$S$6255)),ROW($S$1:$S$6253),""),ROW(S5224))),"")</f>
        <v>Trhový Štěpánov</v>
      </c>
      <c r="U5226" t="s">
        <v>4025</v>
      </c>
      <c r="V5226">
        <v>587702</v>
      </c>
    </row>
    <row r="5227" spans="19:22">
      <c r="S5227" t="str">
        <f>IF(ISNUMBER(SEARCH(ZAKL_DATA!$B$18,FU!$U5227)),U5227,"")</f>
        <v>Trmice</v>
      </c>
      <c r="T5227" t="str">
        <f t="array" ref="T5227">IFERROR(INDEX($S$3:$S$6255,SMALL(IF(ISNUMBER(SEARCH("",$S$3:$S$6255)),ROW($S$1:$S$6253),""),ROW(S5225))),"")</f>
        <v>Trmice</v>
      </c>
      <c r="U5227" t="s">
        <v>5838</v>
      </c>
      <c r="V5227">
        <v>587711</v>
      </c>
    </row>
    <row r="5228" spans="19:22">
      <c r="S5228" t="str">
        <f>IF(ISNUMBER(SEARCH(ZAKL_DATA!$B$18,FU!$U5228)),U5228,"")</f>
        <v>Trnava</v>
      </c>
      <c r="T5228" t="str">
        <f t="array" ref="T5228">IFERROR(INDEX($S$3:$S$6255,SMALL(IF(ISNUMBER(SEARCH("",$S$3:$S$6255)),ROW($S$1:$S$6253),""),ROW(S5226))),"")</f>
        <v>Trnava</v>
      </c>
      <c r="U5228" t="s">
        <v>8024</v>
      </c>
      <c r="V5228">
        <v>587729</v>
      </c>
    </row>
    <row r="5229" spans="19:22">
      <c r="S5229" t="str">
        <f>IF(ISNUMBER(SEARCH(ZAKL_DATA!$B$18,FU!$U5229)),U5229,"")</f>
        <v>Trnava</v>
      </c>
      <c r="T5229" t="str">
        <f t="array" ref="T5229">IFERROR(INDEX($S$3:$S$6255,SMALL(IF(ISNUMBER(SEARCH("",$S$3:$S$6255)),ROW($S$1:$S$6253),""),ROW(S5227))),"")</f>
        <v>Trnava</v>
      </c>
      <c r="U5229" t="s">
        <v>8024</v>
      </c>
      <c r="V5229">
        <v>587737</v>
      </c>
    </row>
    <row r="5230" spans="19:22">
      <c r="S5230" t="str">
        <f>IF(ISNUMBER(SEARCH(ZAKL_DATA!$B$18,FU!$U5230)),U5230,"")</f>
        <v>Trnávka</v>
      </c>
      <c r="T5230" t="str">
        <f t="array" ref="T5230">IFERROR(INDEX($S$3:$S$6255,SMALL(IF(ISNUMBER(SEARCH("",$S$3:$S$6255)),ROW($S$1:$S$6253),""),ROW(S5228))),"")</f>
        <v>Trnávka</v>
      </c>
      <c r="U5230" t="s">
        <v>4023</v>
      </c>
      <c r="V5230">
        <v>587745</v>
      </c>
    </row>
    <row r="5231" spans="19:22">
      <c r="S5231" t="str">
        <f>IF(ISNUMBER(SEARCH(ZAKL_DATA!$B$18,FU!$U5231)),U5231,"")</f>
        <v>Trnávka</v>
      </c>
      <c r="T5231" t="str">
        <f t="array" ref="T5231">IFERROR(INDEX($S$3:$S$6255,SMALL(IF(ISNUMBER(SEARCH("",$S$3:$S$6255)),ROW($S$1:$S$6253),""),ROW(S5229))),"")</f>
        <v>Trnávka</v>
      </c>
      <c r="U5231" t="s">
        <v>4023</v>
      </c>
      <c r="V5231">
        <v>587753</v>
      </c>
    </row>
    <row r="5232" spans="19:22">
      <c r="S5232" t="str">
        <f>IF(ISNUMBER(SEARCH(ZAKL_DATA!$B$18,FU!$U5232)),U5232,"")</f>
        <v>Trnov</v>
      </c>
      <c r="T5232" t="str">
        <f t="array" ref="T5232">IFERROR(INDEX($S$3:$S$6255,SMALL(IF(ISNUMBER(SEARCH("",$S$3:$S$6255)),ROW($S$1:$S$6253),""),ROW(S5230))),"")</f>
        <v>Trnov</v>
      </c>
      <c r="U5232" t="s">
        <v>7448</v>
      </c>
      <c r="V5232">
        <v>587761</v>
      </c>
    </row>
    <row r="5233" spans="19:22">
      <c r="S5233" t="str">
        <f>IF(ISNUMBER(SEARCH(ZAKL_DATA!$B$18,FU!$U5233)),U5233,"")</f>
        <v>Trnová</v>
      </c>
      <c r="T5233" t="str">
        <f t="array" ref="T5233">IFERROR(INDEX($S$3:$S$6255,SMALL(IF(ISNUMBER(SEARCH("",$S$3:$S$6255)),ROW($S$1:$S$6253),""),ROW(S5231))),"")</f>
        <v>Trnová</v>
      </c>
      <c r="U5233" t="s">
        <v>6136</v>
      </c>
      <c r="V5233">
        <v>587770</v>
      </c>
    </row>
    <row r="5234" spans="19:22">
      <c r="S5234" t="str">
        <f>IF(ISNUMBER(SEARCH(ZAKL_DATA!$B$18,FU!$U5234)),U5234,"")</f>
        <v>Trnová</v>
      </c>
      <c r="T5234" t="str">
        <f t="array" ref="T5234">IFERROR(INDEX($S$3:$S$6255,SMALL(IF(ISNUMBER(SEARCH("",$S$3:$S$6255)),ROW($S$1:$S$6253),""),ROW(S5232))),"")</f>
        <v>Trnová</v>
      </c>
      <c r="U5234" t="s">
        <v>6136</v>
      </c>
      <c r="V5234">
        <v>587788</v>
      </c>
    </row>
    <row r="5235" spans="19:22">
      <c r="S5235" t="str">
        <f>IF(ISNUMBER(SEARCH(ZAKL_DATA!$B$18,FU!$U5235)),U5235,"")</f>
        <v>Trnovany</v>
      </c>
      <c r="T5235" t="str">
        <f t="array" ref="T5235">IFERROR(INDEX($S$3:$S$6255,SMALL(IF(ISNUMBER(SEARCH("",$S$3:$S$6255)),ROW($S$1:$S$6253),""),ROW(S5233))),"")</f>
        <v>Trnovany</v>
      </c>
      <c r="U5235" t="s">
        <v>5059</v>
      </c>
      <c r="V5235">
        <v>587796</v>
      </c>
    </row>
    <row r="5236" spans="19:22">
      <c r="S5236" t="str">
        <f>IF(ISNUMBER(SEARCH(ZAKL_DATA!$B$18,FU!$U5236)),U5236,"")</f>
        <v>Trnové Pole</v>
      </c>
      <c r="T5236" t="str">
        <f t="array" ref="T5236">IFERROR(INDEX($S$3:$S$6255,SMALL(IF(ISNUMBER(SEARCH("",$S$3:$S$6255)),ROW($S$1:$S$6253),""),ROW(S5234))),"")</f>
        <v>Trnové Pole</v>
      </c>
      <c r="U5236" t="s">
        <v>8635</v>
      </c>
      <c r="V5236">
        <v>587800</v>
      </c>
    </row>
    <row r="5237" spans="19:22">
      <c r="S5237" t="str">
        <f>IF(ISNUMBER(SEARCH(ZAKL_DATA!$B$18,FU!$U5237)),U5237,"")</f>
        <v>Trojanovice</v>
      </c>
      <c r="T5237" t="str">
        <f t="array" ref="T5237">IFERROR(INDEX($S$3:$S$6255,SMALL(IF(ISNUMBER(SEARCH("",$S$3:$S$6255)),ROW($S$1:$S$6253),""),ROW(S5235))),"")</f>
        <v>Trojanovice</v>
      </c>
      <c r="U5237" t="s">
        <v>8955</v>
      </c>
      <c r="V5237">
        <v>587818</v>
      </c>
    </row>
    <row r="5238" spans="19:22">
      <c r="S5238" t="str">
        <f>IF(ISNUMBER(SEARCH(ZAKL_DATA!$B$18,FU!$U5238)),U5238,"")</f>
        <v>Trojovice</v>
      </c>
      <c r="T5238" t="str">
        <f t="array" ref="T5238">IFERROR(INDEX($S$3:$S$6255,SMALL(IF(ISNUMBER(SEARCH("",$S$3:$S$6255)),ROW($S$1:$S$6253),""),ROW(S5236))),"")</f>
        <v>Trojovice</v>
      </c>
      <c r="U5238" t="s">
        <v>7134</v>
      </c>
      <c r="V5238">
        <v>587826</v>
      </c>
    </row>
    <row r="5239" spans="19:22">
      <c r="S5239" t="str">
        <f>IF(ISNUMBER(SEARCH(ZAKL_DATA!$B$18,FU!$U5239)),U5239,"")</f>
        <v>Trokavec</v>
      </c>
      <c r="T5239" t="str">
        <f t="array" ref="T5239">IFERROR(INDEX($S$3:$S$6255,SMALL(IF(ISNUMBER(SEARCH("",$S$3:$S$6255)),ROW($S$1:$S$6253),""),ROW(S5237))),"")</f>
        <v>Trokavec</v>
      </c>
      <c r="U5239" t="s">
        <v>7613</v>
      </c>
      <c r="V5239">
        <v>587834</v>
      </c>
    </row>
    <row r="5240" spans="19:22">
      <c r="S5240" t="str">
        <f>IF(ISNUMBER(SEARCH(ZAKL_DATA!$B$18,FU!$U5240)),U5240,"")</f>
        <v>Troskotovice</v>
      </c>
      <c r="T5240" t="str">
        <f t="array" ref="T5240">IFERROR(INDEX($S$3:$S$6255,SMALL(IF(ISNUMBER(SEARCH("",$S$3:$S$6255)),ROW($S$1:$S$6253),""),ROW(S5238))),"")</f>
        <v>Troskotovice</v>
      </c>
      <c r="U5240" t="s">
        <v>8636</v>
      </c>
      <c r="V5240">
        <v>587842</v>
      </c>
    </row>
    <row r="5241" spans="19:22">
      <c r="S5241" t="str">
        <f>IF(ISNUMBER(SEARCH(ZAKL_DATA!$B$18,FU!$U5241)),U5241,"")</f>
        <v>Troskovice</v>
      </c>
      <c r="T5241" t="str">
        <f t="array" ref="T5241">IFERROR(INDEX($S$3:$S$6255,SMALL(IF(ISNUMBER(SEARCH("",$S$3:$S$6255)),ROW($S$1:$S$6253),""),ROW(S5239))),"")</f>
        <v>Troskovice</v>
      </c>
      <c r="U5241" t="s">
        <v>7503</v>
      </c>
      <c r="V5241">
        <v>587851</v>
      </c>
    </row>
    <row r="5242" spans="19:22">
      <c r="S5242" t="str">
        <f>IF(ISNUMBER(SEARCH(ZAKL_DATA!$B$18,FU!$U5242)),U5242,"")</f>
        <v>Trotina</v>
      </c>
      <c r="T5242" t="str">
        <f t="array" ref="T5242">IFERROR(INDEX($S$3:$S$6255,SMALL(IF(ISNUMBER(SEARCH("",$S$3:$S$6255)),ROW($S$1:$S$6253),""),ROW(S5240))),"")</f>
        <v>Trotina</v>
      </c>
      <c r="U5242" t="s">
        <v>7652</v>
      </c>
      <c r="V5242">
        <v>587869</v>
      </c>
    </row>
    <row r="5243" spans="19:22">
      <c r="S5243" t="str">
        <f>IF(ISNUMBER(SEARCH(ZAKL_DATA!$B$18,FU!$U5243)),U5243,"")</f>
        <v>Troubelice</v>
      </c>
      <c r="T5243" t="str">
        <f t="array" ref="T5243">IFERROR(INDEX($S$3:$S$6255,SMALL(IF(ISNUMBER(SEARCH("",$S$3:$S$6255)),ROW($S$1:$S$6253),""),ROW(S5241))),"")</f>
        <v>Troubelice</v>
      </c>
      <c r="U5243" t="s">
        <v>3664</v>
      </c>
      <c r="V5243">
        <v>587877</v>
      </c>
    </row>
    <row r="5244" spans="19:22">
      <c r="S5244" t="str">
        <f>IF(ISNUMBER(SEARCH(ZAKL_DATA!$B$18,FU!$U5244)),U5244,"")</f>
        <v>Troubky</v>
      </c>
      <c r="T5244" t="str">
        <f t="array" ref="T5244">IFERROR(INDEX($S$3:$S$6255,SMALL(IF(ISNUMBER(SEARCH("",$S$3:$S$6255)),ROW($S$1:$S$6253),""),ROW(S5242))),"")</f>
        <v>Troubky</v>
      </c>
      <c r="U5244" t="s">
        <v>3881</v>
      </c>
      <c r="V5244">
        <v>587885</v>
      </c>
    </row>
    <row r="5245" spans="19:22">
      <c r="S5245" t="str">
        <f>IF(ISNUMBER(SEARCH(ZAKL_DATA!$B$18,FU!$U5245)),U5245,"")</f>
        <v>Troubky-Zdislavice</v>
      </c>
      <c r="T5245" t="str">
        <f t="array" ref="T5245">IFERROR(INDEX($S$3:$S$6255,SMALL(IF(ISNUMBER(SEARCH("",$S$3:$S$6255)),ROW($S$1:$S$6253),""),ROW(S5243))),"")</f>
        <v>Troubky-Zdislavice</v>
      </c>
      <c r="U5245" t="s">
        <v>8260</v>
      </c>
      <c r="V5245">
        <v>587893</v>
      </c>
    </row>
    <row r="5246" spans="19:22">
      <c r="S5246" t="str">
        <f>IF(ISNUMBER(SEARCH(ZAKL_DATA!$B$18,FU!$U5246)),U5246,"")</f>
        <v>Troubsko</v>
      </c>
      <c r="T5246" t="str">
        <f t="array" ref="T5246">IFERROR(INDEX($S$3:$S$6255,SMALL(IF(ISNUMBER(SEARCH("",$S$3:$S$6255)),ROW($S$1:$S$6253),""),ROW(S5244))),"")</f>
        <v>Troubsko</v>
      </c>
      <c r="U5246" t="s">
        <v>7910</v>
      </c>
      <c r="V5246">
        <v>587907</v>
      </c>
    </row>
    <row r="5247" spans="19:22">
      <c r="S5247" t="str">
        <f>IF(ISNUMBER(SEARCH(ZAKL_DATA!$B$18,FU!$U5247)),U5247,"")</f>
        <v>Trpík</v>
      </c>
      <c r="T5247" t="str">
        <f t="array" ref="T5247">IFERROR(INDEX($S$3:$S$6255,SMALL(IF(ISNUMBER(SEARCH("",$S$3:$S$6255)),ROW($S$1:$S$6253),""),ROW(S5245))),"")</f>
        <v>Trpík</v>
      </c>
      <c r="U5247" t="s">
        <v>5375</v>
      </c>
      <c r="V5247">
        <v>587915</v>
      </c>
    </row>
    <row r="5248" spans="19:22">
      <c r="S5248" t="str">
        <f>IF(ISNUMBER(SEARCH(ZAKL_DATA!$B$18,FU!$U5248)),U5248,"")</f>
        <v>Trpín</v>
      </c>
      <c r="T5248" t="str">
        <f t="array" ref="T5248">IFERROR(INDEX($S$3:$S$6255,SMALL(IF(ISNUMBER(SEARCH("",$S$3:$S$6255)),ROW($S$1:$S$6253),""),ROW(S5246))),"")</f>
        <v>Trpín</v>
      </c>
      <c r="U5248" t="s">
        <v>7584</v>
      </c>
      <c r="V5248">
        <v>587923</v>
      </c>
    </row>
    <row r="5249" spans="19:22">
      <c r="S5249" t="str">
        <f>IF(ISNUMBER(SEARCH(ZAKL_DATA!$B$18,FU!$U5249)),U5249,"")</f>
        <v>Trpísty</v>
      </c>
      <c r="T5249" t="str">
        <f t="array" ref="T5249">IFERROR(INDEX($S$3:$S$6255,SMALL(IF(ISNUMBER(SEARCH("",$S$3:$S$6255)),ROW($S$1:$S$6253),""),ROW(S5247))),"")</f>
        <v>Trpísty</v>
      </c>
      <c r="U5249" t="s">
        <v>6248</v>
      </c>
      <c r="V5249">
        <v>587931</v>
      </c>
    </row>
    <row r="5250" spans="19:22">
      <c r="S5250" t="str">
        <f>IF(ISNUMBER(SEARCH(ZAKL_DATA!$B$18,FU!$U5250)),U5250,"")</f>
        <v>Trpišovice</v>
      </c>
      <c r="T5250" t="str">
        <f t="array" ref="T5250">IFERROR(INDEX($S$3:$S$6255,SMALL(IF(ISNUMBER(SEARCH("",$S$3:$S$6255)),ROW($S$1:$S$6253),""),ROW(S5248))),"")</f>
        <v>Trpišovice</v>
      </c>
      <c r="U5250" t="s">
        <v>6915</v>
      </c>
      <c r="V5250">
        <v>587940</v>
      </c>
    </row>
    <row r="5251" spans="19:22">
      <c r="S5251" t="str">
        <f>IF(ISNUMBER(SEARCH(ZAKL_DATA!$B$18,FU!$U5251)),U5251,"")</f>
        <v>Trstěnice</v>
      </c>
      <c r="T5251" t="str">
        <f t="array" ref="T5251">IFERROR(INDEX($S$3:$S$6255,SMALL(IF(ISNUMBER(SEARCH("",$S$3:$S$6255)),ROW($S$1:$S$6253),""),ROW(S5249))),"")</f>
        <v>Trstěnice</v>
      </c>
      <c r="U5251" t="s">
        <v>5921</v>
      </c>
      <c r="V5251">
        <v>587958</v>
      </c>
    </row>
    <row r="5252" spans="19:22">
      <c r="S5252" t="str">
        <f>IF(ISNUMBER(SEARCH(ZAKL_DATA!$B$18,FU!$U5252)),U5252,"")</f>
        <v>Trstěnice</v>
      </c>
      <c r="T5252" t="str">
        <f t="array" ref="T5252">IFERROR(INDEX($S$3:$S$6255,SMALL(IF(ISNUMBER(SEARCH("",$S$3:$S$6255)),ROW($S$1:$S$6253),""),ROW(S5250))),"")</f>
        <v>Trstěnice</v>
      </c>
      <c r="U5252" t="s">
        <v>5921</v>
      </c>
      <c r="V5252">
        <v>587974</v>
      </c>
    </row>
    <row r="5253" spans="19:22">
      <c r="S5253" t="str">
        <f>IF(ISNUMBER(SEARCH(ZAKL_DATA!$B$18,FU!$U5253)),U5253,"")</f>
        <v>Trstěnice</v>
      </c>
      <c r="T5253" t="str">
        <f t="array" ref="T5253">IFERROR(INDEX($S$3:$S$6255,SMALL(IF(ISNUMBER(SEARCH("",$S$3:$S$6255)),ROW($S$1:$S$6253),""),ROW(S5251))),"")</f>
        <v>Trstěnice</v>
      </c>
      <c r="U5253" t="s">
        <v>5921</v>
      </c>
      <c r="V5253">
        <v>587982</v>
      </c>
    </row>
    <row r="5254" spans="19:22">
      <c r="S5254" t="str">
        <f>IF(ISNUMBER(SEARCH(ZAKL_DATA!$B$18,FU!$U5254)),U5254,"")</f>
        <v>Tršice</v>
      </c>
      <c r="T5254" t="str">
        <f t="array" ref="T5254">IFERROR(INDEX($S$3:$S$6255,SMALL(IF(ISNUMBER(SEARCH("",$S$3:$S$6255)),ROW($S$1:$S$6253),""),ROW(S5252))),"")</f>
        <v>Tršice</v>
      </c>
      <c r="U5254" t="s">
        <v>3665</v>
      </c>
      <c r="V5254">
        <v>587991</v>
      </c>
    </row>
    <row r="5255" spans="19:22">
      <c r="S5255" t="str">
        <f>IF(ISNUMBER(SEARCH(ZAKL_DATA!$B$18,FU!$U5255)),U5255,"")</f>
        <v>Trubín</v>
      </c>
      <c r="T5255" t="str">
        <f t="array" ref="T5255">IFERROR(INDEX($S$3:$S$6255,SMALL(IF(ISNUMBER(SEARCH("",$S$3:$S$6255)),ROW($S$1:$S$6253),""),ROW(S5253))),"")</f>
        <v>Trubín</v>
      </c>
      <c r="U5255" t="s">
        <v>4244</v>
      </c>
      <c r="V5255">
        <v>588008</v>
      </c>
    </row>
    <row r="5256" spans="19:22">
      <c r="S5256" t="str">
        <f>IF(ISNUMBER(SEARCH(ZAKL_DATA!$B$18,FU!$U5256)),U5256,"")</f>
        <v>Trubská</v>
      </c>
      <c r="T5256" t="str">
        <f t="array" ref="T5256">IFERROR(INDEX($S$3:$S$6255,SMALL(IF(ISNUMBER(SEARCH("",$S$3:$S$6255)),ROW($S$1:$S$6253),""),ROW(S5254))),"")</f>
        <v>Trubská</v>
      </c>
      <c r="U5256" t="s">
        <v>4130</v>
      </c>
      <c r="V5256">
        <v>588016</v>
      </c>
    </row>
    <row r="5257" spans="19:22">
      <c r="S5257" t="str">
        <f>IF(ISNUMBER(SEARCH(ZAKL_DATA!$B$18,FU!$U5257)),U5257,"")</f>
        <v>Truskovice</v>
      </c>
      <c r="T5257" t="str">
        <f t="array" ref="T5257">IFERROR(INDEX($S$3:$S$6255,SMALL(IF(ISNUMBER(SEARCH("",$S$3:$S$6255)),ROW($S$1:$S$6253),""),ROW(S5255))),"")</f>
        <v>Truskovice</v>
      </c>
      <c r="U5257" t="s">
        <v>4560</v>
      </c>
      <c r="V5257">
        <v>588024</v>
      </c>
    </row>
    <row r="5258" spans="19:22">
      <c r="S5258" t="str">
        <f>IF(ISNUMBER(SEARCH(ZAKL_DATA!$B$18,FU!$U5258)),U5258,"")</f>
        <v>Trusnov</v>
      </c>
      <c r="T5258" t="str">
        <f t="array" ref="T5258">IFERROR(INDEX($S$3:$S$6255,SMALL(IF(ISNUMBER(SEARCH("",$S$3:$S$6255)),ROW($S$1:$S$6253),""),ROW(S5256))),"")</f>
        <v>Trusnov</v>
      </c>
      <c r="U5258" t="s">
        <v>7387</v>
      </c>
      <c r="V5258">
        <v>588032</v>
      </c>
    </row>
    <row r="5259" spans="19:22">
      <c r="S5259" t="str">
        <f>IF(ISNUMBER(SEARCH(ZAKL_DATA!$B$18,FU!$U5259)),U5259,"")</f>
        <v>Trutnov</v>
      </c>
      <c r="T5259" t="str">
        <f t="array" ref="T5259">IFERROR(INDEX($S$3:$S$6255,SMALL(IF(ISNUMBER(SEARCH("",$S$3:$S$6255)),ROW($S$1:$S$6253),""),ROW(S5257))),"")</f>
        <v>Trutnov</v>
      </c>
      <c r="U5259" t="s">
        <v>7595</v>
      </c>
      <c r="V5259">
        <v>588041</v>
      </c>
    </row>
    <row r="5260" spans="19:22">
      <c r="S5260" t="str">
        <f>IF(ISNUMBER(SEARCH(ZAKL_DATA!$B$18,FU!$U5260)),U5260,"")</f>
        <v>Tržek</v>
      </c>
      <c r="T5260" t="str">
        <f t="array" ref="T5260">IFERROR(INDEX($S$3:$S$6255,SMALL(IF(ISNUMBER(SEARCH("",$S$3:$S$6255)),ROW($S$1:$S$6253),""),ROW(S5258))),"")</f>
        <v>Tržek</v>
      </c>
      <c r="U5260" t="s">
        <v>7154</v>
      </c>
      <c r="V5260">
        <v>588059</v>
      </c>
    </row>
    <row r="5261" spans="19:22">
      <c r="S5261" t="str">
        <f>IF(ISNUMBER(SEARCH(ZAKL_DATA!$B$18,FU!$U5261)),U5261,"")</f>
        <v>Třanovice</v>
      </c>
      <c r="T5261" t="str">
        <f t="array" ref="T5261">IFERROR(INDEX($S$3:$S$6255,SMALL(IF(ISNUMBER(SEARCH("",$S$3:$S$6255)),ROW($S$1:$S$6253),""),ROW(S5259))),"")</f>
        <v>Třanovice</v>
      </c>
      <c r="U5261" t="s">
        <v>5740</v>
      </c>
      <c r="V5261">
        <v>588067</v>
      </c>
    </row>
    <row r="5262" spans="19:22">
      <c r="S5262" t="str">
        <f>IF(ISNUMBER(SEARCH(ZAKL_DATA!$B$18,FU!$U5262)),U5262,"")</f>
        <v>Třebařov</v>
      </c>
      <c r="T5262" t="str">
        <f t="array" ref="T5262">IFERROR(INDEX($S$3:$S$6255,SMALL(IF(ISNUMBER(SEARCH("",$S$3:$S$6255)),ROW($S$1:$S$6253),""),ROW(S5260))),"")</f>
        <v>Třebařov</v>
      </c>
      <c r="U5262" t="s">
        <v>7585</v>
      </c>
      <c r="V5262">
        <v>588075</v>
      </c>
    </row>
    <row r="5263" spans="19:22">
      <c r="S5263" t="str">
        <f>IF(ISNUMBER(SEARCH(ZAKL_DATA!$B$18,FU!$U5263)),U5263,"")</f>
        <v>Třebčice</v>
      </c>
      <c r="T5263" t="str">
        <f t="array" ref="T5263">IFERROR(INDEX($S$3:$S$6255,SMALL(IF(ISNUMBER(SEARCH("",$S$3:$S$6255)),ROW($S$1:$S$6253),""),ROW(S5261))),"")</f>
        <v>Třebčice</v>
      </c>
      <c r="U5263" t="s">
        <v>7562</v>
      </c>
      <c r="V5263">
        <v>588083</v>
      </c>
    </row>
    <row r="5264" spans="19:22">
      <c r="S5264" t="str">
        <f>IF(ISNUMBER(SEARCH(ZAKL_DATA!$B$18,FU!$U5264)),U5264,"")</f>
        <v>Třebechovice pod Orebem</v>
      </c>
      <c r="T5264" t="str">
        <f t="array" ref="T5264">IFERROR(INDEX($S$3:$S$6255,SMALL(IF(ISNUMBER(SEARCH("",$S$3:$S$6255)),ROW($S$1:$S$6253),""),ROW(S5262))),"")</f>
        <v>Třebechovice pod Orebem</v>
      </c>
      <c r="U5264" t="s">
        <v>7025</v>
      </c>
      <c r="V5264">
        <v>588091</v>
      </c>
    </row>
    <row r="5265" spans="19:22">
      <c r="S5265" t="str">
        <f>IF(ISNUMBER(SEARCH(ZAKL_DATA!$B$18,FU!$U5265)),U5265,"")</f>
        <v>Třebějice</v>
      </c>
      <c r="T5265" t="str">
        <f t="array" ref="T5265">IFERROR(INDEX($S$3:$S$6255,SMALL(IF(ISNUMBER(SEARCH("",$S$3:$S$6255)),ROW($S$1:$S$6253),""),ROW(S5263))),"")</f>
        <v>Třebějice</v>
      </c>
      <c r="U5265" t="s">
        <v>6415</v>
      </c>
      <c r="V5265">
        <v>588105</v>
      </c>
    </row>
    <row r="5266" spans="19:22">
      <c r="S5266" t="str">
        <f>IF(ISNUMBER(SEARCH(ZAKL_DATA!$B$18,FU!$U5266)),U5266,"")</f>
        <v>Třebelovice</v>
      </c>
      <c r="T5266" t="str">
        <f t="array" ref="T5266">IFERROR(INDEX($S$3:$S$6255,SMALL(IF(ISNUMBER(SEARCH("",$S$3:$S$6255)),ROW($S$1:$S$6253),""),ROW(S5264))),"")</f>
        <v>Třebelovice</v>
      </c>
      <c r="U5266" t="s">
        <v>8428</v>
      </c>
      <c r="V5266">
        <v>588113</v>
      </c>
    </row>
    <row r="5267" spans="19:22">
      <c r="S5267" t="str">
        <f>IF(ISNUMBER(SEARCH(ZAKL_DATA!$B$18,FU!$U5267)),U5267,"")</f>
        <v>Třebeň</v>
      </c>
      <c r="T5267" t="str">
        <f t="array" ref="T5267">IFERROR(INDEX($S$3:$S$6255,SMALL(IF(ISNUMBER(SEARCH("",$S$3:$S$6255)),ROW($S$1:$S$6253),""),ROW(S5265))),"")</f>
        <v>Třebeň</v>
      </c>
      <c r="U5267" t="s">
        <v>4768</v>
      </c>
      <c r="V5267">
        <v>588121</v>
      </c>
    </row>
    <row r="5268" spans="19:22">
      <c r="S5268" t="str">
        <f>IF(ISNUMBER(SEARCH(ZAKL_DATA!$B$18,FU!$U5268)),U5268,"")</f>
        <v>Třebenice</v>
      </c>
      <c r="T5268" t="str">
        <f t="array" ref="T5268">IFERROR(INDEX($S$3:$S$6255,SMALL(IF(ISNUMBER(SEARCH("",$S$3:$S$6255)),ROW($S$1:$S$6253),""),ROW(S5266))),"")</f>
        <v>Třebenice</v>
      </c>
      <c r="U5268" t="s">
        <v>6632</v>
      </c>
      <c r="V5268">
        <v>588130</v>
      </c>
    </row>
    <row r="5269" spans="19:22">
      <c r="S5269" t="str">
        <f>IF(ISNUMBER(SEARCH(ZAKL_DATA!$B$18,FU!$U5269)),U5269,"")</f>
        <v>Třebenice</v>
      </c>
      <c r="T5269" t="str">
        <f t="array" ref="T5269">IFERROR(INDEX($S$3:$S$6255,SMALL(IF(ISNUMBER(SEARCH("",$S$3:$S$6255)),ROW($S$1:$S$6253),""),ROW(S5267))),"")</f>
        <v>Třebenice</v>
      </c>
      <c r="U5269" t="s">
        <v>6632</v>
      </c>
      <c r="V5269">
        <v>588148</v>
      </c>
    </row>
    <row r="5270" spans="19:22">
      <c r="S5270" t="str">
        <f>IF(ISNUMBER(SEARCH(ZAKL_DATA!$B$18,FU!$U5270)),U5270,"")</f>
        <v>Třebestovice</v>
      </c>
      <c r="T5270" t="str">
        <f t="array" ref="T5270">IFERROR(INDEX($S$3:$S$6255,SMALL(IF(ISNUMBER(SEARCH("",$S$3:$S$6255)),ROW($S$1:$S$6253),""),ROW(S5268))),"")</f>
        <v>Třebestovice</v>
      </c>
      <c r="U5270" t="s">
        <v>4684</v>
      </c>
      <c r="V5270">
        <v>588156</v>
      </c>
    </row>
    <row r="5271" spans="19:22">
      <c r="S5271" t="str">
        <f>IF(ISNUMBER(SEARCH(ZAKL_DATA!$B$18,FU!$U5271)),U5271,"")</f>
        <v>Třebešice</v>
      </c>
      <c r="T5271" t="str">
        <f t="array" ref="T5271">IFERROR(INDEX($S$3:$S$6255,SMALL(IF(ISNUMBER(SEARCH("",$S$3:$S$6255)),ROW($S$1:$S$6253),""),ROW(S5269))),"")</f>
        <v>Třebešice</v>
      </c>
      <c r="U5271" t="s">
        <v>4041</v>
      </c>
      <c r="V5271">
        <v>588164</v>
      </c>
    </row>
    <row r="5272" spans="19:22">
      <c r="S5272" t="str">
        <f>IF(ISNUMBER(SEARCH(ZAKL_DATA!$B$18,FU!$U5272)),U5272,"")</f>
        <v>Třebešice</v>
      </c>
      <c r="T5272" t="str">
        <f t="array" ref="T5272">IFERROR(INDEX($S$3:$S$6255,SMALL(IF(ISNUMBER(SEARCH("",$S$3:$S$6255)),ROW($S$1:$S$6253),""),ROW(S5270))),"")</f>
        <v>Třebešice</v>
      </c>
      <c r="U5272" t="s">
        <v>4041</v>
      </c>
      <c r="V5272">
        <v>588172</v>
      </c>
    </row>
    <row r="5273" spans="19:22">
      <c r="S5273" t="str">
        <f>IF(ISNUMBER(SEARCH(ZAKL_DATA!$B$18,FU!$U5273)),U5273,"")</f>
        <v>Třebešov</v>
      </c>
      <c r="T5273" t="str">
        <f t="array" ref="T5273">IFERROR(INDEX($S$3:$S$6255,SMALL(IF(ISNUMBER(SEARCH("",$S$3:$S$6255)),ROW($S$1:$S$6253),""),ROW(S5271))),"")</f>
        <v>Třebešov</v>
      </c>
      <c r="U5273" t="s">
        <v>7449</v>
      </c>
      <c r="V5273">
        <v>588181</v>
      </c>
    </row>
    <row r="5274" spans="19:22">
      <c r="S5274" t="str">
        <f>IF(ISNUMBER(SEARCH(ZAKL_DATA!$B$18,FU!$U5274)),U5274,"")</f>
        <v>Třebětice</v>
      </c>
      <c r="T5274" t="str">
        <f t="array" ref="T5274">IFERROR(INDEX($S$3:$S$6255,SMALL(IF(ISNUMBER(SEARCH("",$S$3:$S$6255)),ROW($S$1:$S$6253),""),ROW(S5272))),"")</f>
        <v>Třebětice</v>
      </c>
      <c r="U5274" t="s">
        <v>6338</v>
      </c>
      <c r="V5274">
        <v>588199</v>
      </c>
    </row>
    <row r="5275" spans="19:22">
      <c r="S5275" t="str">
        <f>IF(ISNUMBER(SEARCH(ZAKL_DATA!$B$18,FU!$U5275)),U5275,"")</f>
        <v>Třebětice</v>
      </c>
      <c r="T5275" t="str">
        <f t="array" ref="T5275">IFERROR(INDEX($S$3:$S$6255,SMALL(IF(ISNUMBER(SEARCH("",$S$3:$S$6255)),ROW($S$1:$S$6253),""),ROW(S5273))),"")</f>
        <v>Třebětice</v>
      </c>
      <c r="U5275" t="s">
        <v>6338</v>
      </c>
      <c r="V5275">
        <v>588202</v>
      </c>
    </row>
    <row r="5276" spans="19:22">
      <c r="S5276" t="str">
        <f>IF(ISNUMBER(SEARCH(ZAKL_DATA!$B$18,FU!$U5276)),U5276,"")</f>
        <v>Třebětín</v>
      </c>
      <c r="T5276" t="str">
        <f t="array" ref="T5276">IFERROR(INDEX($S$3:$S$6255,SMALL(IF(ISNUMBER(SEARCH("",$S$3:$S$6255)),ROW($S$1:$S$6253),""),ROW(S5274))),"")</f>
        <v>Třebětín</v>
      </c>
      <c r="U5276" t="s">
        <v>4040</v>
      </c>
      <c r="V5276">
        <v>588211</v>
      </c>
    </row>
    <row r="5277" spans="19:22">
      <c r="S5277" t="str">
        <f>IF(ISNUMBER(SEARCH(ZAKL_DATA!$B$18,FU!$U5277)),U5277,"")</f>
        <v>Třebíč</v>
      </c>
      <c r="T5277" t="str">
        <f t="array" ref="T5277">IFERROR(INDEX($S$3:$S$6255,SMALL(IF(ISNUMBER(SEARCH("",$S$3:$S$6255)),ROW($S$1:$S$6253),""),ROW(S5275))),"")</f>
        <v>Třebíč</v>
      </c>
      <c r="U5277" t="s">
        <v>8342</v>
      </c>
      <c r="V5277">
        <v>588229</v>
      </c>
    </row>
    <row r="5278" spans="19:22">
      <c r="S5278" t="str">
        <f>IF(ISNUMBER(SEARCH(ZAKL_DATA!$B$18,FU!$U5278)),U5278,"")</f>
        <v>Třebihošť</v>
      </c>
      <c r="T5278" t="str">
        <f t="array" ref="T5278">IFERROR(INDEX($S$3:$S$6255,SMALL(IF(ISNUMBER(SEARCH("",$S$3:$S$6255)),ROW($S$1:$S$6253),""),ROW(S5276))),"")</f>
        <v>Třebihošť</v>
      </c>
      <c r="U5278" t="s">
        <v>7653</v>
      </c>
      <c r="V5278">
        <v>588237</v>
      </c>
    </row>
    <row r="5279" spans="19:22">
      <c r="S5279" t="str">
        <f>IF(ISNUMBER(SEARCH(ZAKL_DATA!$B$18,FU!$U5279)),U5279,"")</f>
        <v>Třebichovice</v>
      </c>
      <c r="T5279" t="str">
        <f t="array" ref="T5279">IFERROR(INDEX($S$3:$S$6255,SMALL(IF(ISNUMBER(SEARCH("",$S$3:$S$6255)),ROW($S$1:$S$6253),""),ROW(S5277))),"")</f>
        <v>Třebichovice</v>
      </c>
      <c r="U5279" t="s">
        <v>4229</v>
      </c>
      <c r="V5279">
        <v>588245</v>
      </c>
    </row>
    <row r="5280" spans="19:22">
      <c r="S5280" t="str">
        <f>IF(ISNUMBER(SEARCH(ZAKL_DATA!$B$18,FU!$U5280)),U5280,"")</f>
        <v>Třebívlice</v>
      </c>
      <c r="T5280" t="str">
        <f t="array" ref="T5280">IFERROR(INDEX($S$3:$S$6255,SMALL(IF(ISNUMBER(SEARCH("",$S$3:$S$6255)),ROW($S$1:$S$6253),""),ROW(S5278))),"")</f>
        <v>Třebívlice</v>
      </c>
      <c r="U5280" t="s">
        <v>6633</v>
      </c>
      <c r="V5280">
        <v>588253</v>
      </c>
    </row>
    <row r="5281" spans="19:22">
      <c r="S5281" t="str">
        <f>IF(ISNUMBER(SEARCH(ZAKL_DATA!$B$18,FU!$U5281)),U5281,"")</f>
        <v>Třebíz</v>
      </c>
      <c r="T5281" t="str">
        <f t="array" ref="T5281">IFERROR(INDEX($S$3:$S$6255,SMALL(IF(ISNUMBER(SEARCH("",$S$3:$S$6255)),ROW($S$1:$S$6253),""),ROW(S5279))),"")</f>
        <v>Třebíz</v>
      </c>
      <c r="U5281" t="s">
        <v>4230</v>
      </c>
      <c r="V5281">
        <v>588261</v>
      </c>
    </row>
    <row r="5282" spans="19:22">
      <c r="S5282" t="str">
        <f>IF(ISNUMBER(SEARCH(ZAKL_DATA!$B$18,FU!$U5282)),U5282,"")</f>
        <v>Třebnouševes</v>
      </c>
      <c r="T5282" t="str">
        <f t="array" ref="T5282">IFERROR(INDEX($S$3:$S$6255,SMALL(IF(ISNUMBER(SEARCH("",$S$3:$S$6255)),ROW($S$1:$S$6253),""),ROW(S5280))),"")</f>
        <v>Třebnouševes</v>
      </c>
      <c r="U5282" t="s">
        <v>7239</v>
      </c>
      <c r="V5282">
        <v>588270</v>
      </c>
    </row>
    <row r="5283" spans="19:22">
      <c r="S5283" t="str">
        <f>IF(ISNUMBER(SEARCH(ZAKL_DATA!$B$18,FU!$U5283)),U5283,"")</f>
        <v>Třeboc</v>
      </c>
      <c r="T5283" t="str">
        <f t="array" ref="T5283">IFERROR(INDEX($S$3:$S$6255,SMALL(IF(ISNUMBER(SEARCH("",$S$3:$S$6255)),ROW($S$1:$S$6253),""),ROW(S5281))),"")</f>
        <v>Třeboc</v>
      </c>
      <c r="U5283" t="s">
        <v>5068</v>
      </c>
      <c r="V5283">
        <v>588288</v>
      </c>
    </row>
    <row r="5284" spans="19:22">
      <c r="S5284" t="str">
        <f>IF(ISNUMBER(SEARCH(ZAKL_DATA!$B$18,FU!$U5284)),U5284,"")</f>
        <v>Třebohostice</v>
      </c>
      <c r="T5284" t="str">
        <f t="array" ref="T5284">IFERROR(INDEX($S$3:$S$6255,SMALL(IF(ISNUMBER(SEARCH("",$S$3:$S$6255)),ROW($S$1:$S$6253),""),ROW(S5282))),"")</f>
        <v>Třebohostice</v>
      </c>
      <c r="U5284" t="s">
        <v>5681</v>
      </c>
      <c r="V5284">
        <v>588296</v>
      </c>
    </row>
    <row r="5285" spans="19:22">
      <c r="S5285" t="str">
        <f>IF(ISNUMBER(SEARCH(ZAKL_DATA!$B$18,FU!$U5285)),U5285,"")</f>
        <v>Třebom</v>
      </c>
      <c r="T5285" t="str">
        <f t="array" ref="T5285">IFERROR(INDEX($S$3:$S$6255,SMALL(IF(ISNUMBER(SEARCH("",$S$3:$S$6255)),ROW($S$1:$S$6253),""),ROW(S5283))),"")</f>
        <v>Třebom</v>
      </c>
      <c r="U5285" t="s">
        <v>6871</v>
      </c>
      <c r="V5285">
        <v>588300</v>
      </c>
    </row>
    <row r="5286" spans="19:22">
      <c r="S5286" t="str">
        <f>IF(ISNUMBER(SEARCH(ZAKL_DATA!$B$18,FU!$U5286)),U5286,"")</f>
        <v>Třeboň</v>
      </c>
      <c r="T5286" t="str">
        <f t="array" ref="T5286">IFERROR(INDEX($S$3:$S$6255,SMALL(IF(ISNUMBER(SEARCH("",$S$3:$S$6255)),ROW($S$1:$S$6253),""),ROW(S5284))),"")</f>
        <v>Třeboň</v>
      </c>
      <c r="U5286" t="s">
        <v>5336</v>
      </c>
      <c r="V5286">
        <v>588318</v>
      </c>
    </row>
    <row r="5287" spans="19:22">
      <c r="S5287" t="str">
        <f>IF(ISNUMBER(SEARCH(ZAKL_DATA!$B$18,FU!$U5287)),U5287,"")</f>
        <v>Třebonín</v>
      </c>
      <c r="T5287" t="str">
        <f t="array" ref="T5287">IFERROR(INDEX($S$3:$S$6255,SMALL(IF(ISNUMBER(SEARCH("",$S$3:$S$6255)),ROW($S$1:$S$6253),""),ROW(S5285))),"")</f>
        <v>Třebonín</v>
      </c>
      <c r="U5287" t="s">
        <v>7083</v>
      </c>
      <c r="V5287">
        <v>588326</v>
      </c>
    </row>
    <row r="5288" spans="19:22">
      <c r="S5288" t="str">
        <f>IF(ISNUMBER(SEARCH(ZAKL_DATA!$B$18,FU!$U5288)),U5288,"")</f>
        <v>Třebosice</v>
      </c>
      <c r="T5288" t="str">
        <f t="array" ref="T5288">IFERROR(INDEX($S$3:$S$6255,SMALL(IF(ISNUMBER(SEARCH("",$S$3:$S$6255)),ROW($S$1:$S$6253),""),ROW(S5286))),"")</f>
        <v>Třebosice</v>
      </c>
      <c r="U5288" t="s">
        <v>7185</v>
      </c>
      <c r="V5288">
        <v>588334</v>
      </c>
    </row>
    <row r="5289" spans="19:22">
      <c r="S5289" t="str">
        <f>IF(ISNUMBER(SEARCH(ZAKL_DATA!$B$18,FU!$U5289)),U5289,"")</f>
        <v>Třebotov</v>
      </c>
      <c r="T5289" t="str">
        <f t="array" ref="T5289">IFERROR(INDEX($S$3:$S$6255,SMALL(IF(ISNUMBER(SEARCH("",$S$3:$S$6255)),ROW($S$1:$S$6253),""),ROW(S5287))),"")</f>
        <v>Třebotov</v>
      </c>
      <c r="U5289" t="s">
        <v>4828</v>
      </c>
      <c r="V5289">
        <v>588342</v>
      </c>
    </row>
    <row r="5290" spans="19:22">
      <c r="S5290" t="str">
        <f>IF(ISNUMBER(SEARCH(ZAKL_DATA!$B$18,FU!$U5290)),U5290,"")</f>
        <v>Třebovice</v>
      </c>
      <c r="T5290" t="str">
        <f t="array" ref="T5290">IFERROR(INDEX($S$3:$S$6255,SMALL(IF(ISNUMBER(SEARCH("",$S$3:$S$6255)),ROW($S$1:$S$6253),""),ROW(S5288))),"")</f>
        <v>Třebovice</v>
      </c>
      <c r="U5290" t="s">
        <v>7725</v>
      </c>
      <c r="V5290">
        <v>588377</v>
      </c>
    </row>
    <row r="5291" spans="19:22">
      <c r="S5291" t="str">
        <f>IF(ISNUMBER(SEARCH(ZAKL_DATA!$B$18,FU!$U5291)),U5291,"")</f>
        <v>Třebovle</v>
      </c>
      <c r="T5291" t="str">
        <f t="array" ref="T5291">IFERROR(INDEX($S$3:$S$6255,SMALL(IF(ISNUMBER(SEARCH("",$S$3:$S$6255)),ROW($S$1:$S$6253),""),ROW(S5289))),"")</f>
        <v>Třebovle</v>
      </c>
      <c r="U5291" t="s">
        <v>4305</v>
      </c>
      <c r="V5291">
        <v>588385</v>
      </c>
    </row>
    <row r="5292" spans="19:22">
      <c r="S5292" t="str">
        <f>IF(ISNUMBER(SEARCH(ZAKL_DATA!$B$18,FU!$U5292)),U5292,"")</f>
        <v>Třebsko</v>
      </c>
      <c r="T5292" t="str">
        <f t="array" ref="T5292">IFERROR(INDEX($S$3:$S$6255,SMALL(IF(ISNUMBER(SEARCH("",$S$3:$S$6255)),ROW($S$1:$S$6253),""),ROW(S5290))),"")</f>
        <v>Třebsko</v>
      </c>
      <c r="U5292" t="s">
        <v>4979</v>
      </c>
      <c r="V5292">
        <v>588393</v>
      </c>
    </row>
    <row r="5293" spans="19:22">
      <c r="S5293" t="str">
        <f>IF(ISNUMBER(SEARCH(ZAKL_DATA!$B$18,FU!$U5293)),U5293,"")</f>
        <v>Třebusice</v>
      </c>
      <c r="T5293" t="str">
        <f t="array" ref="T5293">IFERROR(INDEX($S$3:$S$6255,SMALL(IF(ISNUMBER(SEARCH("",$S$3:$S$6255)),ROW($S$1:$S$6253),""),ROW(S5291))),"")</f>
        <v>Třebusice</v>
      </c>
      <c r="U5293" t="s">
        <v>4231</v>
      </c>
      <c r="V5293">
        <v>588407</v>
      </c>
    </row>
    <row r="5294" spans="19:22">
      <c r="S5294" t="str">
        <f>IF(ISNUMBER(SEARCH(ZAKL_DATA!$B$18,FU!$U5294)),U5294,"")</f>
        <v>Třebušín</v>
      </c>
      <c r="T5294" t="str">
        <f t="array" ref="T5294">IFERROR(INDEX($S$3:$S$6255,SMALL(IF(ISNUMBER(SEARCH("",$S$3:$S$6255)),ROW($S$1:$S$6253),""),ROW(S5292))),"")</f>
        <v>Třebušín</v>
      </c>
      <c r="U5294" t="s">
        <v>6635</v>
      </c>
      <c r="V5294">
        <v>588431</v>
      </c>
    </row>
    <row r="5295" spans="19:22">
      <c r="S5295" t="str">
        <f>IF(ISNUMBER(SEARCH(ZAKL_DATA!$B$18,FU!$U5295)),U5295,"")</f>
        <v>Třemešná</v>
      </c>
      <c r="T5295" t="str">
        <f t="array" ref="T5295">IFERROR(INDEX($S$3:$S$6255,SMALL(IF(ISNUMBER(SEARCH("",$S$3:$S$6255)),ROW($S$1:$S$6253),""),ROW(S5293))),"")</f>
        <v>Třemešná</v>
      </c>
      <c r="U5295" t="s">
        <v>8820</v>
      </c>
      <c r="V5295">
        <v>588458</v>
      </c>
    </row>
    <row r="5296" spans="19:22">
      <c r="S5296" t="str">
        <f>IF(ISNUMBER(SEARCH(ZAKL_DATA!$B$18,FU!$U5296)),U5296,"")</f>
        <v>Třemešné</v>
      </c>
      <c r="T5296" t="str">
        <f t="array" ref="T5296">IFERROR(INDEX($S$3:$S$6255,SMALL(IF(ISNUMBER(SEARCH("",$S$3:$S$6255)),ROW($S$1:$S$6253),""),ROW(S5294))),"")</f>
        <v>Třemešné</v>
      </c>
      <c r="U5296" t="s">
        <v>6249</v>
      </c>
      <c r="V5296">
        <v>588474</v>
      </c>
    </row>
    <row r="5297" spans="19:22">
      <c r="S5297" t="str">
        <f>IF(ISNUMBER(SEARCH(ZAKL_DATA!$B$18,FU!$U5297)),U5297,"")</f>
        <v>Třemošná</v>
      </c>
      <c r="T5297" t="str">
        <f t="array" ref="T5297">IFERROR(INDEX($S$3:$S$6255,SMALL(IF(ISNUMBER(SEARCH("",$S$3:$S$6255)),ROW($S$1:$S$6253),""),ROW(S5295))),"")</f>
        <v>Třemošná</v>
      </c>
      <c r="U5297" t="s">
        <v>6137</v>
      </c>
      <c r="V5297">
        <v>588482</v>
      </c>
    </row>
    <row r="5298" spans="19:22">
      <c r="S5298" t="str">
        <f>IF(ISNUMBER(SEARCH(ZAKL_DATA!$B$18,FU!$U5298)),U5298,"")</f>
        <v>Třemošnice</v>
      </c>
      <c r="T5298" t="str">
        <f t="array" ref="T5298">IFERROR(INDEX($S$3:$S$6255,SMALL(IF(ISNUMBER(SEARCH("",$S$3:$S$6255)),ROW($S$1:$S$6253),""),ROW(S5296))),"")</f>
        <v>Třemošnice</v>
      </c>
      <c r="U5298" t="s">
        <v>7135</v>
      </c>
      <c r="V5298">
        <v>588491</v>
      </c>
    </row>
    <row r="5299" spans="19:22">
      <c r="S5299" t="str">
        <f>IF(ISNUMBER(SEARCH(ZAKL_DATA!$B$18,FU!$U5299)),U5299,"")</f>
        <v>Třesov</v>
      </c>
      <c r="T5299" t="str">
        <f t="array" ref="T5299">IFERROR(INDEX($S$3:$S$6255,SMALL(IF(ISNUMBER(SEARCH("",$S$3:$S$6255)),ROW($S$1:$S$6253),""),ROW(S5297))),"")</f>
        <v>Třesov</v>
      </c>
      <c r="U5299" t="s">
        <v>5573</v>
      </c>
      <c r="V5299">
        <v>588504</v>
      </c>
    </row>
    <row r="5300" spans="19:22">
      <c r="S5300" t="str">
        <f>IF(ISNUMBER(SEARCH(ZAKL_DATA!$B$18,FU!$U5300)),U5300,"")</f>
        <v>Třesovice</v>
      </c>
      <c r="T5300" t="str">
        <f t="array" ref="T5300">IFERROR(INDEX($S$3:$S$6255,SMALL(IF(ISNUMBER(SEARCH("",$S$3:$S$6255)),ROW($S$1:$S$6253),""),ROW(S5298))),"")</f>
        <v>Třesovice</v>
      </c>
      <c r="U5300" t="s">
        <v>7026</v>
      </c>
      <c r="V5300">
        <v>588512</v>
      </c>
    </row>
    <row r="5301" spans="19:22">
      <c r="S5301" t="str">
        <f>IF(ISNUMBER(SEARCH(ZAKL_DATA!$B$18,FU!$U5301)),U5301,"")</f>
        <v>Třešovice</v>
      </c>
      <c r="T5301" t="str">
        <f t="array" ref="T5301">IFERROR(INDEX($S$3:$S$6255,SMALL(IF(ISNUMBER(SEARCH("",$S$3:$S$6255)),ROW($S$1:$S$6253),""),ROW(S5299))),"")</f>
        <v>Třešovice</v>
      </c>
      <c r="U5301" t="s">
        <v>4574</v>
      </c>
      <c r="V5301">
        <v>588521</v>
      </c>
    </row>
    <row r="5302" spans="19:22">
      <c r="S5302" t="str">
        <f>IF(ISNUMBER(SEARCH(ZAKL_DATA!$B$18,FU!$U5302)),U5302,"")</f>
        <v>Třešť</v>
      </c>
      <c r="T5302" t="str">
        <f t="array" ref="T5302">IFERROR(INDEX($S$3:$S$6255,SMALL(IF(ISNUMBER(SEARCH("",$S$3:$S$6255)),ROW($S$1:$S$6253),""),ROW(S5300))),"")</f>
        <v>Třešť</v>
      </c>
      <c r="U5302" t="s">
        <v>8189</v>
      </c>
      <c r="V5302">
        <v>588547</v>
      </c>
    </row>
    <row r="5303" spans="19:22">
      <c r="S5303" t="str">
        <f>IF(ISNUMBER(SEARCH(ZAKL_DATA!$B$18,FU!$U5303)),U5303,"")</f>
        <v>Třeštice</v>
      </c>
      <c r="T5303" t="str">
        <f t="array" ref="T5303">IFERROR(INDEX($S$3:$S$6255,SMALL(IF(ISNUMBER(SEARCH("",$S$3:$S$6255)),ROW($S$1:$S$6253),""),ROW(S5301))),"")</f>
        <v>Třeštice</v>
      </c>
      <c r="U5303" t="s">
        <v>8190</v>
      </c>
      <c r="V5303">
        <v>588555</v>
      </c>
    </row>
    <row r="5304" spans="19:22">
      <c r="S5304" t="str">
        <f>IF(ISNUMBER(SEARCH(ZAKL_DATA!$B$18,FU!$U5304)),U5304,"")</f>
        <v>Třeština</v>
      </c>
      <c r="T5304" t="str">
        <f t="array" ref="T5304">IFERROR(INDEX($S$3:$S$6255,SMALL(IF(ISNUMBER(SEARCH("",$S$3:$S$6255)),ROW($S$1:$S$6253),""),ROW(S5302))),"")</f>
        <v>Třeština</v>
      </c>
      <c r="U5304" t="s">
        <v>5805</v>
      </c>
      <c r="V5304">
        <v>588563</v>
      </c>
    </row>
    <row r="5305" spans="19:22">
      <c r="S5305" t="str">
        <f>IF(ISNUMBER(SEARCH(ZAKL_DATA!$B$18,FU!$U5305)),U5305,"")</f>
        <v>Tři Dvory</v>
      </c>
      <c r="T5305" t="str">
        <f t="array" ref="T5305">IFERROR(INDEX($S$3:$S$6255,SMALL(IF(ISNUMBER(SEARCH("",$S$3:$S$6255)),ROW($S$1:$S$6253),""),ROW(S5303))),"")</f>
        <v>Tři Dvory</v>
      </c>
      <c r="U5305" t="s">
        <v>4306</v>
      </c>
      <c r="V5305">
        <v>588598</v>
      </c>
    </row>
    <row r="5306" spans="19:22">
      <c r="S5306" t="str">
        <f>IF(ISNUMBER(SEARCH(ZAKL_DATA!$B$18,FU!$U5306)),U5306,"")</f>
        <v>Tři Sekery</v>
      </c>
      <c r="T5306" t="str">
        <f t="array" ref="T5306">IFERROR(INDEX($S$3:$S$6255,SMALL(IF(ISNUMBER(SEARCH("",$S$3:$S$6255)),ROW($S$1:$S$6253),""),ROW(S5304))),"")</f>
        <v>Tři Sekery</v>
      </c>
      <c r="U5306" t="s">
        <v>5923</v>
      </c>
      <c r="V5306">
        <v>588601</v>
      </c>
    </row>
    <row r="5307" spans="19:22">
      <c r="S5307" t="str">
        <f>IF(ISNUMBER(SEARCH(ZAKL_DATA!$B$18,FU!$U5307)),U5307,"")</f>
        <v>Tři Studně</v>
      </c>
      <c r="T5307" t="str">
        <f t="array" ref="T5307">IFERROR(INDEX($S$3:$S$6255,SMALL(IF(ISNUMBER(SEARCH("",$S$3:$S$6255)),ROW($S$1:$S$6253),""),ROW(S5305))),"")</f>
        <v>Tři Studně</v>
      </c>
      <c r="U5307" t="s">
        <v>8169</v>
      </c>
      <c r="V5307">
        <v>588610</v>
      </c>
    </row>
    <row r="5308" spans="19:22">
      <c r="S5308" t="str">
        <f>IF(ISNUMBER(SEARCH(ZAKL_DATA!$B$18,FU!$U5308)),U5308,"")</f>
        <v>Třibřichy</v>
      </c>
      <c r="T5308" t="str">
        <f t="array" ref="T5308">IFERROR(INDEX($S$3:$S$6255,SMALL(IF(ISNUMBER(SEARCH("",$S$3:$S$6255)),ROW($S$1:$S$6253),""),ROW(S5306))),"")</f>
        <v>Třibřichy</v>
      </c>
      <c r="U5308" t="s">
        <v>3651</v>
      </c>
      <c r="V5308">
        <v>588628</v>
      </c>
    </row>
    <row r="5309" spans="19:22">
      <c r="S5309" t="str">
        <f>IF(ISNUMBER(SEARCH(ZAKL_DATA!$B$18,FU!$U5309)),U5309,"")</f>
        <v>Třinec</v>
      </c>
      <c r="T5309" t="str">
        <f t="array" ref="T5309">IFERROR(INDEX($S$3:$S$6255,SMALL(IF(ISNUMBER(SEARCH("",$S$3:$S$6255)),ROW($S$1:$S$6253),""),ROW(S5307))),"")</f>
        <v>Třinec</v>
      </c>
      <c r="U5309" t="s">
        <v>8880</v>
      </c>
      <c r="V5309">
        <v>588636</v>
      </c>
    </row>
    <row r="5310" spans="19:22">
      <c r="S5310" t="str">
        <f>IF(ISNUMBER(SEARCH(ZAKL_DATA!$B$18,FU!$U5310)),U5310,"")</f>
        <v>Třtěnice</v>
      </c>
      <c r="T5310" t="str">
        <f t="array" ref="T5310">IFERROR(INDEX($S$3:$S$6255,SMALL(IF(ISNUMBER(SEARCH("",$S$3:$S$6255)),ROW($S$1:$S$6253),""),ROW(S5308))),"")</f>
        <v>Třtěnice</v>
      </c>
      <c r="U5310" t="s">
        <v>7240</v>
      </c>
      <c r="V5310">
        <v>588644</v>
      </c>
    </row>
    <row r="5311" spans="19:22">
      <c r="S5311" t="str">
        <f>IF(ISNUMBER(SEARCH(ZAKL_DATA!$B$18,FU!$U5311)),U5311,"")</f>
        <v>Třtice</v>
      </c>
      <c r="T5311" t="str">
        <f t="array" ref="T5311">IFERROR(INDEX($S$3:$S$6255,SMALL(IF(ISNUMBER(SEARCH("",$S$3:$S$6255)),ROW($S$1:$S$6253),""),ROW(S5309))),"")</f>
        <v>Třtice</v>
      </c>
      <c r="U5311" t="s">
        <v>5069</v>
      </c>
      <c r="V5311">
        <v>588652</v>
      </c>
    </row>
    <row r="5312" spans="19:22">
      <c r="S5312" t="str">
        <f>IF(ISNUMBER(SEARCH(ZAKL_DATA!$B$18,FU!$U5312)),U5312,"")</f>
        <v>Tučapy</v>
      </c>
      <c r="T5312" t="str">
        <f t="array" ref="T5312">IFERROR(INDEX($S$3:$S$6255,SMALL(IF(ISNUMBER(SEARCH("",$S$3:$S$6255)),ROW($S$1:$S$6253),""),ROW(S5310))),"")</f>
        <v>Tučapy</v>
      </c>
      <c r="U5312" t="s">
        <v>5796</v>
      </c>
      <c r="V5312">
        <v>588661</v>
      </c>
    </row>
    <row r="5313" spans="19:22">
      <c r="S5313" t="str">
        <f>IF(ISNUMBER(SEARCH(ZAKL_DATA!$B$18,FU!$U5313)),U5313,"")</f>
        <v>Tučapy</v>
      </c>
      <c r="T5313" t="str">
        <f t="array" ref="T5313">IFERROR(INDEX($S$3:$S$6255,SMALL(IF(ISNUMBER(SEARCH("",$S$3:$S$6255)),ROW($S$1:$S$6253),""),ROW(S5311))),"")</f>
        <v>Tučapy</v>
      </c>
      <c r="U5313" t="s">
        <v>5796</v>
      </c>
      <c r="V5313">
        <v>588695</v>
      </c>
    </row>
    <row r="5314" spans="19:22">
      <c r="S5314" t="str">
        <f>IF(ISNUMBER(SEARCH(ZAKL_DATA!$B$18,FU!$U5314)),U5314,"")</f>
        <v>Tučapy</v>
      </c>
      <c r="T5314" t="str">
        <f t="array" ref="T5314">IFERROR(INDEX($S$3:$S$6255,SMALL(IF(ISNUMBER(SEARCH("",$S$3:$S$6255)),ROW($S$1:$S$6253),""),ROW(S5312))),"")</f>
        <v>Tučapy</v>
      </c>
      <c r="U5314" t="s">
        <v>5796</v>
      </c>
      <c r="V5314">
        <v>588709</v>
      </c>
    </row>
    <row r="5315" spans="19:22">
      <c r="S5315" t="str">
        <f>IF(ISNUMBER(SEARCH(ZAKL_DATA!$B$18,FU!$U5315)),U5315,"")</f>
        <v>Tučín</v>
      </c>
      <c r="T5315" t="str">
        <f t="array" ref="T5315">IFERROR(INDEX($S$3:$S$6255,SMALL(IF(ISNUMBER(SEARCH("",$S$3:$S$6255)),ROW($S$1:$S$6253),""),ROW(S5313))),"")</f>
        <v>Tučín</v>
      </c>
      <c r="U5315" t="s">
        <v>3882</v>
      </c>
      <c r="V5315">
        <v>588717</v>
      </c>
    </row>
    <row r="5316" spans="19:22">
      <c r="S5316" t="str">
        <f>IF(ISNUMBER(SEARCH(ZAKL_DATA!$B$18,FU!$U5316)),U5316,"")</f>
        <v>Tuhaň</v>
      </c>
      <c r="T5316" t="str">
        <f t="array" ref="T5316">IFERROR(INDEX($S$3:$S$6255,SMALL(IF(ISNUMBER(SEARCH("",$S$3:$S$6255)),ROW($S$1:$S$6253),""),ROW(S5314))),"")</f>
        <v>Tuhaň</v>
      </c>
      <c r="U5316" t="s">
        <v>4098</v>
      </c>
      <c r="V5316">
        <v>588725</v>
      </c>
    </row>
    <row r="5317" spans="19:22">
      <c r="S5317" t="str">
        <f>IF(ISNUMBER(SEARCH(ZAKL_DATA!$B$18,FU!$U5317)),U5317,"")</f>
        <v>Tuhaň</v>
      </c>
      <c r="T5317" t="str">
        <f t="array" ref="T5317">IFERROR(INDEX($S$3:$S$6255,SMALL(IF(ISNUMBER(SEARCH("",$S$3:$S$6255)),ROW($S$1:$S$6253),""),ROW(S5315))),"")</f>
        <v>Tuhaň</v>
      </c>
      <c r="U5317" t="s">
        <v>4098</v>
      </c>
      <c r="V5317">
        <v>588733</v>
      </c>
    </row>
    <row r="5318" spans="19:22">
      <c r="S5318" t="str">
        <f>IF(ISNUMBER(SEARCH(ZAKL_DATA!$B$18,FU!$U5318)),U5318,"")</f>
        <v>Tuchlovice</v>
      </c>
      <c r="T5318" t="str">
        <f t="array" ref="T5318">IFERROR(INDEX($S$3:$S$6255,SMALL(IF(ISNUMBER(SEARCH("",$S$3:$S$6255)),ROW($S$1:$S$6253),""),ROW(S5316))),"")</f>
        <v>Tuchlovice</v>
      </c>
      <c r="U5318" t="s">
        <v>4232</v>
      </c>
      <c r="V5318">
        <v>588741</v>
      </c>
    </row>
    <row r="5319" spans="19:22">
      <c r="S5319" t="str">
        <f>IF(ISNUMBER(SEARCH(ZAKL_DATA!$B$18,FU!$U5319)),U5319,"")</f>
        <v>Tuchoměřice</v>
      </c>
      <c r="T5319" t="str">
        <f t="array" ref="T5319">IFERROR(INDEX($S$3:$S$6255,SMALL(IF(ISNUMBER(SEARCH("",$S$3:$S$6255)),ROW($S$1:$S$6253),""),ROW(S5317))),"")</f>
        <v>Tuchoměřice</v>
      </c>
      <c r="U5319" t="s">
        <v>4829</v>
      </c>
      <c r="V5319">
        <v>588750</v>
      </c>
    </row>
    <row r="5320" spans="19:22">
      <c r="S5320" t="str">
        <f>IF(ISNUMBER(SEARCH(ZAKL_DATA!$B$18,FU!$U5320)),U5320,"")</f>
        <v>Tuchoraz</v>
      </c>
      <c r="T5320" t="str">
        <f t="array" ref="T5320">IFERROR(INDEX($S$3:$S$6255,SMALL(IF(ISNUMBER(SEARCH("",$S$3:$S$6255)),ROW($S$1:$S$6253),""),ROW(S5318))),"")</f>
        <v>Tuchoraz</v>
      </c>
      <c r="U5320" t="s">
        <v>4307</v>
      </c>
      <c r="V5320">
        <v>588768</v>
      </c>
    </row>
    <row r="5321" spans="19:22">
      <c r="S5321" t="str">
        <f>IF(ISNUMBER(SEARCH(ZAKL_DATA!$B$18,FU!$U5321)),U5321,"")</f>
        <v>Tuchořice</v>
      </c>
      <c r="T5321" t="str">
        <f t="array" ref="T5321">IFERROR(INDEX($S$3:$S$6255,SMALL(IF(ISNUMBER(SEARCH("",$S$3:$S$6255)),ROW($S$1:$S$6253),""),ROW(S5319))),"")</f>
        <v>Tuchořice</v>
      </c>
      <c r="U5321" t="s">
        <v>6721</v>
      </c>
      <c r="V5321">
        <v>588784</v>
      </c>
    </row>
    <row r="5322" spans="19:22">
      <c r="S5322" t="str">
        <f>IF(ISNUMBER(SEARCH(ZAKL_DATA!$B$18,FU!$U5322)),U5322,"")</f>
        <v>Tuklaty</v>
      </c>
      <c r="T5322" t="str">
        <f t="array" ref="T5322">IFERROR(INDEX($S$3:$S$6255,SMALL(IF(ISNUMBER(SEARCH("",$S$3:$S$6255)),ROW($S$1:$S$6253),""),ROW(S5320))),"")</f>
        <v>Tuklaty</v>
      </c>
      <c r="U5322" t="s">
        <v>4308</v>
      </c>
      <c r="V5322">
        <v>588806</v>
      </c>
    </row>
    <row r="5323" spans="19:22">
      <c r="S5323" t="str">
        <f>IF(ISNUMBER(SEARCH(ZAKL_DATA!$B$18,FU!$U5323)),U5323,"")</f>
        <v>Tulešice</v>
      </c>
      <c r="T5323" t="str">
        <f t="array" ref="T5323">IFERROR(INDEX($S$3:$S$6255,SMALL(IF(ISNUMBER(SEARCH("",$S$3:$S$6255)),ROW($S$1:$S$6253),""),ROW(S5321))),"")</f>
        <v>Tulešice</v>
      </c>
      <c r="U5323" t="s">
        <v>8637</v>
      </c>
      <c r="V5323">
        <v>588814</v>
      </c>
    </row>
    <row r="5324" spans="19:22">
      <c r="S5324" t="str">
        <f>IF(ISNUMBER(SEARCH(ZAKL_DATA!$B$18,FU!$U5324)),U5324,"")</f>
        <v>Tuněchody</v>
      </c>
      <c r="T5324" t="str">
        <f t="array" ref="T5324">IFERROR(INDEX($S$3:$S$6255,SMALL(IF(ISNUMBER(SEARCH("",$S$3:$S$6255)),ROW($S$1:$S$6253),""),ROW(S5322))),"")</f>
        <v>Tuněchody</v>
      </c>
      <c r="U5324" t="s">
        <v>7136</v>
      </c>
      <c r="V5324">
        <v>588822</v>
      </c>
    </row>
    <row r="5325" spans="19:22">
      <c r="S5325" t="str">
        <f>IF(ISNUMBER(SEARCH(ZAKL_DATA!$B$18,FU!$U5325)),U5325,"")</f>
        <v>Tupadly</v>
      </c>
      <c r="T5325" t="str">
        <f t="array" ref="T5325">IFERROR(INDEX($S$3:$S$6255,SMALL(IF(ISNUMBER(SEARCH("",$S$3:$S$6255)),ROW($S$1:$S$6253),""),ROW(S5323))),"")</f>
        <v>Tupadly</v>
      </c>
      <c r="U5325" t="s">
        <v>3910</v>
      </c>
      <c r="V5325">
        <v>588831</v>
      </c>
    </row>
    <row r="5326" spans="19:22">
      <c r="S5326" t="str">
        <f>IF(ISNUMBER(SEARCH(ZAKL_DATA!$B$18,FU!$U5326)),U5326,"")</f>
        <v>Tupadly</v>
      </c>
      <c r="T5326" t="str">
        <f t="array" ref="T5326">IFERROR(INDEX($S$3:$S$6255,SMALL(IF(ISNUMBER(SEARCH("",$S$3:$S$6255)),ROW($S$1:$S$6253),""),ROW(S5324))),"")</f>
        <v>Tupadly</v>
      </c>
      <c r="U5326" t="s">
        <v>3910</v>
      </c>
      <c r="V5326">
        <v>588849</v>
      </c>
    </row>
    <row r="5327" spans="19:22">
      <c r="S5327" t="str">
        <f>IF(ISNUMBER(SEARCH(ZAKL_DATA!$B$18,FU!$U5327)),U5327,"")</f>
        <v>Tupesy</v>
      </c>
      <c r="T5327" t="str">
        <f t="array" ref="T5327">IFERROR(INDEX($S$3:$S$6255,SMALL(IF(ISNUMBER(SEARCH("",$S$3:$S$6255)),ROW($S$1:$S$6253),""),ROW(S5325))),"")</f>
        <v>Tupesy</v>
      </c>
      <c r="U5327" t="s">
        <v>8484</v>
      </c>
      <c r="V5327">
        <v>588865</v>
      </c>
    </row>
    <row r="5328" spans="19:22">
      <c r="S5328" t="str">
        <f>IF(ISNUMBER(SEARCH(ZAKL_DATA!$B$18,FU!$U5328)),U5328,"")</f>
        <v>Turkovice</v>
      </c>
      <c r="T5328" t="str">
        <f t="array" ref="T5328">IFERROR(INDEX($S$3:$S$6255,SMALL(IF(ISNUMBER(SEARCH("",$S$3:$S$6255)),ROW($S$1:$S$6253),""),ROW(S5326))),"")</f>
        <v>Turkovice</v>
      </c>
      <c r="U5328" t="s">
        <v>7388</v>
      </c>
      <c r="V5328">
        <v>588873</v>
      </c>
    </row>
    <row r="5329" spans="19:22">
      <c r="S5329" t="str">
        <f>IF(ISNUMBER(SEARCH(ZAKL_DATA!$B$18,FU!$U5329)),U5329,"")</f>
        <v>Turnov</v>
      </c>
      <c r="T5329" t="str">
        <f t="array" ref="T5329">IFERROR(INDEX($S$3:$S$6255,SMALL(IF(ISNUMBER(SEARCH("",$S$3:$S$6255)),ROW($S$1:$S$6253),""),ROW(S5327))),"")</f>
        <v>Turnov</v>
      </c>
      <c r="U5329" t="s">
        <v>7504</v>
      </c>
      <c r="V5329">
        <v>588890</v>
      </c>
    </row>
    <row r="5330" spans="19:22">
      <c r="S5330" t="str">
        <f>IF(ISNUMBER(SEARCH(ZAKL_DATA!$B$18,FU!$U5330)),U5330,"")</f>
        <v>Turovec</v>
      </c>
      <c r="T5330" t="str">
        <f t="array" ref="T5330">IFERROR(INDEX($S$3:$S$6255,SMALL(IF(ISNUMBER(SEARCH("",$S$3:$S$6255)),ROW($S$1:$S$6253),""),ROW(S5328))),"")</f>
        <v>Turovec</v>
      </c>
      <c r="U5330" t="s">
        <v>5656</v>
      </c>
      <c r="V5330">
        <v>588903</v>
      </c>
    </row>
    <row r="5331" spans="19:22">
      <c r="S5331" t="str">
        <f>IF(ISNUMBER(SEARCH(ZAKL_DATA!$B$18,FU!$U5331)),U5331,"")</f>
        <v>Turovice</v>
      </c>
      <c r="T5331" t="str">
        <f t="array" ref="T5331">IFERROR(INDEX($S$3:$S$6255,SMALL(IF(ISNUMBER(SEARCH("",$S$3:$S$6255)),ROW($S$1:$S$6253),""),ROW(S5329))),"")</f>
        <v>Turovice</v>
      </c>
      <c r="U5331" t="s">
        <v>5758</v>
      </c>
      <c r="V5331">
        <v>588920</v>
      </c>
    </row>
    <row r="5332" spans="19:22">
      <c r="S5332" t="str">
        <f>IF(ISNUMBER(SEARCH(ZAKL_DATA!$B$18,FU!$U5332)),U5332,"")</f>
        <v>Tursko</v>
      </c>
      <c r="T5332" t="str">
        <f t="array" ref="T5332">IFERROR(INDEX($S$3:$S$6255,SMALL(IF(ISNUMBER(SEARCH("",$S$3:$S$6255)),ROW($S$1:$S$6253),""),ROW(S5330))),"")</f>
        <v>Tursko</v>
      </c>
      <c r="U5332" t="s">
        <v>4830</v>
      </c>
      <c r="V5332">
        <v>588938</v>
      </c>
    </row>
    <row r="5333" spans="19:22">
      <c r="S5333" t="str">
        <f>IF(ISNUMBER(SEARCH(ZAKL_DATA!$B$18,FU!$U5333)),U5333,"")</f>
        <v>Tuř</v>
      </c>
      <c r="T5333" t="str">
        <f t="array" ref="T5333">IFERROR(INDEX($S$3:$S$6255,SMALL(IF(ISNUMBER(SEARCH("",$S$3:$S$6255)),ROW($S$1:$S$6253),""),ROW(S5331))),"")</f>
        <v>Tuř</v>
      </c>
      <c r="U5333" t="s">
        <v>7241</v>
      </c>
      <c r="V5333">
        <v>588946</v>
      </c>
    </row>
    <row r="5334" spans="19:22">
      <c r="S5334" t="str">
        <f>IF(ISNUMBER(SEARCH(ZAKL_DATA!$B$18,FU!$U5334)),U5334,"")</f>
        <v>Tuřany</v>
      </c>
      <c r="T5334" t="str">
        <f t="array" ref="T5334">IFERROR(INDEX($S$3:$S$6255,SMALL(IF(ISNUMBER(SEARCH("",$S$3:$S$6255)),ROW($S$1:$S$6253),""),ROW(S5332))),"")</f>
        <v>Tuřany</v>
      </c>
      <c r="U5334" t="s">
        <v>4156</v>
      </c>
      <c r="V5334">
        <v>588954</v>
      </c>
    </row>
    <row r="5335" spans="19:22">
      <c r="S5335" t="str">
        <f>IF(ISNUMBER(SEARCH(ZAKL_DATA!$B$18,FU!$U5335)),U5335,"")</f>
        <v>Tuřany</v>
      </c>
      <c r="T5335" t="str">
        <f t="array" ref="T5335">IFERROR(INDEX($S$3:$S$6255,SMALL(IF(ISNUMBER(SEARCH("",$S$3:$S$6255)),ROW($S$1:$S$6253),""),ROW(S5333))),"")</f>
        <v>Tuřany</v>
      </c>
      <c r="U5335" t="s">
        <v>4156</v>
      </c>
      <c r="V5335">
        <v>588962</v>
      </c>
    </row>
    <row r="5336" spans="19:22">
      <c r="S5336" t="str">
        <f>IF(ISNUMBER(SEARCH(ZAKL_DATA!$B$18,FU!$U5336)),U5336,"")</f>
        <v>Tuřice</v>
      </c>
      <c r="T5336" t="str">
        <f t="array" ref="T5336">IFERROR(INDEX($S$3:$S$6255,SMALL(IF(ISNUMBER(SEARCH("",$S$3:$S$6255)),ROW($S$1:$S$6253),""),ROW(S5334))),"")</f>
        <v>Tuřice</v>
      </c>
      <c r="U5336" t="s">
        <v>7020</v>
      </c>
      <c r="V5336">
        <v>588971</v>
      </c>
    </row>
    <row r="5337" spans="19:22">
      <c r="S5337" t="str">
        <f>IF(ISNUMBER(SEARCH(ZAKL_DATA!$B$18,FU!$U5337)),U5337,"")</f>
        <v>Tušovice</v>
      </c>
      <c r="T5337" t="str">
        <f t="array" ref="T5337">IFERROR(INDEX($S$3:$S$6255,SMALL(IF(ISNUMBER(SEARCH("",$S$3:$S$6255)),ROW($S$1:$S$6253),""),ROW(S5335))),"")</f>
        <v>Tušovice</v>
      </c>
      <c r="U5337" t="s">
        <v>8843</v>
      </c>
      <c r="V5337">
        <v>588989</v>
      </c>
    </row>
    <row r="5338" spans="19:22">
      <c r="S5338" t="str">
        <f>IF(ISNUMBER(SEARCH(ZAKL_DATA!$B$18,FU!$U5338)),U5338,"")</f>
        <v>Tutleky</v>
      </c>
      <c r="T5338" t="str">
        <f t="array" ref="T5338">IFERROR(INDEX($S$3:$S$6255,SMALL(IF(ISNUMBER(SEARCH("",$S$3:$S$6255)),ROW($S$1:$S$6253),""),ROW(S5336))),"")</f>
        <v>Tutleky</v>
      </c>
      <c r="U5338" t="s">
        <v>7450</v>
      </c>
      <c r="V5338">
        <v>588997</v>
      </c>
    </row>
    <row r="5339" spans="19:22">
      <c r="S5339" t="str">
        <f>IF(ISNUMBER(SEARCH(ZAKL_DATA!$B$18,FU!$U5339)),U5339,"")</f>
        <v>Tužice</v>
      </c>
      <c r="T5339" t="str">
        <f t="array" ref="T5339">IFERROR(INDEX($S$3:$S$6255,SMALL(IF(ISNUMBER(SEARCH("",$S$3:$S$6255)),ROW($S$1:$S$6253),""),ROW(S5337))),"")</f>
        <v>Tužice</v>
      </c>
      <c r="U5339" t="s">
        <v>5823</v>
      </c>
      <c r="V5339">
        <v>589004</v>
      </c>
    </row>
    <row r="5340" spans="19:22">
      <c r="S5340" t="str">
        <f>IF(ISNUMBER(SEARCH(ZAKL_DATA!$B$18,FU!$U5340)),U5340,"")</f>
        <v>Tvarožná</v>
      </c>
      <c r="T5340" t="str">
        <f t="array" ref="T5340">IFERROR(INDEX($S$3:$S$6255,SMALL(IF(ISNUMBER(SEARCH("",$S$3:$S$6255)),ROW($S$1:$S$6253),""),ROW(S5338))),"")</f>
        <v>Tvarožná</v>
      </c>
      <c r="U5340" t="s">
        <v>7911</v>
      </c>
      <c r="V5340">
        <v>589039</v>
      </c>
    </row>
    <row r="5341" spans="19:22">
      <c r="S5341" t="str">
        <f>IF(ISNUMBER(SEARCH(ZAKL_DATA!$B$18,FU!$U5341)),U5341,"")</f>
        <v>Tvarožná Lhota</v>
      </c>
      <c r="T5341" t="str">
        <f t="array" ref="T5341">IFERROR(INDEX($S$3:$S$6255,SMALL(IF(ISNUMBER(SEARCH("",$S$3:$S$6255)),ROW($S$1:$S$6253),""),ROW(S5339))),"")</f>
        <v>Tvarožná Lhota</v>
      </c>
      <c r="U5341" t="s">
        <v>8085</v>
      </c>
      <c r="V5341">
        <v>589047</v>
      </c>
    </row>
    <row r="5342" spans="19:22">
      <c r="S5342" t="str">
        <f>IF(ISNUMBER(SEARCH(ZAKL_DATA!$B$18,FU!$U5342)),U5342,"")</f>
        <v>Tvorovice</v>
      </c>
      <c r="T5342" t="str">
        <f t="array" ref="T5342">IFERROR(INDEX($S$3:$S$6255,SMALL(IF(ISNUMBER(SEARCH("",$S$3:$S$6255)),ROW($S$1:$S$6253),""),ROW(S5340))),"")</f>
        <v>Tvorovice</v>
      </c>
      <c r="U5342" t="s">
        <v>8333</v>
      </c>
      <c r="V5342">
        <v>589055</v>
      </c>
    </row>
    <row r="5343" spans="19:22">
      <c r="S5343" t="str">
        <f>IF(ISNUMBER(SEARCH(ZAKL_DATA!$B$18,FU!$U5343)),U5343,"")</f>
        <v>Tvořihráz</v>
      </c>
      <c r="T5343" t="str">
        <f t="array" ref="T5343">IFERROR(INDEX($S$3:$S$6255,SMALL(IF(ISNUMBER(SEARCH("",$S$3:$S$6255)),ROW($S$1:$S$6253),""),ROW(S5341))),"")</f>
        <v>Tvořihráz</v>
      </c>
      <c r="U5343" t="s">
        <v>8638</v>
      </c>
      <c r="V5343">
        <v>589080</v>
      </c>
    </row>
    <row r="5344" spans="19:22">
      <c r="S5344" t="str">
        <f>IF(ISNUMBER(SEARCH(ZAKL_DATA!$B$18,FU!$U5344)),U5344,"")</f>
        <v>Tvrdkov</v>
      </c>
      <c r="T5344" t="str">
        <f t="array" ref="T5344">IFERROR(INDEX($S$3:$S$6255,SMALL(IF(ISNUMBER(SEARCH("",$S$3:$S$6255)),ROW($S$1:$S$6253),""),ROW(S5342))),"")</f>
        <v>Tvrdkov</v>
      </c>
      <c r="U5344" t="s">
        <v>5675</v>
      </c>
      <c r="V5344">
        <v>589098</v>
      </c>
    </row>
    <row r="5345" spans="19:22">
      <c r="S5345" t="str">
        <f>IF(ISNUMBER(SEARCH(ZAKL_DATA!$B$18,FU!$U5345)),U5345,"")</f>
        <v>Tvrdonice</v>
      </c>
      <c r="T5345" t="str">
        <f t="array" ref="T5345">IFERROR(INDEX($S$3:$S$6255,SMALL(IF(ISNUMBER(SEARCH("",$S$3:$S$6255)),ROW($S$1:$S$6253),""),ROW(S5343))),"")</f>
        <v>Tvrdonice</v>
      </c>
      <c r="U5345" t="s">
        <v>7976</v>
      </c>
      <c r="V5345">
        <v>589110</v>
      </c>
    </row>
    <row r="5346" spans="19:22">
      <c r="S5346" t="str">
        <f>IF(ISNUMBER(SEARCH(ZAKL_DATA!$B$18,FU!$U5346)),U5346,"")</f>
        <v>Tvrzice</v>
      </c>
      <c r="T5346" t="str">
        <f t="array" ref="T5346">IFERROR(INDEX($S$3:$S$6255,SMALL(IF(ISNUMBER(SEARCH("",$S$3:$S$6255)),ROW($S$1:$S$6253),""),ROW(S5344))),"")</f>
        <v>Tvrzice</v>
      </c>
      <c r="U5346" t="s">
        <v>5600</v>
      </c>
      <c r="V5346">
        <v>589128</v>
      </c>
    </row>
    <row r="5347" spans="19:22">
      <c r="S5347" t="str">
        <f>IF(ISNUMBER(SEARCH(ZAKL_DATA!$B$18,FU!$U5347)),U5347,"")</f>
        <v>Týček</v>
      </c>
      <c r="T5347" t="str">
        <f t="array" ref="T5347">IFERROR(INDEX($S$3:$S$6255,SMALL(IF(ISNUMBER(SEARCH("",$S$3:$S$6255)),ROW($S$1:$S$6253),""),ROW(S5345))),"")</f>
        <v>Týček</v>
      </c>
      <c r="U5347" t="s">
        <v>5284</v>
      </c>
      <c r="V5347">
        <v>589136</v>
      </c>
    </row>
    <row r="5348" spans="19:22">
      <c r="S5348" t="str">
        <f>IF(ISNUMBER(SEARCH(ZAKL_DATA!$B$18,FU!$U5348)),U5348,"")</f>
        <v>Tymákov</v>
      </c>
      <c r="T5348" t="str">
        <f t="array" ref="T5348">IFERROR(INDEX($S$3:$S$6255,SMALL(IF(ISNUMBER(SEARCH("",$S$3:$S$6255)),ROW($S$1:$S$6253),""),ROW(S5346))),"")</f>
        <v>Tymákov</v>
      </c>
      <c r="U5348" t="s">
        <v>6080</v>
      </c>
      <c r="V5348">
        <v>589152</v>
      </c>
    </row>
    <row r="5349" spans="19:22">
      <c r="S5349" t="str">
        <f>IF(ISNUMBER(SEARCH(ZAKL_DATA!$B$18,FU!$U5349)),U5349,"")</f>
        <v>Týn nad Bečvou</v>
      </c>
      <c r="T5349" t="str">
        <f t="array" ref="T5349">IFERROR(INDEX($S$3:$S$6255,SMALL(IF(ISNUMBER(SEARCH("",$S$3:$S$6255)),ROW($S$1:$S$6253),""),ROW(S5347))),"")</f>
        <v>Týn nad Bečvou</v>
      </c>
      <c r="U5349" t="s">
        <v>6953</v>
      </c>
      <c r="V5349">
        <v>589161</v>
      </c>
    </row>
    <row r="5350" spans="19:22">
      <c r="S5350" t="str">
        <f>IF(ISNUMBER(SEARCH(ZAKL_DATA!$B$18,FU!$U5350)),U5350,"")</f>
        <v>Týn nad Vltavou</v>
      </c>
      <c r="T5350" t="str">
        <f t="array" ref="T5350">IFERROR(INDEX($S$3:$S$6255,SMALL(IF(ISNUMBER(SEARCH("",$S$3:$S$6255)),ROW($S$1:$S$6253),""),ROW(S5348))),"")</f>
        <v>Týn nad Vltavou</v>
      </c>
      <c r="U5350" t="s">
        <v>5180</v>
      </c>
      <c r="V5350">
        <v>589187</v>
      </c>
    </row>
    <row r="5351" spans="19:22">
      <c r="S5351" t="str">
        <f>IF(ISNUMBER(SEARCH(ZAKL_DATA!$B$18,FU!$U5351)),U5351,"")</f>
        <v>Týnec</v>
      </c>
      <c r="T5351" t="str">
        <f t="array" ref="T5351">IFERROR(INDEX($S$3:$S$6255,SMALL(IF(ISNUMBER(SEARCH("",$S$3:$S$6255)),ROW($S$1:$S$6253),""),ROW(S5349))),"")</f>
        <v>Týnec</v>
      </c>
      <c r="U5351" t="s">
        <v>5015</v>
      </c>
      <c r="V5351">
        <v>589195</v>
      </c>
    </row>
    <row r="5352" spans="19:22">
      <c r="S5352" t="str">
        <f>IF(ISNUMBER(SEARCH(ZAKL_DATA!$B$18,FU!$U5352)),U5352,"")</f>
        <v>Týnec</v>
      </c>
      <c r="T5352" t="str">
        <f t="array" ref="T5352">IFERROR(INDEX($S$3:$S$6255,SMALL(IF(ISNUMBER(SEARCH("",$S$3:$S$6255)),ROW($S$1:$S$6253),""),ROW(S5350))),"")</f>
        <v>Týnec</v>
      </c>
      <c r="U5352" t="s">
        <v>5015</v>
      </c>
      <c r="V5352">
        <v>589217</v>
      </c>
    </row>
    <row r="5353" spans="19:22">
      <c r="S5353" t="str">
        <f>IF(ISNUMBER(SEARCH(ZAKL_DATA!$B$18,FU!$U5353)),U5353,"")</f>
        <v>Týnec nad Labem</v>
      </c>
      <c r="T5353" t="str">
        <f t="array" ref="T5353">IFERROR(INDEX($S$3:$S$6255,SMALL(IF(ISNUMBER(SEARCH("",$S$3:$S$6255)),ROW($S$1:$S$6253),""),ROW(S5351))),"")</f>
        <v>Týnec nad Labem</v>
      </c>
      <c r="U5353" t="s">
        <v>4310</v>
      </c>
      <c r="V5353">
        <v>589225</v>
      </c>
    </row>
    <row r="5354" spans="19:22">
      <c r="S5354" t="str">
        <f>IF(ISNUMBER(SEARCH(ZAKL_DATA!$B$18,FU!$U5354)),U5354,"")</f>
        <v>Týnec nad Sázavou</v>
      </c>
      <c r="T5354" t="str">
        <f t="array" ref="T5354">IFERROR(INDEX($S$3:$S$6255,SMALL(IF(ISNUMBER(SEARCH("",$S$3:$S$6255)),ROW($S$1:$S$6253),""),ROW(S5352))),"")</f>
        <v>Týnec nad Sázavou</v>
      </c>
      <c r="U5354" t="s">
        <v>4028</v>
      </c>
      <c r="V5354">
        <v>589233</v>
      </c>
    </row>
    <row r="5355" spans="19:22">
      <c r="S5355" t="str">
        <f>IF(ISNUMBER(SEARCH(ZAKL_DATA!$B$18,FU!$U5355)),U5355,"")</f>
        <v>Týniště</v>
      </c>
      <c r="T5355" t="str">
        <f t="array" ref="T5355">IFERROR(INDEX($S$3:$S$6255,SMALL(IF(ISNUMBER(SEARCH("",$S$3:$S$6255)),ROW($S$1:$S$6253),""),ROW(S5353))),"")</f>
        <v>Týniště</v>
      </c>
      <c r="U5355" t="s">
        <v>4842</v>
      </c>
      <c r="V5355">
        <v>589250</v>
      </c>
    </row>
    <row r="5356" spans="19:22">
      <c r="S5356" t="str">
        <f>IF(ISNUMBER(SEARCH(ZAKL_DATA!$B$18,FU!$U5356)),U5356,"")</f>
        <v>Týniště nad Orlicí</v>
      </c>
      <c r="T5356" t="str">
        <f t="array" ref="T5356">IFERROR(INDEX($S$3:$S$6255,SMALL(IF(ISNUMBER(SEARCH("",$S$3:$S$6255)),ROW($S$1:$S$6253),""),ROW(S5354))),"")</f>
        <v>Týniště nad Orlicí</v>
      </c>
      <c r="U5356" t="s">
        <v>7451</v>
      </c>
      <c r="V5356">
        <v>589268</v>
      </c>
    </row>
    <row r="5357" spans="19:22">
      <c r="S5357" t="str">
        <f>IF(ISNUMBER(SEARCH(ZAKL_DATA!$B$18,FU!$U5357)),U5357,"")</f>
        <v>Týnišťko</v>
      </c>
      <c r="T5357" t="str">
        <f t="array" ref="T5357">IFERROR(INDEX($S$3:$S$6255,SMALL(IF(ISNUMBER(SEARCH("",$S$3:$S$6255)),ROW($S$1:$S$6253),""),ROW(S5355))),"")</f>
        <v>Týnišťko</v>
      </c>
      <c r="U5357" t="s">
        <v>7389</v>
      </c>
      <c r="V5357">
        <v>589276</v>
      </c>
    </row>
    <row r="5358" spans="19:22">
      <c r="S5358" t="str">
        <f>IF(ISNUMBER(SEARCH(ZAKL_DATA!$B$18,FU!$U5358)),U5358,"")</f>
        <v>Úbislavice</v>
      </c>
      <c r="T5358" t="str">
        <f t="array" ref="T5358">IFERROR(INDEX($S$3:$S$6255,SMALL(IF(ISNUMBER(SEARCH("",$S$3:$S$6255)),ROW($S$1:$S$6253),""),ROW(S5356))),"")</f>
        <v>Úbislavice</v>
      </c>
      <c r="U5358" t="s">
        <v>7242</v>
      </c>
      <c r="V5358">
        <v>589284</v>
      </c>
    </row>
    <row r="5359" spans="19:22">
      <c r="S5359" t="str">
        <f>IF(ISNUMBER(SEARCH(ZAKL_DATA!$B$18,FU!$U5359)),U5359,"")</f>
        <v>Ublo</v>
      </c>
      <c r="T5359" t="str">
        <f t="array" ref="T5359">IFERROR(INDEX($S$3:$S$6255,SMALL(IF(ISNUMBER(SEARCH("",$S$3:$S$6255)),ROW($S$1:$S$6253),""),ROW(S5357))),"")</f>
        <v>Ublo</v>
      </c>
      <c r="U5359" t="s">
        <v>8025</v>
      </c>
      <c r="V5359">
        <v>589292</v>
      </c>
    </row>
    <row r="5360" spans="19:22">
      <c r="S5360" t="str">
        <f>IF(ISNUMBER(SEARCH(ZAKL_DATA!$B$18,FU!$U5360)),U5360,"")</f>
        <v>Úboč</v>
      </c>
      <c r="T5360" t="str">
        <f t="array" ref="T5360">IFERROR(INDEX($S$3:$S$6255,SMALL(IF(ISNUMBER(SEARCH("",$S$3:$S$6255)),ROW($S$1:$S$6253),""),ROW(S5358))),"")</f>
        <v>Úboč</v>
      </c>
      <c r="U5360" t="s">
        <v>6668</v>
      </c>
      <c r="V5360">
        <v>589306</v>
      </c>
    </row>
    <row r="5361" spans="19:22">
      <c r="S5361" t="str">
        <f>IF(ISNUMBER(SEARCH(ZAKL_DATA!$B$18,FU!$U5361)),U5361,"")</f>
        <v>Ubušínek</v>
      </c>
      <c r="T5361" t="str">
        <f t="array" ref="T5361">IFERROR(INDEX($S$3:$S$6255,SMALL(IF(ISNUMBER(SEARCH("",$S$3:$S$6255)),ROW($S$1:$S$6253),""),ROW(S5359))),"")</f>
        <v>Ubušínek</v>
      </c>
      <c r="U5361" t="s">
        <v>5545</v>
      </c>
      <c r="V5361">
        <v>589314</v>
      </c>
    </row>
    <row r="5362" spans="19:22">
      <c r="S5362" t="str">
        <f>IF(ISNUMBER(SEARCH(ZAKL_DATA!$B$18,FU!$U5362)),U5362,"")</f>
        <v>Údlice</v>
      </c>
      <c r="T5362" t="str">
        <f t="array" ref="T5362">IFERROR(INDEX($S$3:$S$6255,SMALL(IF(ISNUMBER(SEARCH("",$S$3:$S$6255)),ROW($S$1:$S$6253),""),ROW(S5360))),"")</f>
        <v>Údlice</v>
      </c>
      <c r="U5362" t="s">
        <v>6435</v>
      </c>
      <c r="V5362">
        <v>589322</v>
      </c>
    </row>
    <row r="5363" spans="19:22">
      <c r="S5363" t="str">
        <f>IF(ISNUMBER(SEARCH(ZAKL_DATA!$B$18,FU!$U5363)),U5363,"")</f>
        <v>Údrnice</v>
      </c>
      <c r="T5363" t="str">
        <f t="array" ref="T5363">IFERROR(INDEX($S$3:$S$6255,SMALL(IF(ISNUMBER(SEARCH("",$S$3:$S$6255)),ROW($S$1:$S$6253),""),ROW(S5361))),"")</f>
        <v>Údrnice</v>
      </c>
      <c r="U5363" t="s">
        <v>7243</v>
      </c>
      <c r="V5363">
        <v>589331</v>
      </c>
    </row>
    <row r="5364" spans="19:22">
      <c r="S5364" t="str">
        <f>IF(ISNUMBER(SEARCH(ZAKL_DATA!$B$18,FU!$U5364)),U5364,"")</f>
        <v>Uhelná</v>
      </c>
      <c r="T5364" t="str">
        <f t="array" ref="T5364">IFERROR(INDEX($S$3:$S$6255,SMALL(IF(ISNUMBER(SEARCH("",$S$3:$S$6255)),ROW($S$1:$S$6253),""),ROW(S5362))),"")</f>
        <v>Uhelná</v>
      </c>
      <c r="U5364" t="s">
        <v>4955</v>
      </c>
      <c r="V5364">
        <v>589349</v>
      </c>
    </row>
    <row r="5365" spans="19:22">
      <c r="S5365" t="str">
        <f>IF(ISNUMBER(SEARCH(ZAKL_DATA!$B$18,FU!$U5365)),U5365,"")</f>
        <v>Uhelná Příbram</v>
      </c>
      <c r="T5365" t="str">
        <f t="array" ref="T5365">IFERROR(INDEX($S$3:$S$6255,SMALL(IF(ISNUMBER(SEARCH("",$S$3:$S$6255)),ROW($S$1:$S$6253),""),ROW(S5363))),"")</f>
        <v>Uhelná Příbram</v>
      </c>
      <c r="U5365" t="s">
        <v>6917</v>
      </c>
      <c r="V5365">
        <v>589357</v>
      </c>
    </row>
    <row r="5366" spans="19:22">
      <c r="S5366" t="str">
        <f>IF(ISNUMBER(SEARCH(ZAKL_DATA!$B$18,FU!$U5366)),U5366,"")</f>
        <v>Úherce</v>
      </c>
      <c r="T5366" t="str">
        <f t="array" ref="T5366">IFERROR(INDEX($S$3:$S$6255,SMALL(IF(ISNUMBER(SEARCH("",$S$3:$S$6255)),ROW($S$1:$S$6253),""),ROW(S5364))),"")</f>
        <v>Úherce</v>
      </c>
      <c r="U5366" t="s">
        <v>5258</v>
      </c>
      <c r="V5366">
        <v>589365</v>
      </c>
    </row>
    <row r="5367" spans="19:22">
      <c r="S5367" t="str">
        <f>IF(ISNUMBER(SEARCH(ZAKL_DATA!$B$18,FU!$U5367)),U5367,"")</f>
        <v>Úherce</v>
      </c>
      <c r="T5367" t="str">
        <f t="array" ref="T5367">IFERROR(INDEX($S$3:$S$6255,SMALL(IF(ISNUMBER(SEARCH("",$S$3:$S$6255)),ROW($S$1:$S$6253),""),ROW(S5365))),"")</f>
        <v>Úherce</v>
      </c>
      <c r="U5367" t="s">
        <v>5258</v>
      </c>
      <c r="V5367">
        <v>589381</v>
      </c>
    </row>
    <row r="5368" spans="19:22">
      <c r="S5368" t="str">
        <f>IF(ISNUMBER(SEARCH(ZAKL_DATA!$B$18,FU!$U5368)),U5368,"")</f>
        <v>Uherčice</v>
      </c>
      <c r="T5368" t="str">
        <f t="array" ref="T5368">IFERROR(INDEX($S$3:$S$6255,SMALL(IF(ISNUMBER(SEARCH("",$S$3:$S$6255)),ROW($S$1:$S$6253),""),ROW(S5366))),"")</f>
        <v>Uherčice</v>
      </c>
      <c r="U5368" t="s">
        <v>7977</v>
      </c>
      <c r="V5368">
        <v>589390</v>
      </c>
    </row>
    <row r="5369" spans="19:22">
      <c r="S5369" t="str">
        <f>IF(ISNUMBER(SEARCH(ZAKL_DATA!$B$18,FU!$U5369)),U5369,"")</f>
        <v>Uherčice</v>
      </c>
      <c r="T5369" t="str">
        <f t="array" ref="T5369">IFERROR(INDEX($S$3:$S$6255,SMALL(IF(ISNUMBER(SEARCH("",$S$3:$S$6255)),ROW($S$1:$S$6253),""),ROW(S5367))),"")</f>
        <v>Uherčice</v>
      </c>
      <c r="U5369" t="s">
        <v>7977</v>
      </c>
      <c r="V5369">
        <v>589403</v>
      </c>
    </row>
    <row r="5370" spans="19:22">
      <c r="S5370" t="str">
        <f>IF(ISNUMBER(SEARCH(ZAKL_DATA!$B$18,FU!$U5370)),U5370,"")</f>
        <v>Úherčice</v>
      </c>
      <c r="T5370" t="str">
        <f t="array" ref="T5370">IFERROR(INDEX($S$3:$S$6255,SMALL(IF(ISNUMBER(SEARCH("",$S$3:$S$6255)),ROW($S$1:$S$6253),""),ROW(S5368))),"")</f>
        <v>Úherčice</v>
      </c>
      <c r="U5370" t="s">
        <v>4013</v>
      </c>
      <c r="V5370">
        <v>589420</v>
      </c>
    </row>
    <row r="5371" spans="19:22">
      <c r="S5371" t="str">
        <f>IF(ISNUMBER(SEARCH(ZAKL_DATA!$B$18,FU!$U5371)),U5371,"")</f>
        <v>Uherské Hradiště</v>
      </c>
      <c r="T5371" t="str">
        <f t="array" ref="T5371">IFERROR(INDEX($S$3:$S$6255,SMALL(IF(ISNUMBER(SEARCH("",$S$3:$S$6255)),ROW($S$1:$S$6253),""),ROW(S5369))),"")</f>
        <v>Uherské Hradiště</v>
      </c>
      <c r="U5371" t="s">
        <v>8436</v>
      </c>
      <c r="V5371">
        <v>589438</v>
      </c>
    </row>
    <row r="5372" spans="19:22">
      <c r="S5372" t="str">
        <f>IF(ISNUMBER(SEARCH(ZAKL_DATA!$B$18,FU!$U5372)),U5372,"")</f>
        <v>Uhersko</v>
      </c>
      <c r="T5372" t="str">
        <f t="array" ref="T5372">IFERROR(INDEX($S$3:$S$6255,SMALL(IF(ISNUMBER(SEARCH("",$S$3:$S$6255)),ROW($S$1:$S$6253),""),ROW(S5370))),"")</f>
        <v>Uhersko</v>
      </c>
      <c r="U5372" t="s">
        <v>7390</v>
      </c>
      <c r="V5372">
        <v>589446</v>
      </c>
    </row>
    <row r="5373" spans="19:22">
      <c r="S5373" t="str">
        <f>IF(ISNUMBER(SEARCH(ZAKL_DATA!$B$18,FU!$U5373)),U5373,"")</f>
        <v>Uherský Brod</v>
      </c>
      <c r="T5373" t="str">
        <f t="array" ref="T5373">IFERROR(INDEX($S$3:$S$6255,SMALL(IF(ISNUMBER(SEARCH("",$S$3:$S$6255)),ROW($S$1:$S$6253),""),ROW(S5371))),"")</f>
        <v>Uherský Brod</v>
      </c>
      <c r="U5373" t="s">
        <v>8485</v>
      </c>
      <c r="V5373">
        <v>589454</v>
      </c>
    </row>
    <row r="5374" spans="19:22">
      <c r="S5374" t="str">
        <f>IF(ISNUMBER(SEARCH(ZAKL_DATA!$B$18,FU!$U5374)),U5374,"")</f>
        <v>Uherský Ostroh</v>
      </c>
      <c r="T5374" t="str">
        <f t="array" ref="T5374">IFERROR(INDEX($S$3:$S$6255,SMALL(IF(ISNUMBER(SEARCH("",$S$3:$S$6255)),ROW($S$1:$S$6253),""),ROW(S5372))),"")</f>
        <v>Uherský Ostroh</v>
      </c>
      <c r="U5374" t="s">
        <v>8486</v>
      </c>
      <c r="V5374">
        <v>589462</v>
      </c>
    </row>
    <row r="5375" spans="19:22">
      <c r="S5375" t="str">
        <f>IF(ISNUMBER(SEARCH(ZAKL_DATA!$B$18,FU!$U5375)),U5375,"")</f>
        <v>Úhlejov</v>
      </c>
      <c r="T5375" t="str">
        <f t="array" ref="T5375">IFERROR(INDEX($S$3:$S$6255,SMALL(IF(ISNUMBER(SEARCH("",$S$3:$S$6255)),ROW($S$1:$S$6253),""),ROW(S5373))),"")</f>
        <v>Úhlejov</v>
      </c>
      <c r="U5375" t="s">
        <v>7244</v>
      </c>
      <c r="V5375">
        <v>589489</v>
      </c>
    </row>
    <row r="5376" spans="19:22">
      <c r="S5376" t="str">
        <f>IF(ISNUMBER(SEARCH(ZAKL_DATA!$B$18,FU!$U5376)),U5376,"")</f>
        <v>Uhlířov</v>
      </c>
      <c r="T5376" t="str">
        <f t="array" ref="T5376">IFERROR(INDEX($S$3:$S$6255,SMALL(IF(ISNUMBER(SEARCH("",$S$3:$S$6255)),ROW($S$1:$S$6253),""),ROW(S5374))),"")</f>
        <v>Uhlířov</v>
      </c>
      <c r="U5376" t="s">
        <v>6807</v>
      </c>
      <c r="V5376">
        <v>589497</v>
      </c>
    </row>
    <row r="5377" spans="19:22">
      <c r="S5377" t="str">
        <f>IF(ISNUMBER(SEARCH(ZAKL_DATA!$B$18,FU!$U5377)),U5377,"")</f>
        <v>Uhlířská Lhota</v>
      </c>
      <c r="T5377" t="str">
        <f t="array" ref="T5377">IFERROR(INDEX($S$3:$S$6255,SMALL(IF(ISNUMBER(SEARCH("",$S$3:$S$6255)),ROW($S$1:$S$6253),""),ROW(S5375))),"")</f>
        <v>Uhlířská Lhota</v>
      </c>
      <c r="U5377" t="s">
        <v>4311</v>
      </c>
      <c r="V5377">
        <v>589501</v>
      </c>
    </row>
    <row r="5378" spans="19:22">
      <c r="S5378" t="str">
        <f>IF(ISNUMBER(SEARCH(ZAKL_DATA!$B$18,FU!$U5378)),U5378,"")</f>
        <v>Uhlířské Janovice</v>
      </c>
      <c r="T5378" t="str">
        <f t="array" ref="T5378">IFERROR(INDEX($S$3:$S$6255,SMALL(IF(ISNUMBER(SEARCH("",$S$3:$S$6255)),ROW($S$1:$S$6253),""),ROW(S5376))),"")</f>
        <v>Uhlířské Janovice</v>
      </c>
      <c r="U5378" t="s">
        <v>4377</v>
      </c>
      <c r="V5378">
        <v>589519</v>
      </c>
    </row>
    <row r="5379" spans="19:22">
      <c r="S5379" t="str">
        <f>IF(ISNUMBER(SEARCH(ZAKL_DATA!$B$18,FU!$U5379)),U5379,"")</f>
        <v>Úholičky</v>
      </c>
      <c r="T5379" t="str">
        <f t="array" ref="T5379">IFERROR(INDEX($S$3:$S$6255,SMALL(IF(ISNUMBER(SEARCH("",$S$3:$S$6255)),ROW($S$1:$S$6253),""),ROW(S5377))),"")</f>
        <v>Úholičky</v>
      </c>
      <c r="U5379" t="s">
        <v>7052</v>
      </c>
      <c r="V5379">
        <v>589527</v>
      </c>
    </row>
    <row r="5380" spans="19:22">
      <c r="S5380" t="str">
        <f>IF(ISNUMBER(SEARCH(ZAKL_DATA!$B$18,FU!$U5380)),U5380,"")</f>
        <v>Úhonice</v>
      </c>
      <c r="T5380" t="str">
        <f t="array" ref="T5380">IFERROR(INDEX($S$3:$S$6255,SMALL(IF(ISNUMBER(SEARCH("",$S$3:$S$6255)),ROW($S$1:$S$6253),""),ROW(S5378))),"")</f>
        <v>Úhonice</v>
      </c>
      <c r="U5380" t="s">
        <v>4233</v>
      </c>
      <c r="V5380">
        <v>589535</v>
      </c>
    </row>
    <row r="5381" spans="19:22">
      <c r="S5381" t="str">
        <f>IF(ISNUMBER(SEARCH(ZAKL_DATA!$B$18,FU!$U5381)),U5381,"")</f>
        <v>Úhořilka</v>
      </c>
      <c r="T5381" t="str">
        <f t="array" ref="T5381">IFERROR(INDEX($S$3:$S$6255,SMALL(IF(ISNUMBER(SEARCH("",$S$3:$S$6255)),ROW($S$1:$S$6253),""),ROW(S5379))),"")</f>
        <v>Úhořilka</v>
      </c>
      <c r="U5381" t="s">
        <v>5426</v>
      </c>
      <c r="V5381">
        <v>589543</v>
      </c>
    </row>
    <row r="5382" spans="19:22">
      <c r="S5382" t="str">
        <f>IF(ISNUMBER(SEARCH(ZAKL_DATA!$B$18,FU!$U5382)),U5382,"")</f>
        <v>Úhřetice</v>
      </c>
      <c r="T5382" t="str">
        <f t="array" ref="T5382">IFERROR(INDEX($S$3:$S$6255,SMALL(IF(ISNUMBER(SEARCH("",$S$3:$S$6255)),ROW($S$1:$S$6253),""),ROW(S5380))),"")</f>
        <v>Úhřetice</v>
      </c>
      <c r="U5382" t="s">
        <v>7138</v>
      </c>
      <c r="V5382">
        <v>589560</v>
      </c>
    </row>
    <row r="5383" spans="19:22">
      <c r="S5383" t="str">
        <f>IF(ISNUMBER(SEARCH(ZAKL_DATA!$B$18,FU!$U5383)),U5383,"")</f>
        <v>Úhřetická Lhota</v>
      </c>
      <c r="T5383" t="str">
        <f t="array" ref="T5383">IFERROR(INDEX($S$3:$S$6255,SMALL(IF(ISNUMBER(SEARCH("",$S$3:$S$6255)),ROW($S$1:$S$6253),""),ROW(S5381))),"")</f>
        <v>Úhřetická Lhota</v>
      </c>
      <c r="U5383" t="s">
        <v>7391</v>
      </c>
      <c r="V5383">
        <v>589578</v>
      </c>
    </row>
    <row r="5384" spans="19:22">
      <c r="S5384" t="str">
        <f>IF(ISNUMBER(SEARCH(ZAKL_DATA!$B$18,FU!$U5384)),U5384,"")</f>
        <v>Uhřice</v>
      </c>
      <c r="T5384" t="str">
        <f t="array" ref="T5384">IFERROR(INDEX($S$3:$S$6255,SMALL(IF(ISNUMBER(SEARCH("",$S$3:$S$6255)),ROW($S$1:$S$6253),""),ROW(S5382))),"")</f>
        <v>Uhřice</v>
      </c>
      <c r="U5384" t="s">
        <v>5563</v>
      </c>
      <c r="V5384">
        <v>589586</v>
      </c>
    </row>
    <row r="5385" spans="19:22">
      <c r="S5385" t="str">
        <f>IF(ISNUMBER(SEARCH(ZAKL_DATA!$B$18,FU!$U5385)),U5385,"")</f>
        <v>Uhřice</v>
      </c>
      <c r="T5385" t="str">
        <f t="array" ref="T5385">IFERROR(INDEX($S$3:$S$6255,SMALL(IF(ISNUMBER(SEARCH("",$S$3:$S$6255)),ROW($S$1:$S$6253),""),ROW(S5383))),"")</f>
        <v>Uhřice</v>
      </c>
      <c r="U5385" t="s">
        <v>5563</v>
      </c>
      <c r="V5385">
        <v>589594</v>
      </c>
    </row>
    <row r="5386" spans="19:22">
      <c r="S5386" t="str">
        <f>IF(ISNUMBER(SEARCH(ZAKL_DATA!$B$18,FU!$U5386)),U5386,"")</f>
        <v>Uhřice</v>
      </c>
      <c r="T5386" t="str">
        <f t="array" ref="T5386">IFERROR(INDEX($S$3:$S$6255,SMALL(IF(ISNUMBER(SEARCH("",$S$3:$S$6255)),ROW($S$1:$S$6253),""),ROW(S5384))),"")</f>
        <v>Uhřice</v>
      </c>
      <c r="U5386" t="s">
        <v>5563</v>
      </c>
      <c r="V5386">
        <v>589608</v>
      </c>
    </row>
    <row r="5387" spans="19:22">
      <c r="S5387" t="str">
        <f>IF(ISNUMBER(SEARCH(ZAKL_DATA!$B$18,FU!$U5387)),U5387,"")</f>
        <v>Uhřice</v>
      </c>
      <c r="T5387" t="str">
        <f t="array" ref="T5387">IFERROR(INDEX($S$3:$S$6255,SMALL(IF(ISNUMBER(SEARCH("",$S$3:$S$6255)),ROW($S$1:$S$6253),""),ROW(S5385))),"")</f>
        <v>Uhřice</v>
      </c>
      <c r="U5387" t="s">
        <v>5563</v>
      </c>
      <c r="V5387">
        <v>589616</v>
      </c>
    </row>
    <row r="5388" spans="19:22">
      <c r="S5388" t="str">
        <f>IF(ISNUMBER(SEARCH(ZAKL_DATA!$B$18,FU!$U5388)),U5388,"")</f>
        <v>Uhřičice</v>
      </c>
      <c r="T5388" t="str">
        <f t="array" ref="T5388">IFERROR(INDEX($S$3:$S$6255,SMALL(IF(ISNUMBER(SEARCH("",$S$3:$S$6255)),ROW($S$1:$S$6253),""),ROW(S5386))),"")</f>
        <v>Uhřičice</v>
      </c>
      <c r="U5388" t="s">
        <v>5762</v>
      </c>
      <c r="V5388">
        <v>589624</v>
      </c>
    </row>
    <row r="5389" spans="19:22">
      <c r="S5389" t="str">
        <f>IF(ISNUMBER(SEARCH(ZAKL_DATA!$B$18,FU!$U5389)),U5389,"")</f>
        <v>Uhřínov</v>
      </c>
      <c r="T5389" t="str">
        <f t="array" ref="T5389">IFERROR(INDEX($S$3:$S$6255,SMALL(IF(ISNUMBER(SEARCH("",$S$3:$S$6255)),ROW($S$1:$S$6253),""),ROW(S5387))),"")</f>
        <v>Uhřínov</v>
      </c>
      <c r="U5389" t="s">
        <v>8766</v>
      </c>
      <c r="V5389">
        <v>589632</v>
      </c>
    </row>
    <row r="5390" spans="19:22">
      <c r="S5390" t="str">
        <f>IF(ISNUMBER(SEARCH(ZAKL_DATA!$B$18,FU!$U5390)),U5390,"")</f>
        <v>Uhy</v>
      </c>
      <c r="T5390" t="str">
        <f t="array" ref="T5390">IFERROR(INDEX($S$3:$S$6255,SMALL(IF(ISNUMBER(SEARCH("",$S$3:$S$6255)),ROW($S$1:$S$6253),""),ROW(S5388))),"")</f>
        <v>Uhy</v>
      </c>
      <c r="U5390" t="s">
        <v>4234</v>
      </c>
      <c r="V5390">
        <v>589641</v>
      </c>
    </row>
    <row r="5391" spans="19:22">
      <c r="S5391" t="str">
        <f>IF(ISNUMBER(SEARCH(ZAKL_DATA!$B$18,FU!$U5391)),U5391,"")</f>
        <v>Ujčov</v>
      </c>
      <c r="T5391" t="str">
        <f t="array" ref="T5391">IFERROR(INDEX($S$3:$S$6255,SMALL(IF(ISNUMBER(SEARCH("",$S$3:$S$6255)),ROW($S$1:$S$6253),""),ROW(S5389))),"")</f>
        <v>Ujčov</v>
      </c>
      <c r="U5391" t="s">
        <v>8767</v>
      </c>
      <c r="V5391">
        <v>589659</v>
      </c>
    </row>
    <row r="5392" spans="19:22">
      <c r="S5392" t="str">
        <f>IF(ISNUMBER(SEARCH(ZAKL_DATA!$B$18,FU!$U5392)),U5392,"")</f>
        <v>Újezd</v>
      </c>
      <c r="T5392" t="str">
        <f t="array" ref="T5392">IFERROR(INDEX($S$3:$S$6255,SMALL(IF(ISNUMBER(SEARCH("",$S$3:$S$6255)),ROW($S$1:$S$6253),""),ROW(S5390))),"")</f>
        <v>Újezd</v>
      </c>
      <c r="U5392" t="s">
        <v>3667</v>
      </c>
      <c r="V5392">
        <v>589667</v>
      </c>
    </row>
    <row r="5393" spans="19:22">
      <c r="S5393" t="str">
        <f>IF(ISNUMBER(SEARCH(ZAKL_DATA!$B$18,FU!$U5393)),U5393,"")</f>
        <v>Újezd</v>
      </c>
      <c r="T5393" t="str">
        <f t="array" ref="T5393">IFERROR(INDEX($S$3:$S$6255,SMALL(IF(ISNUMBER(SEARCH("",$S$3:$S$6255)),ROW($S$1:$S$6253),""),ROW(S5391))),"")</f>
        <v>Újezd</v>
      </c>
      <c r="U5393" t="s">
        <v>3667</v>
      </c>
      <c r="V5393">
        <v>589675</v>
      </c>
    </row>
    <row r="5394" spans="19:22">
      <c r="S5394" t="str">
        <f>IF(ISNUMBER(SEARCH(ZAKL_DATA!$B$18,FU!$U5394)),U5394,"")</f>
        <v>Újezd</v>
      </c>
      <c r="T5394" t="str">
        <f t="array" ref="T5394">IFERROR(INDEX($S$3:$S$6255,SMALL(IF(ISNUMBER(SEARCH("",$S$3:$S$6255)),ROW($S$1:$S$6253),""),ROW(S5392))),"")</f>
        <v>Újezd</v>
      </c>
      <c r="U5394" t="s">
        <v>3667</v>
      </c>
      <c r="V5394">
        <v>589683</v>
      </c>
    </row>
    <row r="5395" spans="19:22">
      <c r="S5395" t="str">
        <f>IF(ISNUMBER(SEARCH(ZAKL_DATA!$B$18,FU!$U5395)),U5395,"")</f>
        <v>Újezd</v>
      </c>
      <c r="T5395" t="str">
        <f t="array" ref="T5395">IFERROR(INDEX($S$3:$S$6255,SMALL(IF(ISNUMBER(SEARCH("",$S$3:$S$6255)),ROW($S$1:$S$6253),""),ROW(S5393))),"")</f>
        <v>Újezd</v>
      </c>
      <c r="U5395" t="s">
        <v>3667</v>
      </c>
      <c r="V5395">
        <v>589691</v>
      </c>
    </row>
    <row r="5396" spans="19:22">
      <c r="S5396" t="str">
        <f>IF(ISNUMBER(SEARCH(ZAKL_DATA!$B$18,FU!$U5396)),U5396,"")</f>
        <v>Újezd</v>
      </c>
      <c r="T5396" t="str">
        <f t="array" ref="T5396">IFERROR(INDEX($S$3:$S$6255,SMALL(IF(ISNUMBER(SEARCH("",$S$3:$S$6255)),ROW($S$1:$S$6253),""),ROW(S5394))),"")</f>
        <v>Újezd</v>
      </c>
      <c r="U5396" t="s">
        <v>3667</v>
      </c>
      <c r="V5396">
        <v>589705</v>
      </c>
    </row>
    <row r="5397" spans="19:22">
      <c r="S5397" t="str">
        <f>IF(ISNUMBER(SEARCH(ZAKL_DATA!$B$18,FU!$U5397)),U5397,"")</f>
        <v>Újezd</v>
      </c>
      <c r="T5397" t="str">
        <f t="array" ref="T5397">IFERROR(INDEX($S$3:$S$6255,SMALL(IF(ISNUMBER(SEARCH("",$S$3:$S$6255)),ROW($S$1:$S$6253),""),ROW(S5395))),"")</f>
        <v>Újezd</v>
      </c>
      <c r="U5397" t="s">
        <v>3667</v>
      </c>
      <c r="V5397">
        <v>589713</v>
      </c>
    </row>
    <row r="5398" spans="19:22">
      <c r="S5398" t="str">
        <f>IF(ISNUMBER(SEARCH(ZAKL_DATA!$B$18,FU!$U5398)),U5398,"")</f>
        <v>Újezd nade Mží</v>
      </c>
      <c r="T5398" t="str">
        <f t="array" ref="T5398">IFERROR(INDEX($S$3:$S$6255,SMALL(IF(ISNUMBER(SEARCH("",$S$3:$S$6255)),ROW($S$1:$S$6253),""),ROW(S5396))),"")</f>
        <v>Újezd nade Mží</v>
      </c>
      <c r="U5398" t="s">
        <v>6700</v>
      </c>
      <c r="V5398">
        <v>589721</v>
      </c>
    </row>
    <row r="5399" spans="19:22">
      <c r="S5399" t="str">
        <f>IF(ISNUMBER(SEARCH(ZAKL_DATA!$B$18,FU!$U5399)),U5399,"")</f>
        <v>Újezd pod Troskami</v>
      </c>
      <c r="T5399" t="str">
        <f t="array" ref="T5399">IFERROR(INDEX($S$3:$S$6255,SMALL(IF(ISNUMBER(SEARCH("",$S$3:$S$6255)),ROW($S$1:$S$6253),""),ROW(S5397))),"")</f>
        <v>Újezd pod Troskami</v>
      </c>
      <c r="U5399" t="s">
        <v>7245</v>
      </c>
      <c r="V5399">
        <v>589730</v>
      </c>
    </row>
    <row r="5400" spans="19:22">
      <c r="S5400" t="str">
        <f>IF(ISNUMBER(SEARCH(ZAKL_DATA!$B$18,FU!$U5400)),U5400,"")</f>
        <v>Újezd u Boskovic</v>
      </c>
      <c r="T5400" t="str">
        <f t="array" ref="T5400">IFERROR(INDEX($S$3:$S$6255,SMALL(IF(ISNUMBER(SEARCH("",$S$3:$S$6255)),ROW($S$1:$S$6253),""),ROW(S5398))),"")</f>
        <v>Újezd u Boskovic</v>
      </c>
      <c r="U5400" t="s">
        <v>4397</v>
      </c>
      <c r="V5400">
        <v>589748</v>
      </c>
    </row>
    <row r="5401" spans="19:22">
      <c r="S5401" t="str">
        <f>IF(ISNUMBER(SEARCH(ZAKL_DATA!$B$18,FU!$U5401)),U5401,"")</f>
        <v>Újezd u Brna</v>
      </c>
      <c r="T5401" t="str">
        <f t="array" ref="T5401">IFERROR(INDEX($S$3:$S$6255,SMALL(IF(ISNUMBER(SEARCH("",$S$3:$S$6255)),ROW($S$1:$S$6253),""),ROW(S5399))),"")</f>
        <v>Újezd u Brna</v>
      </c>
      <c r="U5401" t="s">
        <v>7912</v>
      </c>
      <c r="V5401">
        <v>589756</v>
      </c>
    </row>
    <row r="5402" spans="19:22">
      <c r="S5402" t="str">
        <f>IF(ISNUMBER(SEARCH(ZAKL_DATA!$B$18,FU!$U5402)),U5402,"")</f>
        <v>Újezd u Černé Hory</v>
      </c>
      <c r="T5402" t="str">
        <f t="array" ref="T5402">IFERROR(INDEX($S$3:$S$6255,SMALL(IF(ISNUMBER(SEARCH("",$S$3:$S$6255)),ROW($S$1:$S$6253),""),ROW(S5400))),"")</f>
        <v>Újezd u Černé Hory</v>
      </c>
      <c r="U5402" t="s">
        <v>7810</v>
      </c>
      <c r="V5402">
        <v>589764</v>
      </c>
    </row>
    <row r="5403" spans="19:22">
      <c r="S5403" t="str">
        <f>IF(ISNUMBER(SEARCH(ZAKL_DATA!$B$18,FU!$U5403)),U5403,"")</f>
        <v>Újezd u Chocně</v>
      </c>
      <c r="T5403" t="str">
        <f t="array" ref="T5403">IFERROR(INDEX($S$3:$S$6255,SMALL(IF(ISNUMBER(SEARCH("",$S$3:$S$6255)),ROW($S$1:$S$6253),""),ROW(S5401))),"")</f>
        <v>Újezd u Chocně</v>
      </c>
      <c r="U5403" t="s">
        <v>7726</v>
      </c>
      <c r="V5403">
        <v>589772</v>
      </c>
    </row>
    <row r="5404" spans="19:22">
      <c r="S5404" t="str">
        <f>IF(ISNUMBER(SEARCH(ZAKL_DATA!$B$18,FU!$U5404)),U5404,"")</f>
        <v>Újezd u Plánice</v>
      </c>
      <c r="T5404" t="str">
        <f t="array" ref="T5404">IFERROR(INDEX($S$3:$S$6255,SMALL(IF(ISNUMBER(SEARCH("",$S$3:$S$6255)),ROW($S$1:$S$6253),""),ROW(S5402))),"")</f>
        <v>Újezd u Plánice</v>
      </c>
      <c r="U5404" t="s">
        <v>7540</v>
      </c>
      <c r="V5404">
        <v>589799</v>
      </c>
    </row>
    <row r="5405" spans="19:22">
      <c r="S5405" t="str">
        <f>IF(ISNUMBER(SEARCH(ZAKL_DATA!$B$18,FU!$U5405)),U5405,"")</f>
        <v>Újezd u Přelouče</v>
      </c>
      <c r="T5405" t="str">
        <f t="array" ref="T5405">IFERROR(INDEX($S$3:$S$6255,SMALL(IF(ISNUMBER(SEARCH("",$S$3:$S$6255)),ROW($S$1:$S$6253),""),ROW(S5403))),"")</f>
        <v>Újezd u Přelouče</v>
      </c>
      <c r="U5405" t="s">
        <v>7392</v>
      </c>
      <c r="V5405">
        <v>589802</v>
      </c>
    </row>
    <row r="5406" spans="19:22">
      <c r="S5406" t="str">
        <f>IF(ISNUMBER(SEARCH(ZAKL_DATA!$B$18,FU!$U5406)),U5406,"")</f>
        <v>Újezd u Rosic</v>
      </c>
      <c r="T5406" t="str">
        <f t="array" ref="T5406">IFERROR(INDEX($S$3:$S$6255,SMALL(IF(ISNUMBER(SEARCH("",$S$3:$S$6255)),ROW($S$1:$S$6253),""),ROW(S5404))),"")</f>
        <v>Újezd u Rosic</v>
      </c>
      <c r="U5406" t="s">
        <v>7913</v>
      </c>
      <c r="V5406">
        <v>589811</v>
      </c>
    </row>
    <row r="5407" spans="19:22">
      <c r="S5407" t="str">
        <f>IF(ISNUMBER(SEARCH(ZAKL_DATA!$B$18,FU!$U5407)),U5407,"")</f>
        <v>Újezd u Sezemic</v>
      </c>
      <c r="T5407" t="str">
        <f t="array" ref="T5407">IFERROR(INDEX($S$3:$S$6255,SMALL(IF(ISNUMBER(SEARCH("",$S$3:$S$6255)),ROW($S$1:$S$6253),""),ROW(S5405))),"")</f>
        <v>Újezd u Sezemic</v>
      </c>
      <c r="U5407" t="s">
        <v>7177</v>
      </c>
      <c r="V5407">
        <v>589829</v>
      </c>
    </row>
    <row r="5408" spans="19:22">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c r="S5409" t="str">
        <f>IF(ISNUMBER(SEARCH(ZAKL_DATA!$B$18,FU!$U5409)),U5409,"")</f>
        <v>Újezd u Tišnova</v>
      </c>
      <c r="T5409" t="str">
        <f t="array" ref="T5409">IFERROR(INDEX($S$3:$S$6255,SMALL(IF(ISNUMBER(SEARCH("",$S$3:$S$6255)),ROW($S$1:$S$6253),""),ROW(S5407))),"")</f>
        <v>Újezd u Tišnova</v>
      </c>
      <c r="U5409" t="s">
        <v>5540</v>
      </c>
      <c r="V5409">
        <v>589845</v>
      </c>
    </row>
    <row r="5410" spans="19:22">
      <c r="S5410" t="str">
        <f>IF(ISNUMBER(SEARCH(ZAKL_DATA!$B$18,FU!$U5410)),U5410,"")</f>
        <v>Újezdec</v>
      </c>
      <c r="T5410" t="str">
        <f t="array" ref="T5410">IFERROR(INDEX($S$3:$S$6255,SMALL(IF(ISNUMBER(SEARCH("",$S$3:$S$6255)),ROW($S$1:$S$6253),""),ROW(S5408))),"")</f>
        <v>Újezdec</v>
      </c>
      <c r="U5410" t="s">
        <v>3710</v>
      </c>
      <c r="V5410">
        <v>589853</v>
      </c>
    </row>
    <row r="5411" spans="19:22">
      <c r="S5411" t="str">
        <f>IF(ISNUMBER(SEARCH(ZAKL_DATA!$B$18,FU!$U5411)),U5411,"")</f>
        <v>Újezdec</v>
      </c>
      <c r="T5411" t="str">
        <f t="array" ref="T5411">IFERROR(INDEX($S$3:$S$6255,SMALL(IF(ISNUMBER(SEARCH("",$S$3:$S$6255)),ROW($S$1:$S$6253),""),ROW(S5409))),"")</f>
        <v>Újezdec</v>
      </c>
      <c r="U5411" t="s">
        <v>3710</v>
      </c>
      <c r="V5411">
        <v>589870</v>
      </c>
    </row>
    <row r="5412" spans="19:22">
      <c r="S5412" t="str">
        <f>IF(ISNUMBER(SEARCH(ZAKL_DATA!$B$18,FU!$U5412)),U5412,"")</f>
        <v>Újezdec</v>
      </c>
      <c r="T5412" t="str">
        <f t="array" ref="T5412">IFERROR(INDEX($S$3:$S$6255,SMALL(IF(ISNUMBER(SEARCH("",$S$3:$S$6255)),ROW($S$1:$S$6253),""),ROW(S5410))),"")</f>
        <v>Újezdec</v>
      </c>
      <c r="U5412" t="s">
        <v>3710</v>
      </c>
      <c r="V5412">
        <v>589888</v>
      </c>
    </row>
    <row r="5413" spans="19:22">
      <c r="S5413" t="str">
        <f>IF(ISNUMBER(SEARCH(ZAKL_DATA!$B$18,FU!$U5413)),U5413,"")</f>
        <v>Újezdec</v>
      </c>
      <c r="T5413" t="str">
        <f t="array" ref="T5413">IFERROR(INDEX($S$3:$S$6255,SMALL(IF(ISNUMBER(SEARCH("",$S$3:$S$6255)),ROW($S$1:$S$6253),""),ROW(S5411))),"")</f>
        <v>Újezdec</v>
      </c>
      <c r="U5413" t="s">
        <v>3710</v>
      </c>
      <c r="V5413">
        <v>589896</v>
      </c>
    </row>
    <row r="5414" spans="19:22">
      <c r="S5414" t="str">
        <f>IF(ISNUMBER(SEARCH(ZAKL_DATA!$B$18,FU!$U5414)),U5414,"")</f>
        <v>Újezdec</v>
      </c>
      <c r="T5414" t="str">
        <f t="array" ref="T5414">IFERROR(INDEX($S$3:$S$6255,SMALL(IF(ISNUMBER(SEARCH("",$S$3:$S$6255)),ROW($S$1:$S$6253),""),ROW(S5412))),"")</f>
        <v>Újezdec</v>
      </c>
      <c r="U5414" t="s">
        <v>3710</v>
      </c>
      <c r="V5414">
        <v>589918</v>
      </c>
    </row>
    <row r="5415" spans="19:22">
      <c r="S5415" t="str">
        <f>IF(ISNUMBER(SEARCH(ZAKL_DATA!$B$18,FU!$U5415)),U5415,"")</f>
        <v>Újezdeček</v>
      </c>
      <c r="T5415" t="str">
        <f t="array" ref="T5415">IFERROR(INDEX($S$3:$S$6255,SMALL(IF(ISNUMBER(SEARCH("",$S$3:$S$6255)),ROW($S$1:$S$6253),""),ROW(S5413))),"")</f>
        <v>Újezdeček</v>
      </c>
      <c r="U5415" t="s">
        <v>6782</v>
      </c>
      <c r="V5415">
        <v>589926</v>
      </c>
    </row>
    <row r="5416" spans="19:22">
      <c r="S5416" t="str">
        <f>IF(ISNUMBER(SEARCH(ZAKL_DATA!$B$18,FU!$U5416)),U5416,"")</f>
        <v>Ujkovice</v>
      </c>
      <c r="T5416" t="str">
        <f t="array" ref="T5416">IFERROR(INDEX($S$3:$S$6255,SMALL(IF(ISNUMBER(SEARCH("",$S$3:$S$6255)),ROW($S$1:$S$6253),""),ROW(S5414))),"")</f>
        <v>Ujkovice</v>
      </c>
      <c r="U5416" t="s">
        <v>7003</v>
      </c>
      <c r="V5416">
        <v>589934</v>
      </c>
    </row>
    <row r="5417" spans="19:22">
      <c r="S5417" t="str">
        <f>IF(ISNUMBER(SEARCH(ZAKL_DATA!$B$18,FU!$U5417)),U5417,"")</f>
        <v>Úlehle</v>
      </c>
      <c r="T5417" t="str">
        <f t="array" ref="T5417">IFERROR(INDEX($S$3:$S$6255,SMALL(IF(ISNUMBER(SEARCH("",$S$3:$S$6255)),ROW($S$1:$S$6253),""),ROW(S5415))),"")</f>
        <v>Úlehle</v>
      </c>
      <c r="U5417" t="s">
        <v>4576</v>
      </c>
      <c r="V5417">
        <v>589942</v>
      </c>
    </row>
    <row r="5418" spans="19:22">
      <c r="S5418" t="str">
        <f>IF(ISNUMBER(SEARCH(ZAKL_DATA!$B$18,FU!$U5418)),U5418,"")</f>
        <v>Úlibice</v>
      </c>
      <c r="T5418" t="str">
        <f t="array" ref="T5418">IFERROR(INDEX($S$3:$S$6255,SMALL(IF(ISNUMBER(SEARCH("",$S$3:$S$6255)),ROW($S$1:$S$6253),""),ROW(S5416))),"")</f>
        <v>Úlibice</v>
      </c>
      <c r="U5418" t="s">
        <v>7246</v>
      </c>
      <c r="V5418">
        <v>589951</v>
      </c>
    </row>
    <row r="5419" spans="19:22">
      <c r="S5419" t="str">
        <f>IF(ISNUMBER(SEARCH(ZAKL_DATA!$B$18,FU!$U5419)),U5419,"")</f>
        <v>Úlice</v>
      </c>
      <c r="T5419" t="str">
        <f t="array" ref="T5419">IFERROR(INDEX($S$3:$S$6255,SMALL(IF(ISNUMBER(SEARCH("",$S$3:$S$6255)),ROW($S$1:$S$6253),""),ROW(S5417))),"")</f>
        <v>Úlice</v>
      </c>
      <c r="U5419" t="s">
        <v>6138</v>
      </c>
      <c r="V5419">
        <v>589969</v>
      </c>
    </row>
    <row r="5420" spans="19:22">
      <c r="S5420" t="str">
        <f>IF(ISNUMBER(SEARCH(ZAKL_DATA!$B$18,FU!$U5420)),U5420,"")</f>
        <v>Úmonín</v>
      </c>
      <c r="T5420" t="str">
        <f t="array" ref="T5420">IFERROR(INDEX($S$3:$S$6255,SMALL(IF(ISNUMBER(SEARCH("",$S$3:$S$6255)),ROW($S$1:$S$6253),""),ROW(S5418))),"")</f>
        <v>Úmonín</v>
      </c>
      <c r="U5420" t="s">
        <v>4378</v>
      </c>
      <c r="V5420">
        <v>589977</v>
      </c>
    </row>
    <row r="5421" spans="19:22">
      <c r="S5421" t="str">
        <f>IF(ISNUMBER(SEARCH(ZAKL_DATA!$B$18,FU!$U5421)),U5421,"")</f>
        <v>Úmyslovice</v>
      </c>
      <c r="T5421" t="str">
        <f t="array" ref="T5421">IFERROR(INDEX($S$3:$S$6255,SMALL(IF(ISNUMBER(SEARCH("",$S$3:$S$6255)),ROW($S$1:$S$6253),""),ROW(S5419))),"")</f>
        <v>Úmyslovice</v>
      </c>
      <c r="U5421" t="s">
        <v>4685</v>
      </c>
      <c r="V5421">
        <v>589993</v>
      </c>
    </row>
    <row r="5422" spans="19:22">
      <c r="S5422" t="str">
        <f>IF(ISNUMBER(SEARCH(ZAKL_DATA!$B$18,FU!$U5422)),U5422,"")</f>
        <v>Únanov</v>
      </c>
      <c r="T5422" t="str">
        <f t="array" ref="T5422">IFERROR(INDEX($S$3:$S$6255,SMALL(IF(ISNUMBER(SEARCH("",$S$3:$S$6255)),ROW($S$1:$S$6253),""),ROW(S5420))),"")</f>
        <v>Únanov</v>
      </c>
      <c r="U5422" t="s">
        <v>8639</v>
      </c>
      <c r="V5422">
        <v>590002</v>
      </c>
    </row>
    <row r="5423" spans="19:22">
      <c r="S5423" t="str">
        <f>IF(ISNUMBER(SEARCH(ZAKL_DATA!$B$18,FU!$U5423)),U5423,"")</f>
        <v>Unčín</v>
      </c>
      <c r="T5423" t="str">
        <f t="array" ref="T5423">IFERROR(INDEX($S$3:$S$6255,SMALL(IF(ISNUMBER(SEARCH("",$S$3:$S$6255)),ROW($S$1:$S$6253),""),ROW(S5421))),"")</f>
        <v>Unčín</v>
      </c>
      <c r="U5423" t="s">
        <v>8768</v>
      </c>
      <c r="V5423">
        <v>590011</v>
      </c>
    </row>
    <row r="5424" spans="19:22">
      <c r="S5424" t="str">
        <f>IF(ISNUMBER(SEARCH(ZAKL_DATA!$B$18,FU!$U5424)),U5424,"")</f>
        <v>Únehle</v>
      </c>
      <c r="T5424" t="str">
        <f t="array" ref="T5424">IFERROR(INDEX($S$3:$S$6255,SMALL(IF(ISNUMBER(SEARCH("",$S$3:$S$6255)),ROW($S$1:$S$6253),""),ROW(S5422))),"")</f>
        <v>Únehle</v>
      </c>
      <c r="U5424" t="s">
        <v>4977</v>
      </c>
      <c r="V5424">
        <v>590029</v>
      </c>
    </row>
    <row r="5425" spans="19:22">
      <c r="S5425" t="str">
        <f>IF(ISNUMBER(SEARCH(ZAKL_DATA!$B$18,FU!$U5425)),U5425,"")</f>
        <v>Únějovice</v>
      </c>
      <c r="T5425" t="str">
        <f t="array" ref="T5425">IFERROR(INDEX($S$3:$S$6255,SMALL(IF(ISNUMBER(SEARCH("",$S$3:$S$6255)),ROW($S$1:$S$6253),""),ROW(S5423))),"")</f>
        <v>Únějovice</v>
      </c>
      <c r="U5425" t="s">
        <v>5893</v>
      </c>
      <c r="V5425">
        <v>590045</v>
      </c>
    </row>
    <row r="5426" spans="19:22">
      <c r="S5426" t="str">
        <f>IF(ISNUMBER(SEARCH(ZAKL_DATA!$B$18,FU!$U5426)),U5426,"")</f>
        <v>Úněšov</v>
      </c>
      <c r="T5426" t="str">
        <f t="array" ref="T5426">IFERROR(INDEX($S$3:$S$6255,SMALL(IF(ISNUMBER(SEARCH("",$S$3:$S$6255)),ROW($S$1:$S$6253),""),ROW(S5424))),"")</f>
        <v>Úněšov</v>
      </c>
      <c r="U5426" t="s">
        <v>6139</v>
      </c>
      <c r="V5426">
        <v>590053</v>
      </c>
    </row>
    <row r="5427" spans="19:22">
      <c r="S5427" t="str">
        <f>IF(ISNUMBER(SEARCH(ZAKL_DATA!$B$18,FU!$U5427)),U5427,"")</f>
        <v>Únětice</v>
      </c>
      <c r="T5427" t="str">
        <f t="array" ref="T5427">IFERROR(INDEX($S$3:$S$6255,SMALL(IF(ISNUMBER(SEARCH("",$S$3:$S$6255)),ROW($S$1:$S$6253),""),ROW(S5425))),"")</f>
        <v>Únětice</v>
      </c>
      <c r="U5427" t="s">
        <v>4832</v>
      </c>
      <c r="V5427">
        <v>590061</v>
      </c>
    </row>
    <row r="5428" spans="19:22">
      <c r="S5428" t="str">
        <f>IF(ISNUMBER(SEARCH(ZAKL_DATA!$B$18,FU!$U5428)),U5428,"")</f>
        <v>Únětice</v>
      </c>
      <c r="T5428" t="str">
        <f t="array" ref="T5428">IFERROR(INDEX($S$3:$S$6255,SMALL(IF(ISNUMBER(SEARCH("",$S$3:$S$6255)),ROW($S$1:$S$6253),""),ROW(S5426))),"")</f>
        <v>Únětice</v>
      </c>
      <c r="U5428" t="s">
        <v>4832</v>
      </c>
      <c r="V5428">
        <v>590070</v>
      </c>
    </row>
    <row r="5429" spans="19:22">
      <c r="S5429" t="str">
        <f>IF(ISNUMBER(SEARCH(ZAKL_DATA!$B$18,FU!$U5429)),U5429,"")</f>
        <v>Unhošť</v>
      </c>
      <c r="T5429" t="str">
        <f t="array" ref="T5429">IFERROR(INDEX($S$3:$S$6255,SMALL(IF(ISNUMBER(SEARCH("",$S$3:$S$6255)),ROW($S$1:$S$6253),""),ROW(S5427))),"")</f>
        <v>Unhošť</v>
      </c>
      <c r="U5429" t="s">
        <v>4235</v>
      </c>
      <c r="V5429">
        <v>590088</v>
      </c>
    </row>
    <row r="5430" spans="19:22">
      <c r="S5430" t="str">
        <f>IF(ISNUMBER(SEARCH(ZAKL_DATA!$B$18,FU!$U5430)),U5430,"")</f>
        <v>Únice</v>
      </c>
      <c r="T5430" t="str">
        <f t="array" ref="T5430">IFERROR(INDEX($S$3:$S$6255,SMALL(IF(ISNUMBER(SEARCH("",$S$3:$S$6255)),ROW($S$1:$S$6253),""),ROW(S5428))),"")</f>
        <v>Únice</v>
      </c>
      <c r="U5430" t="s">
        <v>6481</v>
      </c>
      <c r="V5430">
        <v>590096</v>
      </c>
    </row>
    <row r="5431" spans="19:22">
      <c r="S5431" t="str">
        <f>IF(ISNUMBER(SEARCH(ZAKL_DATA!$B$18,FU!$U5431)),U5431,"")</f>
        <v>Uničov</v>
      </c>
      <c r="T5431" t="str">
        <f t="array" ref="T5431">IFERROR(INDEX($S$3:$S$6255,SMALL(IF(ISNUMBER(SEARCH("",$S$3:$S$6255)),ROW($S$1:$S$6253),""),ROW(S5429))),"")</f>
        <v>Uničov</v>
      </c>
      <c r="U5431" t="s">
        <v>3669</v>
      </c>
      <c r="V5431">
        <v>590100</v>
      </c>
    </row>
    <row r="5432" spans="19:22">
      <c r="S5432" t="str">
        <f>IF(ISNUMBER(SEARCH(ZAKL_DATA!$B$18,FU!$U5432)),U5432,"")</f>
        <v>Unín</v>
      </c>
      <c r="T5432" t="str">
        <f t="array" ref="T5432">IFERROR(INDEX($S$3:$S$6255,SMALL(IF(ISNUMBER(SEARCH("",$S$3:$S$6255)),ROW($S$1:$S$6253),""),ROW(S5430))),"")</f>
        <v>Unín</v>
      </c>
      <c r="U5432" t="s">
        <v>7811</v>
      </c>
      <c r="V5432">
        <v>590118</v>
      </c>
    </row>
    <row r="5433" spans="19:22">
      <c r="S5433" t="str">
        <f>IF(ISNUMBER(SEARCH(ZAKL_DATA!$B$18,FU!$U5433)),U5433,"")</f>
        <v>Unkovice</v>
      </c>
      <c r="T5433" t="str">
        <f t="array" ref="T5433">IFERROR(INDEX($S$3:$S$6255,SMALL(IF(ISNUMBER(SEARCH("",$S$3:$S$6255)),ROW($S$1:$S$6253),""),ROW(S5431))),"")</f>
        <v>Unkovice</v>
      </c>
      <c r="U5433" t="s">
        <v>7914</v>
      </c>
      <c r="V5433">
        <v>590126</v>
      </c>
    </row>
    <row r="5434" spans="19:22">
      <c r="S5434" t="str">
        <f>IF(ISNUMBER(SEARCH(ZAKL_DATA!$B$18,FU!$U5434)),U5434,"")</f>
        <v>Úpice</v>
      </c>
      <c r="T5434" t="str">
        <f t="array" ref="T5434">IFERROR(INDEX($S$3:$S$6255,SMALL(IF(ISNUMBER(SEARCH("",$S$3:$S$6255)),ROW($S$1:$S$6253),""),ROW(S5432))),"")</f>
        <v>Úpice</v>
      </c>
      <c r="U5434" t="s">
        <v>7654</v>
      </c>
      <c r="V5434">
        <v>590134</v>
      </c>
    </row>
    <row r="5435" spans="19:22">
      <c r="S5435" t="str">
        <f>IF(ISNUMBER(SEARCH(ZAKL_DATA!$B$18,FU!$U5435)),U5435,"")</f>
        <v>Úpohlavy</v>
      </c>
      <c r="T5435" t="str">
        <f t="array" ref="T5435">IFERROR(INDEX($S$3:$S$6255,SMALL(IF(ISNUMBER(SEARCH("",$S$3:$S$6255)),ROW($S$1:$S$6253),""),ROW(S5433))),"")</f>
        <v>Úpohlavy</v>
      </c>
      <c r="U5435" t="s">
        <v>6636</v>
      </c>
      <c r="V5435">
        <v>590142</v>
      </c>
    </row>
    <row r="5436" spans="19:22">
      <c r="S5436" t="str">
        <f>IF(ISNUMBER(SEARCH(ZAKL_DATA!$B$18,FU!$U5436)),U5436,"")</f>
        <v>Urbanice</v>
      </c>
      <c r="T5436" t="str">
        <f t="array" ref="T5436">IFERROR(INDEX($S$3:$S$6255,SMALL(IF(ISNUMBER(SEARCH("",$S$3:$S$6255)),ROW($S$1:$S$6253),""),ROW(S5434))),"")</f>
        <v>Urbanice</v>
      </c>
      <c r="U5436" t="s">
        <v>3826</v>
      </c>
      <c r="V5436">
        <v>590151</v>
      </c>
    </row>
    <row r="5437" spans="19:22">
      <c r="S5437" t="str">
        <f>IF(ISNUMBER(SEARCH(ZAKL_DATA!$B$18,FU!$U5437)),U5437,"")</f>
        <v>Urbanice</v>
      </c>
      <c r="T5437" t="str">
        <f t="array" ref="T5437">IFERROR(INDEX($S$3:$S$6255,SMALL(IF(ISNUMBER(SEARCH("",$S$3:$S$6255)),ROW($S$1:$S$6253),""),ROW(S5435))),"")</f>
        <v>Urbanice</v>
      </c>
      <c r="U5437" t="s">
        <v>3826</v>
      </c>
      <c r="V5437">
        <v>590177</v>
      </c>
    </row>
    <row r="5438" spans="19:22">
      <c r="S5438" t="str">
        <f>IF(ISNUMBER(SEARCH(ZAKL_DATA!$B$18,FU!$U5438)),U5438,"")</f>
        <v>Urbanov</v>
      </c>
      <c r="T5438" t="str">
        <f t="array" ref="T5438">IFERROR(INDEX($S$3:$S$6255,SMALL(IF(ISNUMBER(SEARCH("",$S$3:$S$6255)),ROW($S$1:$S$6253),""),ROW(S5436))),"")</f>
        <v>Urbanov</v>
      </c>
      <c r="U5438" t="s">
        <v>8192</v>
      </c>
      <c r="V5438">
        <v>590185</v>
      </c>
    </row>
    <row r="5439" spans="19:22">
      <c r="S5439" t="str">
        <f>IF(ISNUMBER(SEARCH(ZAKL_DATA!$B$18,FU!$U5439)),U5439,"")</f>
        <v>Určice</v>
      </c>
      <c r="T5439" t="str">
        <f t="array" ref="T5439">IFERROR(INDEX($S$3:$S$6255,SMALL(IF(ISNUMBER(SEARCH("",$S$3:$S$6255)),ROW($S$1:$S$6253),""),ROW(S5437))),"")</f>
        <v>Určice</v>
      </c>
      <c r="U5439" t="s">
        <v>8334</v>
      </c>
      <c r="V5439">
        <v>590193</v>
      </c>
    </row>
    <row r="5440" spans="19:22">
      <c r="S5440" t="str">
        <f>IF(ISNUMBER(SEARCH(ZAKL_DATA!$B$18,FU!$U5440)),U5440,"")</f>
        <v>Úsilné</v>
      </c>
      <c r="T5440" t="str">
        <f t="array" ref="T5440">IFERROR(INDEX($S$3:$S$6255,SMALL(IF(ISNUMBER(SEARCH("",$S$3:$S$6255)),ROW($S$1:$S$6253),""),ROW(S5438))),"")</f>
        <v>Úsilné</v>
      </c>
      <c r="U5440" t="s">
        <v>4471</v>
      </c>
      <c r="V5440">
        <v>590207</v>
      </c>
    </row>
    <row r="5441" spans="19:22">
      <c r="S5441" t="str">
        <f>IF(ISNUMBER(SEARCH(ZAKL_DATA!$B$18,FU!$U5441)),U5441,"")</f>
        <v>Úsilov</v>
      </c>
      <c r="T5441" t="str">
        <f t="array" ref="T5441">IFERROR(INDEX($S$3:$S$6255,SMALL(IF(ISNUMBER(SEARCH("",$S$3:$S$6255)),ROW($S$1:$S$6253),""),ROW(S5439))),"")</f>
        <v>Úsilov</v>
      </c>
      <c r="U5441" t="s">
        <v>5894</v>
      </c>
      <c r="V5441">
        <v>590215</v>
      </c>
    </row>
    <row r="5442" spans="19:22">
      <c r="S5442" t="str">
        <f>IF(ISNUMBER(SEARCH(ZAKL_DATA!$B$18,FU!$U5442)),U5442,"")</f>
        <v>Úsobí</v>
      </c>
      <c r="T5442" t="str">
        <f t="array" ref="T5442">IFERROR(INDEX($S$3:$S$6255,SMALL(IF(ISNUMBER(SEARCH("",$S$3:$S$6255)),ROW($S$1:$S$6253),""),ROW(S5440))),"")</f>
        <v>Úsobí</v>
      </c>
      <c r="U5442" t="s">
        <v>6918</v>
      </c>
      <c r="V5442">
        <v>590223</v>
      </c>
    </row>
    <row r="5443" spans="19:22">
      <c r="S5443" t="str">
        <f>IF(ISNUMBER(SEARCH(ZAKL_DATA!$B$18,FU!$U5443)),U5443,"")</f>
        <v>Úsobrno</v>
      </c>
      <c r="T5443" t="str">
        <f t="array" ref="T5443">IFERROR(INDEX($S$3:$S$6255,SMALL(IF(ISNUMBER(SEARCH("",$S$3:$S$6255)),ROW($S$1:$S$6253),""),ROW(S5441))),"")</f>
        <v>Úsobrno</v>
      </c>
      <c r="U5443" t="s">
        <v>7812</v>
      </c>
      <c r="V5443">
        <v>590240</v>
      </c>
    </row>
    <row r="5444" spans="19:22">
      <c r="S5444" t="str">
        <f>IF(ISNUMBER(SEARCH(ZAKL_DATA!$B$18,FU!$U5444)),U5444,"")</f>
        <v>Úsov</v>
      </c>
      <c r="T5444" t="str">
        <f t="array" ref="T5444">IFERROR(INDEX($S$3:$S$6255,SMALL(IF(ISNUMBER(SEARCH("",$S$3:$S$6255)),ROW($S$1:$S$6253),""),ROW(S5442))),"")</f>
        <v>Úsov</v>
      </c>
      <c r="U5444" t="s">
        <v>4956</v>
      </c>
      <c r="V5444">
        <v>590266</v>
      </c>
    </row>
    <row r="5445" spans="19:22">
      <c r="S5445" t="str">
        <f>IF(ISNUMBER(SEARCH(ZAKL_DATA!$B$18,FU!$U5445)),U5445,"")</f>
        <v>Ústí</v>
      </c>
      <c r="T5445" t="str">
        <f t="array" ref="T5445">IFERROR(INDEX($S$3:$S$6255,SMALL(IF(ISNUMBER(SEARCH("",$S$3:$S$6255)),ROW($S$1:$S$6253),""),ROW(S5443))),"")</f>
        <v>Ústí</v>
      </c>
      <c r="U5445" t="s">
        <v>3883</v>
      </c>
      <c r="V5445">
        <v>590274</v>
      </c>
    </row>
    <row r="5446" spans="19:22">
      <c r="S5446" t="str">
        <f>IF(ISNUMBER(SEARCH(ZAKL_DATA!$B$18,FU!$U5446)),U5446,"")</f>
        <v>Ústí</v>
      </c>
      <c r="T5446" t="str">
        <f t="array" ref="T5446">IFERROR(INDEX($S$3:$S$6255,SMALL(IF(ISNUMBER(SEARCH("",$S$3:$S$6255)),ROW($S$1:$S$6253),""),ROW(S5444))),"")</f>
        <v>Ústí</v>
      </c>
      <c r="U5446" t="s">
        <v>3883</v>
      </c>
      <c r="V5446">
        <v>590282</v>
      </c>
    </row>
    <row r="5447" spans="19:22">
      <c r="S5447" t="str">
        <f>IF(ISNUMBER(SEARCH(ZAKL_DATA!$B$18,FU!$U5447)),U5447,"")</f>
        <v>Ústí</v>
      </c>
      <c r="T5447" t="str">
        <f t="array" ref="T5447">IFERROR(INDEX($S$3:$S$6255,SMALL(IF(ISNUMBER(SEARCH("",$S$3:$S$6255)),ROW($S$1:$S$6253),""),ROW(S5445))),"")</f>
        <v>Ústí</v>
      </c>
      <c r="U5447" t="s">
        <v>3883</v>
      </c>
      <c r="V5447">
        <v>590304</v>
      </c>
    </row>
    <row r="5448" spans="19:22">
      <c r="S5448" t="str">
        <f>IF(ISNUMBER(SEARCH(ZAKL_DATA!$B$18,FU!$U5448)),U5448,"")</f>
        <v>Ústí nad Labem</v>
      </c>
      <c r="T5448" t="str">
        <f t="array" ref="T5448">IFERROR(INDEX($S$3:$S$6255,SMALL(IF(ISNUMBER(SEARCH("",$S$3:$S$6255)),ROW($S$1:$S$6253),""),ROW(S5446))),"")</f>
        <v>Ústí nad Labem</v>
      </c>
      <c r="U5448" t="s">
        <v>5917</v>
      </c>
      <c r="V5448">
        <v>590312</v>
      </c>
    </row>
    <row r="5449" spans="19:22">
      <c r="S5449" t="str">
        <f>IF(ISNUMBER(SEARCH(ZAKL_DATA!$B$18,FU!$U5449)),U5449,"")</f>
        <v>Ústí nad Orlicí</v>
      </c>
      <c r="T5449" t="str">
        <f t="array" ref="T5449">IFERROR(INDEX($S$3:$S$6255,SMALL(IF(ISNUMBER(SEARCH("",$S$3:$S$6255)),ROW($S$1:$S$6253),""),ROW(S5447))),"")</f>
        <v>Ústí nad Orlicí</v>
      </c>
      <c r="U5449" t="s">
        <v>7661</v>
      </c>
      <c r="V5449">
        <v>590321</v>
      </c>
    </row>
    <row r="5450" spans="19:22">
      <c r="S5450" t="str">
        <f>IF(ISNUMBER(SEARCH(ZAKL_DATA!$B$18,FU!$U5450)),U5450,"")</f>
        <v>Ústín</v>
      </c>
      <c r="T5450" t="str">
        <f t="array" ref="T5450">IFERROR(INDEX($S$3:$S$6255,SMALL(IF(ISNUMBER(SEARCH("",$S$3:$S$6255)),ROW($S$1:$S$6253),""),ROW(S5448))),"")</f>
        <v>Ústín</v>
      </c>
      <c r="U5450" t="s">
        <v>5718</v>
      </c>
      <c r="V5450">
        <v>590347</v>
      </c>
    </row>
    <row r="5451" spans="19:22">
      <c r="S5451" t="str">
        <f>IF(ISNUMBER(SEARCH(ZAKL_DATA!$B$18,FU!$U5451)),U5451,"")</f>
        <v>Ústrašice</v>
      </c>
      <c r="T5451" t="str">
        <f t="array" ref="T5451">IFERROR(INDEX($S$3:$S$6255,SMALL(IF(ISNUMBER(SEARCH("",$S$3:$S$6255)),ROW($S$1:$S$6253),""),ROW(S5449))),"")</f>
        <v>Ústrašice</v>
      </c>
      <c r="U5451" t="s">
        <v>8901</v>
      </c>
      <c r="V5451">
        <v>590363</v>
      </c>
    </row>
    <row r="5452" spans="19:22">
      <c r="S5452" t="str">
        <f>IF(ISNUMBER(SEARCH(ZAKL_DATA!$B$18,FU!$U5452)),U5452,"")</f>
        <v>Ústrašín</v>
      </c>
      <c r="T5452" t="str">
        <f t="array" ref="T5452">IFERROR(INDEX($S$3:$S$6255,SMALL(IF(ISNUMBER(SEARCH("",$S$3:$S$6255)),ROW($S$1:$S$6253),""),ROW(S5450))),"")</f>
        <v>Ústrašín</v>
      </c>
      <c r="U5452" t="s">
        <v>4657</v>
      </c>
      <c r="V5452">
        <v>590371</v>
      </c>
    </row>
    <row r="5453" spans="19:22">
      <c r="S5453" t="str">
        <f>IF(ISNUMBER(SEARCH(ZAKL_DATA!$B$18,FU!$U5453)),U5453,"")</f>
        <v>Ústup</v>
      </c>
      <c r="T5453" t="str">
        <f t="array" ref="T5453">IFERROR(INDEX($S$3:$S$6255,SMALL(IF(ISNUMBER(SEARCH("",$S$3:$S$6255)),ROW($S$1:$S$6253),""),ROW(S5451))),"")</f>
        <v>Ústup</v>
      </c>
      <c r="U5453" t="s">
        <v>5856</v>
      </c>
      <c r="V5453">
        <v>590380</v>
      </c>
    </row>
    <row r="5454" spans="19:22">
      <c r="S5454" t="str">
        <f>IF(ISNUMBER(SEARCH(ZAKL_DATA!$B$18,FU!$U5454)),U5454,"")</f>
        <v>Úsuší</v>
      </c>
      <c r="T5454" t="str">
        <f t="array" ref="T5454">IFERROR(INDEX($S$3:$S$6255,SMALL(IF(ISNUMBER(SEARCH("",$S$3:$S$6255)),ROW($S$1:$S$6253),""),ROW(S5452))),"")</f>
        <v>Úsuší</v>
      </c>
      <c r="U5454" t="s">
        <v>7915</v>
      </c>
      <c r="V5454">
        <v>590401</v>
      </c>
    </row>
    <row r="5455" spans="19:22">
      <c r="S5455" t="str">
        <f>IF(ISNUMBER(SEARCH(ZAKL_DATA!$B$18,FU!$U5455)),U5455,"")</f>
        <v>Úštěk</v>
      </c>
      <c r="T5455" t="str">
        <f t="array" ref="T5455">IFERROR(INDEX($S$3:$S$6255,SMALL(IF(ISNUMBER(SEARCH("",$S$3:$S$6255)),ROW($S$1:$S$6253),""),ROW(S5453))),"")</f>
        <v>Úštěk</v>
      </c>
      <c r="U5455" t="s">
        <v>6637</v>
      </c>
      <c r="V5455">
        <v>590410</v>
      </c>
    </row>
    <row r="5456" spans="19:22">
      <c r="S5456" t="str">
        <f>IF(ISNUMBER(SEARCH(ZAKL_DATA!$B$18,FU!$U5456)),U5456,"")</f>
        <v>Útěchov</v>
      </c>
      <c r="T5456" t="str">
        <f t="array" ref="T5456">IFERROR(INDEX($S$3:$S$6255,SMALL(IF(ISNUMBER(SEARCH("",$S$3:$S$6255)),ROW($S$1:$S$6253),""),ROW(S5454))),"")</f>
        <v>Útěchov</v>
      </c>
      <c r="U5456" t="s">
        <v>7155</v>
      </c>
      <c r="V5456">
        <v>590428</v>
      </c>
    </row>
    <row r="5457" spans="19:22">
      <c r="S5457" t="str">
        <f>IF(ISNUMBER(SEARCH(ZAKL_DATA!$B$18,FU!$U5457)),U5457,"")</f>
        <v>Útěchovice</v>
      </c>
      <c r="T5457" t="str">
        <f t="array" ref="T5457">IFERROR(INDEX($S$3:$S$6255,SMALL(IF(ISNUMBER(SEARCH("",$S$3:$S$6255)),ROW($S$1:$S$6253),""),ROW(S5455))),"")</f>
        <v>Útěchovice</v>
      </c>
      <c r="U5457" t="s">
        <v>5460</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c r="S5459" t="str">
        <f>IF(ISNUMBER(SEARCH(ZAKL_DATA!$B$18,FU!$U5459)),U5459,"")</f>
        <v>Útěchovičky</v>
      </c>
      <c r="T5459" t="str">
        <f t="array" ref="T5459">IFERROR(INDEX($S$3:$S$6255,SMALL(IF(ISNUMBER(SEARCH("",$S$3:$S$6255)),ROW($S$1:$S$6253),""),ROW(S5457))),"")</f>
        <v>Útěchovičky</v>
      </c>
      <c r="U5459" t="s">
        <v>4669</v>
      </c>
      <c r="V5459">
        <v>590452</v>
      </c>
    </row>
    <row r="5460" spans="19:22">
      <c r="S5460" t="str">
        <f>IF(ISNUMBER(SEARCH(ZAKL_DATA!$B$18,FU!$U5460)),U5460,"")</f>
        <v>Úterý</v>
      </c>
      <c r="T5460" t="str">
        <f t="array" ref="T5460">IFERROR(INDEX($S$3:$S$6255,SMALL(IF(ISNUMBER(SEARCH("",$S$3:$S$6255)),ROW($S$1:$S$6253),""),ROW(S5458))),"")</f>
        <v>Úterý</v>
      </c>
      <c r="U5460" t="s">
        <v>6140</v>
      </c>
      <c r="V5460">
        <v>590461</v>
      </c>
    </row>
    <row r="5461" spans="19:22">
      <c r="S5461" t="str">
        <f>IF(ISNUMBER(SEARCH(ZAKL_DATA!$B$18,FU!$U5461)),U5461,"")</f>
        <v>Útušice</v>
      </c>
      <c r="T5461" t="str">
        <f t="array" ref="T5461">IFERROR(INDEX($S$3:$S$6255,SMALL(IF(ISNUMBER(SEARCH("",$S$3:$S$6255)),ROW($S$1:$S$6253),""),ROW(S5459))),"")</f>
        <v>Útušice</v>
      </c>
      <c r="U5461" t="s">
        <v>6081</v>
      </c>
      <c r="V5461">
        <v>590479</v>
      </c>
    </row>
    <row r="5462" spans="19:22">
      <c r="S5462" t="str">
        <f>IF(ISNUMBER(SEARCH(ZAKL_DATA!$B$18,FU!$U5462)),U5462,"")</f>
        <v>Útvina</v>
      </c>
      <c r="T5462" t="str">
        <f t="array" ref="T5462">IFERROR(INDEX($S$3:$S$6255,SMALL(IF(ISNUMBER(SEARCH("",$S$3:$S$6255)),ROW($S$1:$S$6253),""),ROW(S5460))),"")</f>
        <v>Útvina</v>
      </c>
      <c r="U5462" t="s">
        <v>5968</v>
      </c>
      <c r="V5462">
        <v>590487</v>
      </c>
    </row>
    <row r="5463" spans="19:22">
      <c r="S5463" t="str">
        <f>IF(ISNUMBER(SEARCH(ZAKL_DATA!$B$18,FU!$U5463)),U5463,"")</f>
        <v>Úvalno</v>
      </c>
      <c r="T5463" t="str">
        <f t="array" ref="T5463">IFERROR(INDEX($S$3:$S$6255,SMALL(IF(ISNUMBER(SEARCH("",$S$3:$S$6255)),ROW($S$1:$S$6253),""),ROW(S5461))),"")</f>
        <v>Úvalno</v>
      </c>
      <c r="U5463" t="s">
        <v>8821</v>
      </c>
      <c r="V5463">
        <v>590495</v>
      </c>
    </row>
    <row r="5464" spans="19:22">
      <c r="S5464" t="str">
        <f>IF(ISNUMBER(SEARCH(ZAKL_DATA!$B$18,FU!$U5464)),U5464,"")</f>
        <v>Úvaly</v>
      </c>
      <c r="T5464" t="str">
        <f t="array" ref="T5464">IFERROR(INDEX($S$3:$S$6255,SMALL(IF(ISNUMBER(SEARCH("",$S$3:$S$6255)),ROW($S$1:$S$6253),""),ROW(S5462))),"")</f>
        <v>Úvaly</v>
      </c>
      <c r="U5464" t="s">
        <v>4762</v>
      </c>
      <c r="V5464">
        <v>590509</v>
      </c>
    </row>
    <row r="5465" spans="19:22">
      <c r="S5465" t="str">
        <f>IF(ISNUMBER(SEARCH(ZAKL_DATA!$B$18,FU!$U5465)),U5465,"")</f>
        <v>Uzenice</v>
      </c>
      <c r="T5465" t="str">
        <f t="array" ref="T5465">IFERROR(INDEX($S$3:$S$6255,SMALL(IF(ISNUMBER(SEARCH("",$S$3:$S$6255)),ROW($S$1:$S$6253),""),ROW(S5463))),"")</f>
        <v>Uzenice</v>
      </c>
      <c r="U5465" t="s">
        <v>5683</v>
      </c>
      <c r="V5465">
        <v>590517</v>
      </c>
    </row>
    <row r="5466" spans="19:22">
      <c r="S5466" t="str">
        <f>IF(ISNUMBER(SEARCH(ZAKL_DATA!$B$18,FU!$U5466)),U5466,"")</f>
        <v>Uzeničky</v>
      </c>
      <c r="T5466" t="str">
        <f t="array" ref="T5466">IFERROR(INDEX($S$3:$S$6255,SMALL(IF(ISNUMBER(SEARCH("",$S$3:$S$6255)),ROW($S$1:$S$6253),""),ROW(S5464))),"")</f>
        <v>Uzeničky</v>
      </c>
      <c r="U5466" t="s">
        <v>4596</v>
      </c>
      <c r="V5466">
        <v>590525</v>
      </c>
    </row>
    <row r="5467" spans="19:22">
      <c r="S5467" t="str">
        <f>IF(ISNUMBER(SEARCH(ZAKL_DATA!$B$18,FU!$U5467)),U5467,"")</f>
        <v>Úžice</v>
      </c>
      <c r="T5467" t="str">
        <f t="array" ref="T5467">IFERROR(INDEX($S$3:$S$6255,SMALL(IF(ISNUMBER(SEARCH("",$S$3:$S$6255)),ROW($S$1:$S$6253),""),ROW(S5465))),"")</f>
        <v>Úžice</v>
      </c>
      <c r="U5467" t="s">
        <v>4379</v>
      </c>
      <c r="V5467">
        <v>590533</v>
      </c>
    </row>
    <row r="5468" spans="19:22">
      <c r="S5468" t="str">
        <f>IF(ISNUMBER(SEARCH(ZAKL_DATA!$B$18,FU!$U5468)),U5468,"")</f>
        <v>Úžice</v>
      </c>
      <c r="T5468" t="str">
        <f t="array" ref="T5468">IFERROR(INDEX($S$3:$S$6255,SMALL(IF(ISNUMBER(SEARCH("",$S$3:$S$6255)),ROW($S$1:$S$6253),""),ROW(S5466))),"")</f>
        <v>Úžice</v>
      </c>
      <c r="U5468" t="s">
        <v>4379</v>
      </c>
      <c r="V5468">
        <v>590550</v>
      </c>
    </row>
    <row r="5469" spans="19:22">
      <c r="S5469" t="str">
        <f>IF(ISNUMBER(SEARCH(ZAKL_DATA!$B$18,FU!$U5469)),U5469,"")</f>
        <v>Vacenovice</v>
      </c>
      <c r="T5469" t="str">
        <f t="array" ref="T5469">IFERROR(INDEX($S$3:$S$6255,SMALL(IF(ISNUMBER(SEARCH("",$S$3:$S$6255)),ROW($S$1:$S$6253),""),ROW(S5467))),"")</f>
        <v>Vacenovice</v>
      </c>
      <c r="U5469" t="s">
        <v>8086</v>
      </c>
      <c r="V5469">
        <v>590568</v>
      </c>
    </row>
    <row r="5470" spans="19:22">
      <c r="S5470" t="str">
        <f>IF(ISNUMBER(SEARCH(ZAKL_DATA!$B$18,FU!$U5470)),U5470,"")</f>
        <v>Václavice</v>
      </c>
      <c r="T5470" t="str">
        <f t="array" ref="T5470">IFERROR(INDEX($S$3:$S$6255,SMALL(IF(ISNUMBER(SEARCH("",$S$3:$S$6255)),ROW($S$1:$S$6253),""),ROW(S5468))),"")</f>
        <v>Václavice</v>
      </c>
      <c r="U5470" t="s">
        <v>4145</v>
      </c>
      <c r="V5470">
        <v>590576</v>
      </c>
    </row>
    <row r="5471" spans="19:22">
      <c r="S5471" t="str">
        <f>IF(ISNUMBER(SEARCH(ZAKL_DATA!$B$18,FU!$U5471)),U5471,"")</f>
        <v>Václavov u Bruntálu</v>
      </c>
      <c r="T5471" t="str">
        <f t="array" ref="T5471">IFERROR(INDEX($S$3:$S$6255,SMALL(IF(ISNUMBER(SEARCH("",$S$3:$S$6255)),ROW($S$1:$S$6253),""),ROW(S5469))),"")</f>
        <v>Václavov u Bruntálu</v>
      </c>
      <c r="U5471" t="s">
        <v>8822</v>
      </c>
      <c r="V5471">
        <v>590584</v>
      </c>
    </row>
    <row r="5472" spans="19:22">
      <c r="S5472" t="str">
        <f>IF(ISNUMBER(SEARCH(ZAKL_DATA!$B$18,FU!$U5472)),U5472,"")</f>
        <v>Václavovice</v>
      </c>
      <c r="T5472" t="str">
        <f t="array" ref="T5472">IFERROR(INDEX($S$3:$S$6255,SMALL(IF(ISNUMBER(SEARCH("",$S$3:$S$6255)),ROW($S$1:$S$6253),""),ROW(S5470))),"")</f>
        <v>Václavovice</v>
      </c>
      <c r="U5472" t="s">
        <v>8881</v>
      </c>
      <c r="V5472">
        <v>590592</v>
      </c>
    </row>
    <row r="5473" spans="19:22">
      <c r="S5473" t="str">
        <f>IF(ISNUMBER(SEARCH(ZAKL_DATA!$B$18,FU!$U5473)),U5473,"")</f>
        <v>Václavy</v>
      </c>
      <c r="T5473" t="str">
        <f t="array" ref="T5473">IFERROR(INDEX($S$3:$S$6255,SMALL(IF(ISNUMBER(SEARCH("",$S$3:$S$6255)),ROW($S$1:$S$6253),""),ROW(S5471))),"")</f>
        <v>Václavy</v>
      </c>
      <c r="U5473" t="s">
        <v>6610</v>
      </c>
      <c r="V5473">
        <v>590614</v>
      </c>
    </row>
    <row r="5474" spans="19:22">
      <c r="S5474" t="str">
        <f>IF(ISNUMBER(SEARCH(ZAKL_DATA!$B$18,FU!$U5474)),U5474,"")</f>
        <v>Vacov</v>
      </c>
      <c r="T5474" t="str">
        <f t="array" ref="T5474">IFERROR(INDEX($S$3:$S$6255,SMALL(IF(ISNUMBER(SEARCH("",$S$3:$S$6255)),ROW($S$1:$S$6253),""),ROW(S5472))),"")</f>
        <v>Vacov</v>
      </c>
      <c r="U5474" t="s">
        <v>5602</v>
      </c>
      <c r="V5474">
        <v>590622</v>
      </c>
    </row>
    <row r="5475" spans="19:22">
      <c r="S5475" t="str">
        <f>IF(ISNUMBER(SEARCH(ZAKL_DATA!$B$18,FU!$U5475)),U5475,"")</f>
        <v>Vacovice</v>
      </c>
      <c r="T5475" t="str">
        <f t="array" ref="T5475">IFERROR(INDEX($S$3:$S$6255,SMALL(IF(ISNUMBER(SEARCH("",$S$3:$S$6255)),ROW($S$1:$S$6253),""),ROW(S5473))),"")</f>
        <v>Vacovice</v>
      </c>
      <c r="U5475" t="s">
        <v>4559</v>
      </c>
      <c r="V5475">
        <v>590631</v>
      </c>
    </row>
    <row r="5476" spans="19:22">
      <c r="S5476" t="str">
        <f>IF(ISNUMBER(SEARCH(ZAKL_DATA!$B$18,FU!$U5476)),U5476,"")</f>
        <v>Val</v>
      </c>
      <c r="T5476" t="str">
        <f t="array" ref="T5476">IFERROR(INDEX($S$3:$S$6255,SMALL(IF(ISNUMBER(SEARCH("",$S$3:$S$6255)),ROW($S$1:$S$6253),""),ROW(S5474))),"")</f>
        <v>Val</v>
      </c>
      <c r="U5476" t="s">
        <v>5798</v>
      </c>
      <c r="V5476">
        <v>590649</v>
      </c>
    </row>
    <row r="5477" spans="19:22">
      <c r="S5477" t="str">
        <f>IF(ISNUMBER(SEARCH(ZAKL_DATA!$B$18,FU!$U5477)),U5477,"")</f>
        <v>Val</v>
      </c>
      <c r="T5477" t="str">
        <f t="array" ref="T5477">IFERROR(INDEX($S$3:$S$6255,SMALL(IF(ISNUMBER(SEARCH("",$S$3:$S$6255)),ROW($S$1:$S$6253),""),ROW(S5475))),"")</f>
        <v>Val</v>
      </c>
      <c r="U5477" t="s">
        <v>5798</v>
      </c>
      <c r="V5477">
        <v>590657</v>
      </c>
    </row>
    <row r="5478" spans="19:22">
      <c r="S5478" t="str">
        <f>IF(ISNUMBER(SEARCH(ZAKL_DATA!$B$18,FU!$U5478)),U5478,"")</f>
        <v>Valašská Bystřice</v>
      </c>
      <c r="T5478" t="str">
        <f t="array" ref="T5478">IFERROR(INDEX($S$3:$S$6255,SMALL(IF(ISNUMBER(SEARCH("",$S$3:$S$6255)),ROW($S$1:$S$6253),""),ROW(S5476))),"")</f>
        <v>Valašská Bystřice</v>
      </c>
      <c r="U5478" t="s">
        <v>5156</v>
      </c>
      <c r="V5478">
        <v>590665</v>
      </c>
    </row>
    <row r="5479" spans="19:22">
      <c r="S5479" t="str">
        <f>IF(ISNUMBER(SEARCH(ZAKL_DATA!$B$18,FU!$U5479)),U5479,"")</f>
        <v>Valašská Polanka</v>
      </c>
      <c r="T5479" t="str">
        <f t="array" ref="T5479">IFERROR(INDEX($S$3:$S$6255,SMALL(IF(ISNUMBER(SEARCH("",$S$3:$S$6255)),ROW($S$1:$S$6253),""),ROW(S5477))),"")</f>
        <v>Valašská Polanka</v>
      </c>
      <c r="U5479" t="s">
        <v>5160</v>
      </c>
      <c r="V5479">
        <v>590673</v>
      </c>
    </row>
    <row r="5480" spans="19:22">
      <c r="S5480" t="str">
        <f>IF(ISNUMBER(SEARCH(ZAKL_DATA!$B$18,FU!$U5480)),U5480,"")</f>
        <v>Valašská Senice</v>
      </c>
      <c r="T5480" t="str">
        <f t="array" ref="T5480">IFERROR(INDEX($S$3:$S$6255,SMALL(IF(ISNUMBER(SEARCH("",$S$3:$S$6255)),ROW($S$1:$S$6253),""),ROW(S5478))),"")</f>
        <v>Valašská Senice</v>
      </c>
      <c r="U5480" t="s">
        <v>5775</v>
      </c>
      <c r="V5480">
        <v>590681</v>
      </c>
    </row>
    <row r="5481" spans="19:22">
      <c r="S5481" t="str">
        <f>IF(ISNUMBER(SEARCH(ZAKL_DATA!$B$18,FU!$U5481)),U5481,"")</f>
        <v>Valašské Klobouky</v>
      </c>
      <c r="T5481" t="str">
        <f t="array" ref="T5481">IFERROR(INDEX($S$3:$S$6255,SMALL(IF(ISNUMBER(SEARCH("",$S$3:$S$6255)),ROW($S$1:$S$6253),""),ROW(S5479))),"")</f>
        <v>Valašské Klobouky</v>
      </c>
      <c r="U5481" t="s">
        <v>8026</v>
      </c>
      <c r="V5481">
        <v>590690</v>
      </c>
    </row>
    <row r="5482" spans="19:22">
      <c r="S5482" t="str">
        <f>IF(ISNUMBER(SEARCH(ZAKL_DATA!$B$18,FU!$U5482)),U5482,"")</f>
        <v>Valašské Meziříčí</v>
      </c>
      <c r="T5482" t="str">
        <f t="array" ref="T5482">IFERROR(INDEX($S$3:$S$6255,SMALL(IF(ISNUMBER(SEARCH("",$S$3:$S$6255)),ROW($S$1:$S$6253),""),ROW(S5480))),"")</f>
        <v>Valašské Meziříčí</v>
      </c>
      <c r="U5482" t="s">
        <v>5165</v>
      </c>
      <c r="V5482">
        <v>590703</v>
      </c>
    </row>
    <row r="5483" spans="19:22">
      <c r="S5483" t="str">
        <f>IF(ISNUMBER(SEARCH(ZAKL_DATA!$B$18,FU!$U5483)),U5483,"")</f>
        <v>Valašské Příkazy</v>
      </c>
      <c r="T5483" t="str">
        <f t="array" ref="T5483">IFERROR(INDEX($S$3:$S$6255,SMALL(IF(ISNUMBER(SEARCH("",$S$3:$S$6255)),ROW($S$1:$S$6253),""),ROW(S5481))),"")</f>
        <v>Valašské Příkazy</v>
      </c>
      <c r="U5483" t="s">
        <v>5171</v>
      </c>
      <c r="V5483">
        <v>590711</v>
      </c>
    </row>
    <row r="5484" spans="19:22">
      <c r="S5484" t="str">
        <f>IF(ISNUMBER(SEARCH(ZAKL_DATA!$B$18,FU!$U5484)),U5484,"")</f>
        <v>Valdice</v>
      </c>
      <c r="T5484" t="str">
        <f t="array" ref="T5484">IFERROR(INDEX($S$3:$S$6255,SMALL(IF(ISNUMBER(SEARCH("",$S$3:$S$6255)),ROW($S$1:$S$6253),""),ROW(S5482))),"")</f>
        <v>Valdice</v>
      </c>
      <c r="U5484" t="s">
        <v>7247</v>
      </c>
      <c r="V5484">
        <v>590746</v>
      </c>
    </row>
    <row r="5485" spans="19:22">
      <c r="S5485" t="str">
        <f>IF(ISNUMBER(SEARCH(ZAKL_DATA!$B$18,FU!$U5485)),U5485,"")</f>
        <v>Valdíkov</v>
      </c>
      <c r="T5485" t="str">
        <f t="array" ref="T5485">IFERROR(INDEX($S$3:$S$6255,SMALL(IF(ISNUMBER(SEARCH("",$S$3:$S$6255)),ROW($S$1:$S$6253),""),ROW(S5483))),"")</f>
        <v>Valdíkov</v>
      </c>
      <c r="U5485" t="s">
        <v>8163</v>
      </c>
      <c r="V5485">
        <v>590754</v>
      </c>
    </row>
    <row r="5486" spans="19:22">
      <c r="S5486" t="str">
        <f>IF(ISNUMBER(SEARCH(ZAKL_DATA!$B$18,FU!$U5486)),U5486,"")</f>
        <v>Valeč</v>
      </c>
      <c r="T5486" t="str">
        <f t="array" ref="T5486">IFERROR(INDEX($S$3:$S$6255,SMALL(IF(ISNUMBER(SEARCH("",$S$3:$S$6255)),ROW($S$1:$S$6253),""),ROW(S5484))),"")</f>
        <v>Valeč</v>
      </c>
      <c r="U5486" t="s">
        <v>5969</v>
      </c>
      <c r="V5486">
        <v>590762</v>
      </c>
    </row>
    <row r="5487" spans="19:22">
      <c r="S5487" t="str">
        <f>IF(ISNUMBER(SEARCH(ZAKL_DATA!$B$18,FU!$U5487)),U5487,"")</f>
        <v>Valeč</v>
      </c>
      <c r="T5487" t="str">
        <f t="array" ref="T5487">IFERROR(INDEX($S$3:$S$6255,SMALL(IF(ISNUMBER(SEARCH("",$S$3:$S$6255)),ROW($S$1:$S$6253),""),ROW(S5485))),"")</f>
        <v>Valeč</v>
      </c>
      <c r="U5487" t="s">
        <v>5969</v>
      </c>
      <c r="V5487">
        <v>590789</v>
      </c>
    </row>
    <row r="5488" spans="19:22">
      <c r="S5488" t="str">
        <f>IF(ISNUMBER(SEARCH(ZAKL_DATA!$B$18,FU!$U5488)),U5488,"")</f>
        <v>Valchov</v>
      </c>
      <c r="T5488" t="str">
        <f t="array" ref="T5488">IFERROR(INDEX($S$3:$S$6255,SMALL(IF(ISNUMBER(SEARCH("",$S$3:$S$6255)),ROW($S$1:$S$6253),""),ROW(S5486))),"")</f>
        <v>Valchov</v>
      </c>
      <c r="U5488" t="s">
        <v>7813</v>
      </c>
      <c r="V5488">
        <v>590797</v>
      </c>
    </row>
    <row r="5489" spans="19:22">
      <c r="S5489" t="str">
        <f>IF(ISNUMBER(SEARCH(ZAKL_DATA!$B$18,FU!$U5489)),U5489,"")</f>
        <v>Valkeřice</v>
      </c>
      <c r="T5489" t="str">
        <f t="array" ref="T5489">IFERROR(INDEX($S$3:$S$6255,SMALL(IF(ISNUMBER(SEARCH("",$S$3:$S$6255)),ROW($S$1:$S$6253),""),ROW(S5487))),"")</f>
        <v>Valkeřice</v>
      </c>
      <c r="U5489" t="s">
        <v>6389</v>
      </c>
      <c r="V5489">
        <v>590801</v>
      </c>
    </row>
    <row r="5490" spans="19:22">
      <c r="S5490" t="str">
        <f>IF(ISNUMBER(SEARCH(ZAKL_DATA!$B$18,FU!$U5490)),U5490,"")</f>
        <v>Valšov</v>
      </c>
      <c r="T5490" t="str">
        <f t="array" ref="T5490">IFERROR(INDEX($S$3:$S$6255,SMALL(IF(ISNUMBER(SEARCH("",$S$3:$S$6255)),ROW($S$1:$S$6253),""),ROW(S5488))),"")</f>
        <v>Valšov</v>
      </c>
      <c r="U5490" t="s">
        <v>5671</v>
      </c>
      <c r="V5490">
        <v>590819</v>
      </c>
    </row>
    <row r="5491" spans="19:22">
      <c r="S5491" t="str">
        <f>IF(ISNUMBER(SEARCH(ZAKL_DATA!$B$18,FU!$U5491)),U5491,"")</f>
        <v>Valtice</v>
      </c>
      <c r="T5491" t="str">
        <f t="array" ref="T5491">IFERROR(INDEX($S$3:$S$6255,SMALL(IF(ISNUMBER(SEARCH("",$S$3:$S$6255)),ROW($S$1:$S$6253),""),ROW(S5489))),"")</f>
        <v>Valtice</v>
      </c>
      <c r="U5491" t="s">
        <v>7978</v>
      </c>
      <c r="V5491">
        <v>590827</v>
      </c>
    </row>
    <row r="5492" spans="19:22">
      <c r="S5492" t="str">
        <f>IF(ISNUMBER(SEARCH(ZAKL_DATA!$B$18,FU!$U5492)),U5492,"")</f>
        <v>Valtrovice</v>
      </c>
      <c r="T5492" t="str">
        <f t="array" ref="T5492">IFERROR(INDEX($S$3:$S$6255,SMALL(IF(ISNUMBER(SEARCH("",$S$3:$S$6255)),ROW($S$1:$S$6253),""),ROW(S5490))),"")</f>
        <v>Valtrovice</v>
      </c>
      <c r="U5492" t="s">
        <v>8640</v>
      </c>
      <c r="V5492">
        <v>590835</v>
      </c>
    </row>
    <row r="5493" spans="19:22">
      <c r="S5493" t="str">
        <f>IF(ISNUMBER(SEARCH(ZAKL_DATA!$B$18,FU!$U5493)),U5493,"")</f>
        <v>Valy</v>
      </c>
      <c r="T5493" t="str">
        <f t="array" ref="T5493">IFERROR(INDEX($S$3:$S$6255,SMALL(IF(ISNUMBER(SEARCH("",$S$3:$S$6255)),ROW($S$1:$S$6253),""),ROW(S5491))),"")</f>
        <v>Valy</v>
      </c>
      <c r="U5493" t="s">
        <v>4809</v>
      </c>
      <c r="V5493">
        <v>590843</v>
      </c>
    </row>
    <row r="5494" spans="19:22">
      <c r="S5494" t="str">
        <f>IF(ISNUMBER(SEARCH(ZAKL_DATA!$B$18,FU!$U5494)),U5494,"")</f>
        <v>Valy</v>
      </c>
      <c r="T5494" t="str">
        <f t="array" ref="T5494">IFERROR(INDEX($S$3:$S$6255,SMALL(IF(ISNUMBER(SEARCH("",$S$3:$S$6255)),ROW($S$1:$S$6253),""),ROW(S5492))),"")</f>
        <v>Valy</v>
      </c>
      <c r="U5494" t="s">
        <v>4809</v>
      </c>
      <c r="V5494">
        <v>590851</v>
      </c>
    </row>
    <row r="5495" spans="19:22">
      <c r="S5495" t="str">
        <f>IF(ISNUMBER(SEARCH(ZAKL_DATA!$B$18,FU!$U5495)),U5495,"")</f>
        <v>Vamberk</v>
      </c>
      <c r="T5495" t="str">
        <f t="array" ref="T5495">IFERROR(INDEX($S$3:$S$6255,SMALL(IF(ISNUMBER(SEARCH("",$S$3:$S$6255)),ROW($S$1:$S$6253),""),ROW(S5493))),"")</f>
        <v>Vamberk</v>
      </c>
      <c r="U5495" t="s">
        <v>7452</v>
      </c>
      <c r="V5495">
        <v>590860</v>
      </c>
    </row>
    <row r="5496" spans="19:22">
      <c r="S5496" t="str">
        <f>IF(ISNUMBER(SEARCH(ZAKL_DATA!$B$18,FU!$U5496)),U5496,"")</f>
        <v>Vanov</v>
      </c>
      <c r="T5496" t="str">
        <f t="array" ref="T5496">IFERROR(INDEX($S$3:$S$6255,SMALL(IF(ISNUMBER(SEARCH("",$S$3:$S$6255)),ROW($S$1:$S$6253),""),ROW(S5494))),"")</f>
        <v>Vanov</v>
      </c>
      <c r="U5496" t="s">
        <v>8193</v>
      </c>
      <c r="V5496">
        <v>590878</v>
      </c>
    </row>
    <row r="5497" spans="19:22">
      <c r="S5497" t="str">
        <f>IF(ISNUMBER(SEARCH(ZAKL_DATA!$B$18,FU!$U5497)),U5497,"")</f>
        <v>Vanovice</v>
      </c>
      <c r="T5497" t="str">
        <f t="array" ref="T5497">IFERROR(INDEX($S$3:$S$6255,SMALL(IF(ISNUMBER(SEARCH("",$S$3:$S$6255)),ROW($S$1:$S$6253),""),ROW(S5495))),"")</f>
        <v>Vanovice</v>
      </c>
      <c r="U5497" t="s">
        <v>7814</v>
      </c>
      <c r="V5497">
        <v>590886</v>
      </c>
    </row>
    <row r="5498" spans="19:22">
      <c r="S5498" t="str">
        <f>IF(ISNUMBER(SEARCH(ZAKL_DATA!$B$18,FU!$U5498)),U5498,"")</f>
        <v>Vanůvek</v>
      </c>
      <c r="T5498" t="str">
        <f t="array" ref="T5498">IFERROR(INDEX($S$3:$S$6255,SMALL(IF(ISNUMBER(SEARCH("",$S$3:$S$6255)),ROW($S$1:$S$6253),""),ROW(S5496))),"")</f>
        <v>Vanůvek</v>
      </c>
      <c r="U5498" t="s">
        <v>8194</v>
      </c>
      <c r="V5498">
        <v>590894</v>
      </c>
    </row>
    <row r="5499" spans="19:22">
      <c r="S5499" t="str">
        <f>IF(ISNUMBER(SEARCH(ZAKL_DATA!$B$18,FU!$U5499)),U5499,"")</f>
        <v>Vápenice</v>
      </c>
      <c r="T5499" t="str">
        <f t="array" ref="T5499">IFERROR(INDEX($S$3:$S$6255,SMALL(IF(ISNUMBER(SEARCH("",$S$3:$S$6255)),ROW($S$1:$S$6253),""),ROW(S5497))),"")</f>
        <v>Vápenice</v>
      </c>
      <c r="U5499" t="s">
        <v>8487</v>
      </c>
      <c r="V5499">
        <v>590908</v>
      </c>
    </row>
    <row r="5500" spans="19:22">
      <c r="S5500" t="str">
        <f>IF(ISNUMBER(SEARCH(ZAKL_DATA!$B$18,FU!$U5500)),U5500,"")</f>
        <v>Vápenná</v>
      </c>
      <c r="T5500" t="str">
        <f t="array" ref="T5500">IFERROR(INDEX($S$3:$S$6255,SMALL(IF(ISNUMBER(SEARCH("",$S$3:$S$6255)),ROW($S$1:$S$6253),""),ROW(S5498))),"")</f>
        <v>Vápenná</v>
      </c>
      <c r="U5500" t="s">
        <v>4958</v>
      </c>
      <c r="V5500">
        <v>590916</v>
      </c>
    </row>
    <row r="5501" spans="19:22">
      <c r="S5501" t="str">
        <f>IF(ISNUMBER(SEARCH(ZAKL_DATA!$B$18,FU!$U5501)),U5501,"")</f>
        <v>Vápenný Podol</v>
      </c>
      <c r="T5501" t="str">
        <f t="array" ref="T5501">IFERROR(INDEX($S$3:$S$6255,SMALL(IF(ISNUMBER(SEARCH("",$S$3:$S$6255)),ROW($S$1:$S$6253),""),ROW(S5499))),"")</f>
        <v>Vápenný Podol</v>
      </c>
      <c r="U5501" t="s">
        <v>7139</v>
      </c>
      <c r="V5501">
        <v>590941</v>
      </c>
    </row>
    <row r="5502" spans="19:22">
      <c r="S5502" t="str">
        <f>IF(ISNUMBER(SEARCH(ZAKL_DATA!$B$18,FU!$U5502)),U5502,"")</f>
        <v>Vápno</v>
      </c>
      <c r="T5502" t="str">
        <f t="array" ref="T5502">IFERROR(INDEX($S$3:$S$6255,SMALL(IF(ISNUMBER(SEARCH("",$S$3:$S$6255)),ROW($S$1:$S$6253),""),ROW(S5500))),"")</f>
        <v>Vápno</v>
      </c>
      <c r="U5502" t="s">
        <v>7393</v>
      </c>
      <c r="V5502">
        <v>590959</v>
      </c>
    </row>
    <row r="5503" spans="19:22">
      <c r="S5503" t="str">
        <f>IF(ISNUMBER(SEARCH(ZAKL_DATA!$B$18,FU!$U5503)),U5503,"")</f>
        <v>Vápovice</v>
      </c>
      <c r="T5503" t="str">
        <f t="array" ref="T5503">IFERROR(INDEX($S$3:$S$6255,SMALL(IF(ISNUMBER(SEARCH("",$S$3:$S$6255)),ROW($S$1:$S$6253),""),ROW(S5501))),"")</f>
        <v>Vápovice</v>
      </c>
      <c r="U5503" t="s">
        <v>8195</v>
      </c>
      <c r="V5503">
        <v>590967</v>
      </c>
    </row>
    <row r="5504" spans="19:22">
      <c r="S5504" t="str">
        <f>IF(ISNUMBER(SEARCH(ZAKL_DATA!$B$18,FU!$U5504)),U5504,"")</f>
        <v>Varnsdorf</v>
      </c>
      <c r="T5504" t="str">
        <f t="array" ref="T5504">IFERROR(INDEX($S$3:$S$6255,SMALL(IF(ISNUMBER(SEARCH("",$S$3:$S$6255)),ROW($S$1:$S$6253),""),ROW(S5502))),"")</f>
        <v>Varnsdorf</v>
      </c>
      <c r="U5504" t="s">
        <v>6390</v>
      </c>
      <c r="V5504">
        <v>590975</v>
      </c>
    </row>
    <row r="5505" spans="19:22">
      <c r="S5505" t="str">
        <f>IF(ISNUMBER(SEARCH(ZAKL_DATA!$B$18,FU!$U5505)),U5505,"")</f>
        <v>Varvažov</v>
      </c>
      <c r="T5505" t="str">
        <f t="array" ref="T5505">IFERROR(INDEX($S$3:$S$6255,SMALL(IF(ISNUMBER(SEARCH("",$S$3:$S$6255)),ROW($S$1:$S$6253),""),ROW(S5503))),"")</f>
        <v>Varvažov</v>
      </c>
      <c r="U5505" t="s">
        <v>6328</v>
      </c>
      <c r="V5505">
        <v>590983</v>
      </c>
    </row>
    <row r="5506" spans="19:22">
      <c r="S5506" t="str">
        <f>IF(ISNUMBER(SEARCH(ZAKL_DATA!$B$18,FU!$U5506)),U5506,"")</f>
        <v>Vatín</v>
      </c>
      <c r="T5506" t="str">
        <f t="array" ref="T5506">IFERROR(INDEX($S$3:$S$6255,SMALL(IF(ISNUMBER(SEARCH("",$S$3:$S$6255)),ROW($S$1:$S$6253),""),ROW(S5504))),"")</f>
        <v>Vatín</v>
      </c>
      <c r="U5506" t="s">
        <v>8769</v>
      </c>
      <c r="V5506">
        <v>590991</v>
      </c>
    </row>
    <row r="5507" spans="19:22">
      <c r="S5507" t="str">
        <f>IF(ISNUMBER(SEARCH(ZAKL_DATA!$B$18,FU!$U5507)),U5507,"")</f>
        <v>Vavřinec</v>
      </c>
      <c r="T5507" t="str">
        <f t="array" ref="T5507">IFERROR(INDEX($S$3:$S$6255,SMALL(IF(ISNUMBER(SEARCH("",$S$3:$S$6255)),ROW($S$1:$S$6253),""),ROW(S5505))),"")</f>
        <v>Vavřinec</v>
      </c>
      <c r="U5507" t="s">
        <v>4380</v>
      </c>
      <c r="V5507">
        <v>591009</v>
      </c>
    </row>
    <row r="5508" spans="19:22">
      <c r="S5508" t="str">
        <f>IF(ISNUMBER(SEARCH(ZAKL_DATA!$B$18,FU!$U5508)),U5508,"")</f>
        <v>Vavřinec</v>
      </c>
      <c r="T5508" t="str">
        <f t="array" ref="T5508">IFERROR(INDEX($S$3:$S$6255,SMALL(IF(ISNUMBER(SEARCH("",$S$3:$S$6255)),ROW($S$1:$S$6253),""),ROW(S5506))),"")</f>
        <v>Vavřinec</v>
      </c>
      <c r="U5508" t="s">
        <v>4380</v>
      </c>
      <c r="V5508">
        <v>591025</v>
      </c>
    </row>
    <row r="5509" spans="19:22">
      <c r="S5509" t="str">
        <f>IF(ISNUMBER(SEARCH(ZAKL_DATA!$B$18,FU!$U5509)),U5509,"")</f>
        <v>Vážany</v>
      </c>
      <c r="T5509" t="str">
        <f t="array" ref="T5509">IFERROR(INDEX($S$3:$S$6255,SMALL(IF(ISNUMBER(SEARCH("",$S$3:$S$6255)),ROW($S$1:$S$6253),""),ROW(S5507))),"")</f>
        <v>Vážany</v>
      </c>
      <c r="U5509" t="s">
        <v>7815</v>
      </c>
      <c r="V5509">
        <v>591041</v>
      </c>
    </row>
    <row r="5510" spans="19:22">
      <c r="S5510" t="str">
        <f>IF(ISNUMBER(SEARCH(ZAKL_DATA!$B$18,FU!$U5510)),U5510,"")</f>
        <v>Vážany</v>
      </c>
      <c r="T5510" t="str">
        <f t="array" ref="T5510">IFERROR(INDEX($S$3:$S$6255,SMALL(IF(ISNUMBER(SEARCH("",$S$3:$S$6255)),ROW($S$1:$S$6253),""),ROW(S5508))),"")</f>
        <v>Vážany</v>
      </c>
      <c r="U5510" t="s">
        <v>7815</v>
      </c>
      <c r="V5510">
        <v>591068</v>
      </c>
    </row>
    <row r="5511" spans="19:22">
      <c r="S5511" t="str">
        <f>IF(ISNUMBER(SEARCH(ZAKL_DATA!$B$18,FU!$U5511)),U5511,"")</f>
        <v>Vážany</v>
      </c>
      <c r="T5511" t="str">
        <f t="array" ref="T5511">IFERROR(INDEX($S$3:$S$6255,SMALL(IF(ISNUMBER(SEARCH("",$S$3:$S$6255)),ROW($S$1:$S$6253),""),ROW(S5509))),"")</f>
        <v>Vážany</v>
      </c>
      <c r="U5511" t="s">
        <v>7815</v>
      </c>
      <c r="V5511">
        <v>591092</v>
      </c>
    </row>
    <row r="5512" spans="19:22">
      <c r="S5512" t="str">
        <f>IF(ISNUMBER(SEARCH(ZAKL_DATA!$B$18,FU!$U5512)),U5512,"")</f>
        <v>Vážany nad Litavou</v>
      </c>
      <c r="T5512" t="str">
        <f t="array" ref="T5512">IFERROR(INDEX($S$3:$S$6255,SMALL(IF(ISNUMBER(SEARCH("",$S$3:$S$6255)),ROW($S$1:$S$6253),""),ROW(S5510))),"")</f>
        <v>Vážany nad Litavou</v>
      </c>
      <c r="U5512" t="s">
        <v>8547</v>
      </c>
      <c r="V5512">
        <v>591114</v>
      </c>
    </row>
    <row r="5513" spans="19:22">
      <c r="S5513" t="str">
        <f>IF(ISNUMBER(SEARCH(ZAKL_DATA!$B$18,FU!$U5513)),U5513,"")</f>
        <v>Včelákov</v>
      </c>
      <c r="T5513" t="str">
        <f t="array" ref="T5513">IFERROR(INDEX($S$3:$S$6255,SMALL(IF(ISNUMBER(SEARCH("",$S$3:$S$6255)),ROW($S$1:$S$6253),""),ROW(S5511))),"")</f>
        <v>Včelákov</v>
      </c>
      <c r="U5513" t="s">
        <v>7140</v>
      </c>
      <c r="V5513">
        <v>591122</v>
      </c>
    </row>
    <row r="5514" spans="19:22">
      <c r="S5514" t="str">
        <f>IF(ISNUMBER(SEARCH(ZAKL_DATA!$B$18,FU!$U5514)),U5514,"")</f>
        <v>Včelná</v>
      </c>
      <c r="T5514" t="str">
        <f t="array" ref="T5514">IFERROR(INDEX($S$3:$S$6255,SMALL(IF(ISNUMBER(SEARCH("",$S$3:$S$6255)),ROW($S$1:$S$6253),""),ROW(S5512))),"")</f>
        <v>Včelná</v>
      </c>
      <c r="U5514" t="s">
        <v>5182</v>
      </c>
      <c r="V5514">
        <v>591149</v>
      </c>
    </row>
    <row r="5515" spans="19:22">
      <c r="S5515" t="str">
        <f>IF(ISNUMBER(SEARCH(ZAKL_DATA!$B$18,FU!$U5515)),U5515,"")</f>
        <v>Včelnička</v>
      </c>
      <c r="T5515" t="str">
        <f t="array" ref="T5515">IFERROR(INDEX($S$3:$S$6255,SMALL(IF(ISNUMBER(SEARCH("",$S$3:$S$6255)),ROW($S$1:$S$6253),""),ROW(S5513))),"")</f>
        <v>Včelnička</v>
      </c>
      <c r="U5515" t="s">
        <v>5462</v>
      </c>
      <c r="V5515">
        <v>591157</v>
      </c>
    </row>
    <row r="5516" spans="19:22">
      <c r="S5516" t="str">
        <f>IF(ISNUMBER(SEARCH(ZAKL_DATA!$B$18,FU!$U5516)),U5516,"")</f>
        <v>Věcov</v>
      </c>
      <c r="T5516" t="str">
        <f t="array" ref="T5516">IFERROR(INDEX($S$3:$S$6255,SMALL(IF(ISNUMBER(SEARCH("",$S$3:$S$6255)),ROW($S$1:$S$6253),""),ROW(S5514))),"")</f>
        <v>Věcov</v>
      </c>
      <c r="U5516" t="s">
        <v>8770</v>
      </c>
      <c r="V5516">
        <v>591165</v>
      </c>
    </row>
    <row r="5517" spans="19:22">
      <c r="S5517" t="str">
        <f>IF(ISNUMBER(SEARCH(ZAKL_DATA!$B$18,FU!$U5517)),U5517,"")</f>
        <v>Vědomice</v>
      </c>
      <c r="T5517" t="str">
        <f t="array" ref="T5517">IFERROR(INDEX($S$3:$S$6255,SMALL(IF(ISNUMBER(SEARCH("",$S$3:$S$6255)),ROW($S$1:$S$6253),""),ROW(S5515))),"")</f>
        <v>Vědomice</v>
      </c>
      <c r="U5517" t="s">
        <v>6639</v>
      </c>
      <c r="V5517">
        <v>591173</v>
      </c>
    </row>
    <row r="5518" spans="19:22">
      <c r="S5518" t="str">
        <f>IF(ISNUMBER(SEARCH(ZAKL_DATA!$B$18,FU!$U5518)),U5518,"")</f>
        <v>Vedrovice</v>
      </c>
      <c r="T5518" t="str">
        <f t="array" ref="T5518">IFERROR(INDEX($S$3:$S$6255,SMALL(IF(ISNUMBER(SEARCH("",$S$3:$S$6255)),ROW($S$1:$S$6253),""),ROW(S5516))),"")</f>
        <v>Vedrovice</v>
      </c>
      <c r="U5518" t="s">
        <v>8641</v>
      </c>
      <c r="V5518">
        <v>591181</v>
      </c>
    </row>
    <row r="5519" spans="19:22">
      <c r="S5519" t="str">
        <f>IF(ISNUMBER(SEARCH(ZAKL_DATA!$B$18,FU!$U5519)),U5519,"")</f>
        <v>Věchnov</v>
      </c>
      <c r="T5519" t="str">
        <f t="array" ref="T5519">IFERROR(INDEX($S$3:$S$6255,SMALL(IF(ISNUMBER(SEARCH("",$S$3:$S$6255)),ROW($S$1:$S$6253),""),ROW(S5517))),"")</f>
        <v>Věchnov</v>
      </c>
      <c r="U5519" t="s">
        <v>8771</v>
      </c>
      <c r="V5519">
        <v>591190</v>
      </c>
    </row>
    <row r="5520" spans="19:22">
      <c r="S5520" t="str">
        <f>IF(ISNUMBER(SEARCH(ZAKL_DATA!$B$18,FU!$U5520)),U5520,"")</f>
        <v>Vejprnice</v>
      </c>
      <c r="T5520" t="str">
        <f t="array" ref="T5520">IFERROR(INDEX($S$3:$S$6255,SMALL(IF(ISNUMBER(SEARCH("",$S$3:$S$6255)),ROW($S$1:$S$6253),""),ROW(S5518))),"")</f>
        <v>Vejprnice</v>
      </c>
      <c r="U5520" t="s">
        <v>6141</v>
      </c>
      <c r="V5520">
        <v>591211</v>
      </c>
    </row>
    <row r="5521" spans="19:22">
      <c r="S5521" t="str">
        <f>IF(ISNUMBER(SEARCH(ZAKL_DATA!$B$18,FU!$U5521)),U5521,"")</f>
        <v>Vejprty</v>
      </c>
      <c r="T5521" t="str">
        <f t="array" ref="T5521">IFERROR(INDEX($S$3:$S$6255,SMALL(IF(ISNUMBER(SEARCH("",$S$3:$S$6255)),ROW($S$1:$S$6253),""),ROW(S5519))),"")</f>
        <v>Vejprty</v>
      </c>
      <c r="U5521" t="s">
        <v>6436</v>
      </c>
      <c r="V5521">
        <v>591220</v>
      </c>
    </row>
    <row r="5522" spans="19:22">
      <c r="S5522" t="str">
        <f>IF(ISNUMBER(SEARCH(ZAKL_DATA!$B$18,FU!$U5522)),U5522,"")</f>
        <v>Vejvanov</v>
      </c>
      <c r="T5522" t="str">
        <f t="array" ref="T5522">IFERROR(INDEX($S$3:$S$6255,SMALL(IF(ISNUMBER(SEARCH("",$S$3:$S$6255)),ROW($S$1:$S$6253),""),ROW(S5520))),"")</f>
        <v>Vejvanov</v>
      </c>
      <c r="U5522" t="s">
        <v>6171</v>
      </c>
      <c r="V5522">
        <v>591238</v>
      </c>
    </row>
    <row r="5523" spans="19:22">
      <c r="S5523" t="str">
        <f>IF(ISNUMBER(SEARCH(ZAKL_DATA!$B$18,FU!$U5523)),U5523,"")</f>
        <v>Vejvanovice</v>
      </c>
      <c r="T5523" t="str">
        <f t="array" ref="T5523">IFERROR(INDEX($S$3:$S$6255,SMALL(IF(ISNUMBER(SEARCH("",$S$3:$S$6255)),ROW($S$1:$S$6253),""),ROW(S5521))),"")</f>
        <v>Vejvanovice</v>
      </c>
      <c r="U5523" t="s">
        <v>7141</v>
      </c>
      <c r="V5523">
        <v>591246</v>
      </c>
    </row>
    <row r="5524" spans="19:22">
      <c r="S5524" t="str">
        <f>IF(ISNUMBER(SEARCH(ZAKL_DATA!$B$18,FU!$U5524)),U5524,"")</f>
        <v>Velatice</v>
      </c>
      <c r="T5524" t="str">
        <f t="array" ref="T5524">IFERROR(INDEX($S$3:$S$6255,SMALL(IF(ISNUMBER(SEARCH("",$S$3:$S$6255)),ROW($S$1:$S$6253),""),ROW(S5522))),"")</f>
        <v>Velatice</v>
      </c>
      <c r="U5524" t="s">
        <v>7916</v>
      </c>
      <c r="V5524">
        <v>591254</v>
      </c>
    </row>
    <row r="5525" spans="19:22">
      <c r="S5525" t="str">
        <f>IF(ISNUMBER(SEARCH(ZAKL_DATA!$B$18,FU!$U5525)),U5525,"")</f>
        <v>Velečín</v>
      </c>
      <c r="T5525" t="str">
        <f t="array" ref="T5525">IFERROR(INDEX($S$3:$S$6255,SMALL(IF(ISNUMBER(SEARCH("",$S$3:$S$6255)),ROW($S$1:$S$6253),""),ROW(S5523))),"")</f>
        <v>Velečín</v>
      </c>
      <c r="U5525" t="s">
        <v>7586</v>
      </c>
      <c r="V5525">
        <v>591262</v>
      </c>
    </row>
    <row r="5526" spans="19:22">
      <c r="S5526" t="str">
        <f>IF(ISNUMBER(SEARCH(ZAKL_DATA!$B$18,FU!$U5526)),U5526,"")</f>
        <v>Velehrad</v>
      </c>
      <c r="T5526" t="str">
        <f t="array" ref="T5526">IFERROR(INDEX($S$3:$S$6255,SMALL(IF(ISNUMBER(SEARCH("",$S$3:$S$6255)),ROW($S$1:$S$6253),""),ROW(S5524))),"")</f>
        <v>Velehrad</v>
      </c>
      <c r="U5526" t="s">
        <v>8488</v>
      </c>
      <c r="V5526">
        <v>591289</v>
      </c>
    </row>
    <row r="5527" spans="19:22">
      <c r="S5527" t="str">
        <f>IF(ISNUMBER(SEARCH(ZAKL_DATA!$B$18,FU!$U5527)),U5527,"")</f>
        <v>Velemín</v>
      </c>
      <c r="T5527" t="str">
        <f t="array" ref="T5527">IFERROR(INDEX($S$3:$S$6255,SMALL(IF(ISNUMBER(SEARCH("",$S$3:$S$6255)),ROW($S$1:$S$6253),""),ROW(S5525))),"")</f>
        <v>Velemín</v>
      </c>
      <c r="U5527" t="s">
        <v>6640</v>
      </c>
      <c r="V5527">
        <v>591297</v>
      </c>
    </row>
    <row r="5528" spans="19:22">
      <c r="S5528" t="str">
        <f>IF(ISNUMBER(SEARCH(ZAKL_DATA!$B$18,FU!$U5528)),U5528,"")</f>
        <v>Velemyšleves</v>
      </c>
      <c r="T5528" t="str">
        <f t="array" ref="T5528">IFERROR(INDEX($S$3:$S$6255,SMALL(IF(ISNUMBER(SEARCH("",$S$3:$S$6255)),ROW($S$1:$S$6253),""),ROW(S5526))),"")</f>
        <v>Velemyšleves</v>
      </c>
      <c r="U5528" t="s">
        <v>6723</v>
      </c>
      <c r="V5528">
        <v>591301</v>
      </c>
    </row>
    <row r="5529" spans="19:22">
      <c r="S5529" t="str">
        <f>IF(ISNUMBER(SEARCH(ZAKL_DATA!$B$18,FU!$U5529)),U5529,"")</f>
        <v>Veleň</v>
      </c>
      <c r="T5529" t="str">
        <f t="array" ref="T5529">IFERROR(INDEX($S$3:$S$6255,SMALL(IF(ISNUMBER(SEARCH("",$S$3:$S$6255)),ROW($S$1:$S$6253),""),ROW(S5527))),"")</f>
        <v>Veleň</v>
      </c>
      <c r="U5529" t="s">
        <v>4763</v>
      </c>
      <c r="V5529">
        <v>591319</v>
      </c>
    </row>
    <row r="5530" spans="19:22">
      <c r="S5530" t="str">
        <f>IF(ISNUMBER(SEARCH(ZAKL_DATA!$B$18,FU!$U5530)),U5530,"")</f>
        <v>Velenice</v>
      </c>
      <c r="T5530" t="str">
        <f t="array" ref="T5530">IFERROR(INDEX($S$3:$S$6255,SMALL(IF(ISNUMBER(SEARCH("",$S$3:$S$6255)),ROW($S$1:$S$6253),""),ROW(S5528))),"")</f>
        <v>Velenice</v>
      </c>
      <c r="U5530" t="s">
        <v>4522</v>
      </c>
      <c r="V5530">
        <v>591327</v>
      </c>
    </row>
    <row r="5531" spans="19:22">
      <c r="S5531" t="str">
        <f>IF(ISNUMBER(SEARCH(ZAKL_DATA!$B$18,FU!$U5531)),U5531,"")</f>
        <v>Velenice</v>
      </c>
      <c r="T5531" t="str">
        <f t="array" ref="T5531">IFERROR(INDEX($S$3:$S$6255,SMALL(IF(ISNUMBER(SEARCH("",$S$3:$S$6255)),ROW($S$1:$S$6253),""),ROW(S5529))),"")</f>
        <v>Velenice</v>
      </c>
      <c r="U5531" t="s">
        <v>4522</v>
      </c>
      <c r="V5531">
        <v>591335</v>
      </c>
    </row>
    <row r="5532" spans="19:22">
      <c r="S5532" t="str">
        <f>IF(ISNUMBER(SEARCH(ZAKL_DATA!$B$18,FU!$U5532)),U5532,"")</f>
        <v>Velenka</v>
      </c>
      <c r="T5532" t="str">
        <f t="array" ref="T5532">IFERROR(INDEX($S$3:$S$6255,SMALL(IF(ISNUMBER(SEARCH("",$S$3:$S$6255)),ROW($S$1:$S$6253),""),ROW(S5530))),"")</f>
        <v>Velenka</v>
      </c>
      <c r="U5532" t="s">
        <v>4414</v>
      </c>
      <c r="V5532">
        <v>591360</v>
      </c>
    </row>
    <row r="5533" spans="19:22">
      <c r="S5533" t="str">
        <f>IF(ISNUMBER(SEARCH(ZAKL_DATA!$B$18,FU!$U5533)),U5533,"")</f>
        <v>Velenov</v>
      </c>
      <c r="T5533" t="str">
        <f t="array" ref="T5533">IFERROR(INDEX($S$3:$S$6255,SMALL(IF(ISNUMBER(SEARCH("",$S$3:$S$6255)),ROW($S$1:$S$6253),""),ROW(S5531))),"")</f>
        <v>Velenov</v>
      </c>
      <c r="U5533" t="s">
        <v>4026</v>
      </c>
      <c r="V5533">
        <v>591378</v>
      </c>
    </row>
    <row r="5534" spans="19:22">
      <c r="S5534" t="str">
        <f>IF(ISNUMBER(SEARCH(ZAKL_DATA!$B$18,FU!$U5534)),U5534,"")</f>
        <v>Velešín</v>
      </c>
      <c r="T5534" t="str">
        <f t="array" ref="T5534">IFERROR(INDEX($S$3:$S$6255,SMALL(IF(ISNUMBER(SEARCH("",$S$3:$S$6255)),ROW($S$1:$S$6253),""),ROW(S5532))),"")</f>
        <v>Velešín</v>
      </c>
      <c r="U5534" t="s">
        <v>5232</v>
      </c>
      <c r="V5534">
        <v>591394</v>
      </c>
    </row>
    <row r="5535" spans="19:22">
      <c r="S5535" t="str">
        <f>IF(ISNUMBER(SEARCH(ZAKL_DATA!$B$18,FU!$U5535)),U5535,"")</f>
        <v>Velešovice</v>
      </c>
      <c r="T5535" t="str">
        <f t="array" ref="T5535">IFERROR(INDEX($S$3:$S$6255,SMALL(IF(ISNUMBER(SEARCH("",$S$3:$S$6255)),ROW($S$1:$S$6253),""),ROW(S5533))),"")</f>
        <v>Velešovice</v>
      </c>
      <c r="U5535" t="s">
        <v>8548</v>
      </c>
      <c r="V5535">
        <v>591408</v>
      </c>
    </row>
    <row r="5536" spans="19:22">
      <c r="S5536" t="str">
        <f>IF(ISNUMBER(SEARCH(ZAKL_DATA!$B$18,FU!$U5536)),U5536,"")</f>
        <v>Veletiny</v>
      </c>
      <c r="T5536" t="str">
        <f t="array" ref="T5536">IFERROR(INDEX($S$3:$S$6255,SMALL(IF(ISNUMBER(SEARCH("",$S$3:$S$6255)),ROW($S$1:$S$6253),""),ROW(S5534))),"")</f>
        <v>Veletiny</v>
      </c>
      <c r="U5536" t="s">
        <v>8489</v>
      </c>
      <c r="V5536">
        <v>591416</v>
      </c>
    </row>
    <row r="5537" spans="19:22">
      <c r="S5537" t="str">
        <f>IF(ISNUMBER(SEARCH(ZAKL_DATA!$B$18,FU!$U5537)),U5537,"")</f>
        <v>Veletov</v>
      </c>
      <c r="T5537" t="str">
        <f t="array" ref="T5537">IFERROR(INDEX($S$3:$S$6255,SMALL(IF(ISNUMBER(SEARCH("",$S$3:$S$6255)),ROW($S$1:$S$6253),""),ROW(S5535))),"")</f>
        <v>Veletov</v>
      </c>
      <c r="U5537" t="s">
        <v>4312</v>
      </c>
      <c r="V5537">
        <v>591424</v>
      </c>
    </row>
    <row r="5538" spans="19:22">
      <c r="S5538" t="str">
        <f>IF(ISNUMBER(SEARCH(ZAKL_DATA!$B$18,FU!$U5538)),U5538,"")</f>
        <v>Velhartice</v>
      </c>
      <c r="T5538" t="str">
        <f t="array" ref="T5538">IFERROR(INDEX($S$3:$S$6255,SMALL(IF(ISNUMBER(SEARCH("",$S$3:$S$6255)),ROW($S$1:$S$6253),""),ROW(S5536))),"")</f>
        <v>Velhartice</v>
      </c>
      <c r="U5538" t="s">
        <v>6029</v>
      </c>
      <c r="V5538">
        <v>591432</v>
      </c>
    </row>
    <row r="5539" spans="19:22">
      <c r="S5539" t="str">
        <f>IF(ISNUMBER(SEARCH(ZAKL_DATA!$B$18,FU!$U5539)),U5539,"")</f>
        <v>Velichov</v>
      </c>
      <c r="T5539" t="str">
        <f t="array" ref="T5539">IFERROR(INDEX($S$3:$S$6255,SMALL(IF(ISNUMBER(SEARCH("",$S$3:$S$6255)),ROW($S$1:$S$6253),""),ROW(S5537))),"")</f>
        <v>Velichov</v>
      </c>
      <c r="U5539" t="s">
        <v>5970</v>
      </c>
      <c r="V5539">
        <v>591441</v>
      </c>
    </row>
    <row r="5540" spans="19:22">
      <c r="S5540" t="str">
        <f>IF(ISNUMBER(SEARCH(ZAKL_DATA!$B$18,FU!$U5540)),U5540,"")</f>
        <v>Velichovky</v>
      </c>
      <c r="T5540" t="str">
        <f t="array" ref="T5540">IFERROR(INDEX($S$3:$S$6255,SMALL(IF(ISNUMBER(SEARCH("",$S$3:$S$6255)),ROW($S$1:$S$6253),""),ROW(S5538))),"")</f>
        <v>Velichovky</v>
      </c>
      <c r="U5540" t="s">
        <v>7311</v>
      </c>
      <c r="V5540">
        <v>591459</v>
      </c>
    </row>
    <row r="5541" spans="19:22">
      <c r="S5541" t="str">
        <f>IF(ISNUMBER(SEARCH(ZAKL_DATA!$B$18,FU!$U5541)),U5541,"")</f>
        <v>Veliká Ves</v>
      </c>
      <c r="T5541" t="str">
        <f t="array" ref="T5541">IFERROR(INDEX($S$3:$S$6255,SMALL(IF(ISNUMBER(SEARCH("",$S$3:$S$6255)),ROW($S$1:$S$6253),""),ROW(S5539))),"")</f>
        <v>Veliká Ves</v>
      </c>
      <c r="U5541" t="s">
        <v>4764</v>
      </c>
      <c r="V5541">
        <v>591491</v>
      </c>
    </row>
    <row r="5542" spans="19:22">
      <c r="S5542" t="str">
        <f>IF(ISNUMBER(SEARCH(ZAKL_DATA!$B$18,FU!$U5542)),U5542,"")</f>
        <v>Veliká Ves</v>
      </c>
      <c r="T5542" t="str">
        <f t="array" ref="T5542">IFERROR(INDEX($S$3:$S$6255,SMALL(IF(ISNUMBER(SEARCH("",$S$3:$S$6255)),ROW($S$1:$S$6253),""),ROW(S5540))),"")</f>
        <v>Veliká Ves</v>
      </c>
      <c r="U5542" t="s">
        <v>4764</v>
      </c>
      <c r="V5542">
        <v>591505</v>
      </c>
    </row>
    <row r="5543" spans="19:22">
      <c r="S5543" t="str">
        <f>IF(ISNUMBER(SEARCH(ZAKL_DATA!$B$18,FU!$U5543)),U5543,"")</f>
        <v>Velim</v>
      </c>
      <c r="T5543" t="str">
        <f t="array" ref="T5543">IFERROR(INDEX($S$3:$S$6255,SMALL(IF(ISNUMBER(SEARCH("",$S$3:$S$6255)),ROW($S$1:$S$6253),""),ROW(S5541))),"")</f>
        <v>Velim</v>
      </c>
      <c r="U5543" t="s">
        <v>4313</v>
      </c>
      <c r="V5543">
        <v>591521</v>
      </c>
    </row>
    <row r="5544" spans="19:22">
      <c r="S5544" t="str">
        <f>IF(ISNUMBER(SEARCH(ZAKL_DATA!$B$18,FU!$U5544)),U5544,"")</f>
        <v>Veliny</v>
      </c>
      <c r="T5544" t="str">
        <f t="array" ref="T5544">IFERROR(INDEX($S$3:$S$6255,SMALL(IF(ISNUMBER(SEARCH("",$S$3:$S$6255)),ROW($S$1:$S$6253),""),ROW(S5542))),"")</f>
        <v>Veliny</v>
      </c>
      <c r="U5544" t="s">
        <v>7394</v>
      </c>
      <c r="V5544">
        <v>591548</v>
      </c>
    </row>
    <row r="5545" spans="19:22">
      <c r="S5545" t="str">
        <f>IF(ISNUMBER(SEARCH(ZAKL_DATA!$B$18,FU!$U5545)),U5545,"")</f>
        <v>Veliš</v>
      </c>
      <c r="T5545" t="str">
        <f t="array" ref="T5545">IFERROR(INDEX($S$3:$S$6255,SMALL(IF(ISNUMBER(SEARCH("",$S$3:$S$6255)),ROW($S$1:$S$6253),""),ROW(S5543))),"")</f>
        <v>Veliš</v>
      </c>
      <c r="U5545" t="s">
        <v>4030</v>
      </c>
      <c r="V5545">
        <v>591556</v>
      </c>
    </row>
    <row r="5546" spans="19:22">
      <c r="S5546" t="str">
        <f>IF(ISNUMBER(SEARCH(ZAKL_DATA!$B$18,FU!$U5546)),U5546,"")</f>
        <v>Veliš</v>
      </c>
      <c r="T5546" t="str">
        <f t="array" ref="T5546">IFERROR(INDEX($S$3:$S$6255,SMALL(IF(ISNUMBER(SEARCH("",$S$3:$S$6255)),ROW($S$1:$S$6253),""),ROW(S5544))),"")</f>
        <v>Veliš</v>
      </c>
      <c r="U5546" t="s">
        <v>4030</v>
      </c>
      <c r="V5546">
        <v>591564</v>
      </c>
    </row>
    <row r="5547" spans="19:22">
      <c r="S5547" t="str">
        <f>IF(ISNUMBER(SEARCH(ZAKL_DATA!$B$18,FU!$U5547)),U5547,"")</f>
        <v>Velká Bíteš</v>
      </c>
      <c r="T5547" t="str">
        <f t="array" ref="T5547">IFERROR(INDEX($S$3:$S$6255,SMALL(IF(ISNUMBER(SEARCH("",$S$3:$S$6255)),ROW($S$1:$S$6253),""),ROW(S5545))),"")</f>
        <v>Velká Bíteš</v>
      </c>
      <c r="U5547" t="s">
        <v>8772</v>
      </c>
      <c r="V5547">
        <v>591581</v>
      </c>
    </row>
    <row r="5548" spans="19:22">
      <c r="S5548" t="str">
        <f>IF(ISNUMBER(SEARCH(ZAKL_DATA!$B$18,FU!$U5548)),U5548,"")</f>
        <v>Velká Buková</v>
      </c>
      <c r="T5548" t="str">
        <f t="array" ref="T5548">IFERROR(INDEX($S$3:$S$6255,SMALL(IF(ISNUMBER(SEARCH("",$S$3:$S$6255)),ROW($S$1:$S$6253),""),ROW(S5546))),"")</f>
        <v>Velká Buková</v>
      </c>
      <c r="U5548" t="s">
        <v>5074</v>
      </c>
      <c r="V5548">
        <v>591602</v>
      </c>
    </row>
    <row r="5549" spans="19:22">
      <c r="S5549" t="str">
        <f>IF(ISNUMBER(SEARCH(ZAKL_DATA!$B$18,FU!$U5549)),U5549,"")</f>
        <v>Velká Bukovina</v>
      </c>
      <c r="T5549" t="str">
        <f t="array" ref="T5549">IFERROR(INDEX($S$3:$S$6255,SMALL(IF(ISNUMBER(SEARCH("",$S$3:$S$6255)),ROW($S$1:$S$6253),""),ROW(S5547))),"")</f>
        <v>Velká Bukovina</v>
      </c>
      <c r="U5549" t="s">
        <v>6391</v>
      </c>
      <c r="V5549">
        <v>591611</v>
      </c>
    </row>
    <row r="5550" spans="19:22">
      <c r="S5550" t="str">
        <f>IF(ISNUMBER(SEARCH(ZAKL_DATA!$B$18,FU!$U5550)),U5550,"")</f>
        <v>Velká Bystřice</v>
      </c>
      <c r="T5550" t="str">
        <f t="array" ref="T5550">IFERROR(INDEX($S$3:$S$6255,SMALL(IF(ISNUMBER(SEARCH("",$S$3:$S$6255)),ROW($S$1:$S$6253),""),ROW(S5548))),"")</f>
        <v>Velká Bystřice</v>
      </c>
      <c r="U5550" t="s">
        <v>3670</v>
      </c>
      <c r="V5550">
        <v>591629</v>
      </c>
    </row>
    <row r="5551" spans="19:22">
      <c r="S5551" t="str">
        <f>IF(ISNUMBER(SEARCH(ZAKL_DATA!$B$18,FU!$U5551)),U5551,"")</f>
        <v>Velká Dobrá</v>
      </c>
      <c r="T5551" t="str">
        <f t="array" ref="T5551">IFERROR(INDEX($S$3:$S$6255,SMALL(IF(ISNUMBER(SEARCH("",$S$3:$S$6255)),ROW($S$1:$S$6253),""),ROW(S5549))),"")</f>
        <v>Velká Dobrá</v>
      </c>
      <c r="U5551" t="s">
        <v>4236</v>
      </c>
      <c r="V5551">
        <v>591637</v>
      </c>
    </row>
    <row r="5552" spans="19:22">
      <c r="S5552" t="str">
        <f>IF(ISNUMBER(SEARCH(ZAKL_DATA!$B$18,FU!$U5552)),U5552,"")</f>
        <v>Velká Hleďsebe</v>
      </c>
      <c r="T5552" t="str">
        <f t="array" ref="T5552">IFERROR(INDEX($S$3:$S$6255,SMALL(IF(ISNUMBER(SEARCH("",$S$3:$S$6255)),ROW($S$1:$S$6253),""),ROW(S5550))),"")</f>
        <v>Velká Hleďsebe</v>
      </c>
      <c r="U5552" t="s">
        <v>4791</v>
      </c>
      <c r="V5552">
        <v>591645</v>
      </c>
    </row>
    <row r="5553" spans="19:22">
      <c r="S5553" t="str">
        <f>IF(ISNUMBER(SEARCH(ZAKL_DATA!$B$18,FU!$U5553)),U5553,"")</f>
        <v>Velká Chmelištná</v>
      </c>
      <c r="T5553" t="str">
        <f t="array" ref="T5553">IFERROR(INDEX($S$3:$S$6255,SMALL(IF(ISNUMBER(SEARCH("",$S$3:$S$6255)),ROW($S$1:$S$6253),""),ROW(S5551))),"")</f>
        <v>Velká Chmelištná</v>
      </c>
      <c r="U5553" t="s">
        <v>3920</v>
      </c>
      <c r="V5553">
        <v>591661</v>
      </c>
    </row>
    <row r="5554" spans="19:22">
      <c r="S5554" t="str">
        <f>IF(ISNUMBER(SEARCH(ZAKL_DATA!$B$18,FU!$U5554)),U5554,"")</f>
        <v>Velká Chyška</v>
      </c>
      <c r="T5554" t="str">
        <f t="array" ref="T5554">IFERROR(INDEX($S$3:$S$6255,SMALL(IF(ISNUMBER(SEARCH("",$S$3:$S$6255)),ROW($S$1:$S$6253),""),ROW(S5552))),"")</f>
        <v>Velká Chyška</v>
      </c>
      <c r="U5554" t="s">
        <v>5463</v>
      </c>
      <c r="V5554">
        <v>591688</v>
      </c>
    </row>
    <row r="5555" spans="19:22">
      <c r="S5555" t="str">
        <f>IF(ISNUMBER(SEARCH(ZAKL_DATA!$B$18,FU!$U5555)),U5555,"")</f>
        <v>Velká Jesenice</v>
      </c>
      <c r="T5555" t="str">
        <f t="array" ref="T5555">IFERROR(INDEX($S$3:$S$6255,SMALL(IF(ISNUMBER(SEARCH("",$S$3:$S$6255)),ROW($S$1:$S$6253),""),ROW(S5553))),"")</f>
        <v>Velká Jesenice</v>
      </c>
      <c r="U5555" t="s">
        <v>7312</v>
      </c>
      <c r="V5555">
        <v>591700</v>
      </c>
    </row>
    <row r="5556" spans="19:22">
      <c r="S5556" t="str">
        <f>IF(ISNUMBER(SEARCH(ZAKL_DATA!$B$18,FU!$U5556)),U5556,"")</f>
        <v>Velká Kraš</v>
      </c>
      <c r="T5556" t="str">
        <f t="array" ref="T5556">IFERROR(INDEX($S$3:$S$6255,SMALL(IF(ISNUMBER(SEARCH("",$S$3:$S$6255)),ROW($S$1:$S$6253),""),ROW(S5554))),"")</f>
        <v>Velká Kraš</v>
      </c>
      <c r="U5556" t="s">
        <v>5818</v>
      </c>
      <c r="V5556">
        <v>591726</v>
      </c>
    </row>
    <row r="5557" spans="19:22">
      <c r="S5557" t="str">
        <f>IF(ISNUMBER(SEARCH(ZAKL_DATA!$B$18,FU!$U5557)),U5557,"")</f>
        <v>Velká Lečice</v>
      </c>
      <c r="T5557" t="str">
        <f t="array" ref="T5557">IFERROR(INDEX($S$3:$S$6255,SMALL(IF(ISNUMBER(SEARCH("",$S$3:$S$6255)),ROW($S$1:$S$6253),""),ROW(S5555))),"")</f>
        <v>Velká Lečice</v>
      </c>
      <c r="U5557" t="s">
        <v>3815</v>
      </c>
      <c r="V5557">
        <v>591742</v>
      </c>
    </row>
    <row r="5558" spans="19:22">
      <c r="S5558" t="str">
        <f>IF(ISNUMBER(SEARCH(ZAKL_DATA!$B$18,FU!$U5558)),U5558,"")</f>
        <v>Velká Lhota</v>
      </c>
      <c r="T5558" t="str">
        <f t="array" ref="T5558">IFERROR(INDEX($S$3:$S$6255,SMALL(IF(ISNUMBER(SEARCH("",$S$3:$S$6255)),ROW($S$1:$S$6253),""),ROW(S5556))),"")</f>
        <v>Velká Lhota</v>
      </c>
      <c r="U5558" t="s">
        <v>5174</v>
      </c>
      <c r="V5558">
        <v>591769</v>
      </c>
    </row>
    <row r="5559" spans="19:22">
      <c r="S5559" t="str">
        <f>IF(ISNUMBER(SEARCH(ZAKL_DATA!$B$18,FU!$U5559)),U5559,"")</f>
        <v>Velká Losenice</v>
      </c>
      <c r="T5559" t="str">
        <f t="array" ref="T5559">IFERROR(INDEX($S$3:$S$6255,SMALL(IF(ISNUMBER(SEARCH("",$S$3:$S$6255)),ROW($S$1:$S$6253),""),ROW(S5557))),"")</f>
        <v>Velká Losenice</v>
      </c>
      <c r="U5559" t="s">
        <v>8773</v>
      </c>
      <c r="V5559">
        <v>591777</v>
      </c>
    </row>
    <row r="5560" spans="19:22">
      <c r="S5560" t="str">
        <f>IF(ISNUMBER(SEARCH(ZAKL_DATA!$B$18,FU!$U5560)),U5560,"")</f>
        <v>Velká nad Veličkou</v>
      </c>
      <c r="T5560" t="str">
        <f t="array" ref="T5560">IFERROR(INDEX($S$3:$S$6255,SMALL(IF(ISNUMBER(SEARCH("",$S$3:$S$6255)),ROW($S$1:$S$6253),""),ROW(S5558))),"")</f>
        <v>Velká nad Veličkou</v>
      </c>
      <c r="U5560" t="s">
        <v>8087</v>
      </c>
      <c r="V5560">
        <v>591785</v>
      </c>
    </row>
    <row r="5561" spans="19:22">
      <c r="S5561" t="str">
        <f>IF(ISNUMBER(SEARCH(ZAKL_DATA!$B$18,FU!$U5561)),U5561,"")</f>
        <v>Velká Polom</v>
      </c>
      <c r="T5561" t="str">
        <f t="array" ref="T5561">IFERROR(INDEX($S$3:$S$6255,SMALL(IF(ISNUMBER(SEARCH("",$S$3:$S$6255)),ROW($S$1:$S$6253),""),ROW(S5559))),"")</f>
        <v>Velká Polom</v>
      </c>
      <c r="U5561" t="s">
        <v>3751</v>
      </c>
      <c r="V5561">
        <v>591793</v>
      </c>
    </row>
    <row r="5562" spans="19:22">
      <c r="S5562" t="str">
        <f>IF(ISNUMBER(SEARCH(ZAKL_DATA!$B$18,FU!$U5562)),U5562,"")</f>
        <v>Velká Skrovnice</v>
      </c>
      <c r="T5562" t="str">
        <f t="array" ref="T5562">IFERROR(INDEX($S$3:$S$6255,SMALL(IF(ISNUMBER(SEARCH("",$S$3:$S$6255)),ROW($S$1:$S$6253),""),ROW(S5560))),"")</f>
        <v>Velká Skrovnice</v>
      </c>
      <c r="U5562" t="s">
        <v>7727</v>
      </c>
      <c r="V5562">
        <v>591807</v>
      </c>
    </row>
    <row r="5563" spans="19:22">
      <c r="S5563" t="str">
        <f>IF(ISNUMBER(SEARCH(ZAKL_DATA!$B$18,FU!$U5563)),U5563,"")</f>
        <v>Velká Štáhle</v>
      </c>
      <c r="T5563" t="str">
        <f t="array" ref="T5563">IFERROR(INDEX($S$3:$S$6255,SMALL(IF(ISNUMBER(SEARCH("",$S$3:$S$6255)),ROW($S$1:$S$6253),""),ROW(S5561))),"")</f>
        <v>Velká Štáhle</v>
      </c>
      <c r="U5563" t="s">
        <v>5664</v>
      </c>
      <c r="V5563">
        <v>591815</v>
      </c>
    </row>
    <row r="5564" spans="19:22">
      <c r="S5564" t="str">
        <f>IF(ISNUMBER(SEARCH(ZAKL_DATA!$B$18,FU!$U5564)),U5564,"")</f>
        <v>Velká Turná</v>
      </c>
      <c r="T5564" t="str">
        <f t="array" ref="T5564">IFERROR(INDEX($S$3:$S$6255,SMALL(IF(ISNUMBER(SEARCH("",$S$3:$S$6255)),ROW($S$1:$S$6253),""),ROW(S5562))),"")</f>
        <v>Velká Turná</v>
      </c>
      <c r="U5564" t="s">
        <v>4581</v>
      </c>
      <c r="V5564">
        <v>591823</v>
      </c>
    </row>
    <row r="5565" spans="19:22">
      <c r="S5565" t="str">
        <f>IF(ISNUMBER(SEARCH(ZAKL_DATA!$B$18,FU!$U5565)),U5565,"")</f>
        <v>Velké Albrechtice</v>
      </c>
      <c r="T5565" t="str">
        <f t="array" ref="T5565">IFERROR(INDEX($S$3:$S$6255,SMALL(IF(ISNUMBER(SEARCH("",$S$3:$S$6255)),ROW($S$1:$S$6253),""),ROW(S5563))),"")</f>
        <v>Velké Albrechtice</v>
      </c>
      <c r="U5565" t="s">
        <v>6814</v>
      </c>
      <c r="V5565">
        <v>591831</v>
      </c>
    </row>
    <row r="5566" spans="19:22">
      <c r="S5566" t="str">
        <f>IF(ISNUMBER(SEARCH(ZAKL_DATA!$B$18,FU!$U5566)),U5566,"")</f>
        <v>Velké Bílovice</v>
      </c>
      <c r="T5566" t="str">
        <f t="array" ref="T5566">IFERROR(INDEX($S$3:$S$6255,SMALL(IF(ISNUMBER(SEARCH("",$S$3:$S$6255)),ROW($S$1:$S$6253),""),ROW(S5564))),"")</f>
        <v>Velké Bílovice</v>
      </c>
      <c r="U5566" t="s">
        <v>7979</v>
      </c>
      <c r="V5566">
        <v>591840</v>
      </c>
    </row>
    <row r="5567" spans="19:22">
      <c r="S5567" t="str">
        <f>IF(ISNUMBER(SEARCH(ZAKL_DATA!$B$18,FU!$U5567)),U5567,"")</f>
        <v>Velké Březno</v>
      </c>
      <c r="T5567" t="str">
        <f t="array" ref="T5567">IFERROR(INDEX($S$3:$S$6255,SMALL(IF(ISNUMBER(SEARCH("",$S$3:$S$6255)),ROW($S$1:$S$6253),""),ROW(S5565))),"")</f>
        <v>Velké Březno</v>
      </c>
      <c r="U5567" t="s">
        <v>6808</v>
      </c>
      <c r="V5567">
        <v>591858</v>
      </c>
    </row>
    <row r="5568" spans="19:22">
      <c r="S5568" t="str">
        <f>IF(ISNUMBER(SEARCH(ZAKL_DATA!$B$18,FU!$U5568)),U5568,"")</f>
        <v>Velké Hamry</v>
      </c>
      <c r="T5568" t="str">
        <f t="array" ref="T5568">IFERROR(INDEX($S$3:$S$6255,SMALL(IF(ISNUMBER(SEARCH("",$S$3:$S$6255)),ROW($S$1:$S$6253),""),ROW(S5566))),"")</f>
        <v>Velké Hamry</v>
      </c>
      <c r="U5568" t="s">
        <v>6470</v>
      </c>
      <c r="V5568">
        <v>591866</v>
      </c>
    </row>
    <row r="5569" spans="19:22">
      <c r="S5569" t="str">
        <f>IF(ISNUMBER(SEARCH(ZAKL_DATA!$B$18,FU!$U5569)),U5569,"")</f>
        <v>Velké Heraltice</v>
      </c>
      <c r="T5569" t="str">
        <f t="array" ref="T5569">IFERROR(INDEX($S$3:$S$6255,SMALL(IF(ISNUMBER(SEARCH("",$S$3:$S$6255)),ROW($S$1:$S$6253),""),ROW(S5567))),"")</f>
        <v>Velké Heraltice</v>
      </c>
      <c r="U5569" t="s">
        <v>3752</v>
      </c>
      <c r="V5569">
        <v>591874</v>
      </c>
    </row>
    <row r="5570" spans="19:22">
      <c r="S5570" t="str">
        <f>IF(ISNUMBER(SEARCH(ZAKL_DATA!$B$18,FU!$U5570)),U5570,"")</f>
        <v>Velké Hostěrádky</v>
      </c>
      <c r="T5570" t="str">
        <f t="array" ref="T5570">IFERROR(INDEX($S$3:$S$6255,SMALL(IF(ISNUMBER(SEARCH("",$S$3:$S$6255)),ROW($S$1:$S$6253),""),ROW(S5568))),"")</f>
        <v>Velké Hostěrádky</v>
      </c>
      <c r="U5570" t="s">
        <v>7980</v>
      </c>
      <c r="V5570">
        <v>591904</v>
      </c>
    </row>
    <row r="5571" spans="19:22">
      <c r="S5571" t="str">
        <f>IF(ISNUMBER(SEARCH(ZAKL_DATA!$B$18,FU!$U5571)),U5571,"")</f>
        <v>Velké Hoštice</v>
      </c>
      <c r="T5571" t="str">
        <f t="array" ref="T5571">IFERROR(INDEX($S$3:$S$6255,SMALL(IF(ISNUMBER(SEARCH("",$S$3:$S$6255)),ROW($S$1:$S$6253),""),ROW(S5569))),"")</f>
        <v>Velké Hoštice</v>
      </c>
      <c r="U5571" t="s">
        <v>3753</v>
      </c>
      <c r="V5571">
        <v>591912</v>
      </c>
    </row>
    <row r="5572" spans="19:22">
      <c r="S5572" t="str">
        <f>IF(ISNUMBER(SEARCH(ZAKL_DATA!$B$18,FU!$U5572)),U5572,"")</f>
        <v>Velké Hydčice</v>
      </c>
      <c r="T5572" t="str">
        <f t="array" ref="T5572">IFERROR(INDEX($S$3:$S$6255,SMALL(IF(ISNUMBER(SEARCH("",$S$3:$S$6255)),ROW($S$1:$S$6253),""),ROW(S5570))),"")</f>
        <v>Velké Hydčice</v>
      </c>
      <c r="U5572" t="s">
        <v>6030</v>
      </c>
      <c r="V5572">
        <v>591939</v>
      </c>
    </row>
    <row r="5573" spans="19:22">
      <c r="S5573" t="str">
        <f>IF(ISNUMBER(SEARCH(ZAKL_DATA!$B$18,FU!$U5573)),U5573,"")</f>
        <v>Velké Chvojno</v>
      </c>
      <c r="T5573" t="str">
        <f t="array" ref="T5573">IFERROR(INDEX($S$3:$S$6255,SMALL(IF(ISNUMBER(SEARCH("",$S$3:$S$6255)),ROW($S$1:$S$6253),""),ROW(S5571))),"")</f>
        <v>Velké Chvojno</v>
      </c>
      <c r="U5573" t="s">
        <v>5943</v>
      </c>
      <c r="V5573">
        <v>591947</v>
      </c>
    </row>
    <row r="5574" spans="19:22">
      <c r="S5574" t="str">
        <f>IF(ISNUMBER(SEARCH(ZAKL_DATA!$B$18,FU!$U5574)),U5574,"")</f>
        <v>Velké Janovice</v>
      </c>
      <c r="T5574" t="str">
        <f t="array" ref="T5574">IFERROR(INDEX($S$3:$S$6255,SMALL(IF(ISNUMBER(SEARCH("",$S$3:$S$6255)),ROW($S$1:$S$6253),""),ROW(S5572))),"")</f>
        <v>Velké Janovice</v>
      </c>
      <c r="U5574" t="s">
        <v>8774</v>
      </c>
      <c r="V5574">
        <v>591955</v>
      </c>
    </row>
    <row r="5575" spans="19:22">
      <c r="S5575" t="str">
        <f>IF(ISNUMBER(SEARCH(ZAKL_DATA!$B$18,FU!$U5575)),U5575,"")</f>
        <v>Velké Karlovice</v>
      </c>
      <c r="T5575" t="str">
        <f t="array" ref="T5575">IFERROR(INDEX($S$3:$S$6255,SMALL(IF(ISNUMBER(SEARCH("",$S$3:$S$6255)),ROW($S$1:$S$6253),""),ROW(S5573))),"")</f>
        <v>Velké Karlovice</v>
      </c>
      <c r="U5575" t="s">
        <v>5176</v>
      </c>
      <c r="V5575">
        <v>591963</v>
      </c>
    </row>
    <row r="5576" spans="19:22">
      <c r="S5576" t="str">
        <f>IF(ISNUMBER(SEARCH(ZAKL_DATA!$B$18,FU!$U5576)),U5576,"")</f>
        <v>Velké Kunětice</v>
      </c>
      <c r="T5576" t="str">
        <f t="array" ref="T5576">IFERROR(INDEX($S$3:$S$6255,SMALL(IF(ISNUMBER(SEARCH("",$S$3:$S$6255)),ROW($S$1:$S$6253),""),ROW(S5574))),"")</f>
        <v>Velké Kunětice</v>
      </c>
      <c r="U5576" t="s">
        <v>6901</v>
      </c>
      <c r="V5576">
        <v>591980</v>
      </c>
    </row>
    <row r="5577" spans="19:22">
      <c r="S5577" t="str">
        <f>IF(ISNUMBER(SEARCH(ZAKL_DATA!$B$18,FU!$U5577)),U5577,"")</f>
        <v>Velké Losiny</v>
      </c>
      <c r="T5577" t="str">
        <f t="array" ref="T5577">IFERROR(INDEX($S$3:$S$6255,SMALL(IF(ISNUMBER(SEARCH("",$S$3:$S$6255)),ROW($S$1:$S$6253),""),ROW(S5575))),"")</f>
        <v>Velké Losiny</v>
      </c>
      <c r="U5577" t="s">
        <v>4960</v>
      </c>
      <c r="V5577">
        <v>591998</v>
      </c>
    </row>
    <row r="5578" spans="19:22">
      <c r="S5578" t="str">
        <f>IF(ISNUMBER(SEARCH(ZAKL_DATA!$B$18,FU!$U5578)),U5578,"")</f>
        <v>Velké Meziříčí</v>
      </c>
      <c r="T5578" t="str">
        <f t="array" ref="T5578">IFERROR(INDEX($S$3:$S$6255,SMALL(IF(ISNUMBER(SEARCH("",$S$3:$S$6255)),ROW($S$1:$S$6253),""),ROW(S5576))),"")</f>
        <v>Velké Meziříčí</v>
      </c>
      <c r="U5578" t="s">
        <v>8775</v>
      </c>
      <c r="V5578">
        <v>592005</v>
      </c>
    </row>
    <row r="5579" spans="19:22">
      <c r="S5579" t="str">
        <f>IF(ISNUMBER(SEARCH(ZAKL_DATA!$B$18,FU!$U5579)),U5579,"")</f>
        <v>Velké Němčice</v>
      </c>
      <c r="T5579" t="str">
        <f t="array" ref="T5579">IFERROR(INDEX($S$3:$S$6255,SMALL(IF(ISNUMBER(SEARCH("",$S$3:$S$6255)),ROW($S$1:$S$6253),""),ROW(S5577))),"")</f>
        <v>Velké Němčice</v>
      </c>
      <c r="U5579" t="s">
        <v>7981</v>
      </c>
      <c r="V5579">
        <v>592013</v>
      </c>
    </row>
    <row r="5580" spans="19:22">
      <c r="S5580" t="str">
        <f>IF(ISNUMBER(SEARCH(ZAKL_DATA!$B$18,FU!$U5580)),U5580,"")</f>
        <v>Velké Opatovice</v>
      </c>
      <c r="T5580" t="str">
        <f t="array" ref="T5580">IFERROR(INDEX($S$3:$S$6255,SMALL(IF(ISNUMBER(SEARCH("",$S$3:$S$6255)),ROW($S$1:$S$6253),""),ROW(S5578))),"")</f>
        <v>Velké Opatovice</v>
      </c>
      <c r="U5580" t="s">
        <v>7817</v>
      </c>
      <c r="V5580">
        <v>592021</v>
      </c>
    </row>
    <row r="5581" spans="19:22">
      <c r="S5581" t="str">
        <f>IF(ISNUMBER(SEARCH(ZAKL_DATA!$B$18,FU!$U5581)),U5581,"")</f>
        <v>Velké Pavlovice</v>
      </c>
      <c r="T5581" t="str">
        <f t="array" ref="T5581">IFERROR(INDEX($S$3:$S$6255,SMALL(IF(ISNUMBER(SEARCH("",$S$3:$S$6255)),ROW($S$1:$S$6253),""),ROW(S5579))),"")</f>
        <v>Velké Pavlovice</v>
      </c>
      <c r="U5581" t="s">
        <v>7982</v>
      </c>
      <c r="V5581">
        <v>592030</v>
      </c>
    </row>
    <row r="5582" spans="19:22">
      <c r="S5582" t="str">
        <f>IF(ISNUMBER(SEARCH(ZAKL_DATA!$B$18,FU!$U5582)),U5582,"")</f>
        <v>Velké Petrovice</v>
      </c>
      <c r="T5582" t="str">
        <f t="array" ref="T5582">IFERROR(INDEX($S$3:$S$6255,SMALL(IF(ISNUMBER(SEARCH("",$S$3:$S$6255)),ROW($S$1:$S$6253),""),ROW(S5580))),"")</f>
        <v>Velké Petrovice</v>
      </c>
      <c r="U5582" t="s">
        <v>7313</v>
      </c>
      <c r="V5582">
        <v>592048</v>
      </c>
    </row>
    <row r="5583" spans="19:22">
      <c r="S5583" t="str">
        <f>IF(ISNUMBER(SEARCH(ZAKL_DATA!$B$18,FU!$U5583)),U5583,"")</f>
        <v>Velké Popovice</v>
      </c>
      <c r="T5583" t="str">
        <f t="array" ref="T5583">IFERROR(INDEX($S$3:$S$6255,SMALL(IF(ISNUMBER(SEARCH("",$S$3:$S$6255)),ROW($S$1:$S$6253),""),ROW(S5581))),"")</f>
        <v>Velké Popovice</v>
      </c>
      <c r="U5583" t="s">
        <v>4765</v>
      </c>
      <c r="V5583">
        <v>592056</v>
      </c>
    </row>
    <row r="5584" spans="19:22">
      <c r="S5584" t="str">
        <f>IF(ISNUMBER(SEARCH(ZAKL_DATA!$B$18,FU!$U5584)),U5584,"")</f>
        <v>Velké Poříčí</v>
      </c>
      <c r="T5584" t="str">
        <f t="array" ref="T5584">IFERROR(INDEX($S$3:$S$6255,SMALL(IF(ISNUMBER(SEARCH("",$S$3:$S$6255)),ROW($S$1:$S$6253),""),ROW(S5582))),"")</f>
        <v>Velké Poříčí</v>
      </c>
      <c r="U5584" t="s">
        <v>5350</v>
      </c>
      <c r="V5584">
        <v>592064</v>
      </c>
    </row>
    <row r="5585" spans="19:22">
      <c r="S5585" t="str">
        <f>IF(ISNUMBER(SEARCH(ZAKL_DATA!$B$18,FU!$U5585)),U5585,"")</f>
        <v>Velké Přílepy</v>
      </c>
      <c r="T5585" t="str">
        <f t="array" ref="T5585">IFERROR(INDEX($S$3:$S$6255,SMALL(IF(ISNUMBER(SEARCH("",$S$3:$S$6255)),ROW($S$1:$S$6253),""),ROW(S5583))),"")</f>
        <v>Velké Přílepy</v>
      </c>
      <c r="U5585" t="s">
        <v>4833</v>
      </c>
      <c r="V5585">
        <v>592072</v>
      </c>
    </row>
    <row r="5586" spans="19:22">
      <c r="S5586" t="str">
        <f>IF(ISNUMBER(SEARCH(ZAKL_DATA!$B$18,FU!$U5586)),U5586,"")</f>
        <v>Velké Přítočno</v>
      </c>
      <c r="T5586" t="str">
        <f t="array" ref="T5586">IFERROR(INDEX($S$3:$S$6255,SMALL(IF(ISNUMBER(SEARCH("",$S$3:$S$6255)),ROW($S$1:$S$6253),""),ROW(S5584))),"")</f>
        <v>Velké Přítočno</v>
      </c>
      <c r="U5586" t="s">
        <v>4237</v>
      </c>
      <c r="V5586">
        <v>592081</v>
      </c>
    </row>
    <row r="5587" spans="19:22">
      <c r="S5587" t="str">
        <f>IF(ISNUMBER(SEARCH(ZAKL_DATA!$B$18,FU!$U5587)),U5587,"")</f>
        <v>Velké Svatoňovice</v>
      </c>
      <c r="T5587" t="str">
        <f t="array" ref="T5587">IFERROR(INDEX($S$3:$S$6255,SMALL(IF(ISNUMBER(SEARCH("",$S$3:$S$6255)),ROW($S$1:$S$6253),""),ROW(S5585))),"")</f>
        <v>Velké Svatoňovice</v>
      </c>
      <c r="U5587" t="s">
        <v>7655</v>
      </c>
      <c r="V5587">
        <v>592099</v>
      </c>
    </row>
    <row r="5588" spans="19:22">
      <c r="S5588" t="str">
        <f>IF(ISNUMBER(SEARCH(ZAKL_DATA!$B$18,FU!$U5588)),U5588,"")</f>
        <v>Velké Tresné</v>
      </c>
      <c r="T5588" t="str">
        <f t="array" ref="T5588">IFERROR(INDEX($S$3:$S$6255,SMALL(IF(ISNUMBER(SEARCH("",$S$3:$S$6255)),ROW($S$1:$S$6253),""),ROW(S5586))),"")</f>
        <v>Velké Tresné</v>
      </c>
      <c r="U5588" t="s">
        <v>8180</v>
      </c>
      <c r="V5588">
        <v>592102</v>
      </c>
    </row>
    <row r="5589" spans="19:22">
      <c r="S5589" t="str">
        <f>IF(ISNUMBER(SEARCH(ZAKL_DATA!$B$18,FU!$U5589)),U5589,"")</f>
        <v>Velké Všelisy</v>
      </c>
      <c r="T5589" t="str">
        <f t="array" ref="T5589">IFERROR(INDEX($S$3:$S$6255,SMALL(IF(ISNUMBER(SEARCH("",$S$3:$S$6255)),ROW($S$1:$S$6253),""),ROW(S5587))),"")</f>
        <v>Velké Všelisy</v>
      </c>
      <c r="U5589" t="s">
        <v>4592</v>
      </c>
      <c r="V5589">
        <v>592111</v>
      </c>
    </row>
    <row r="5590" spans="19:22">
      <c r="S5590" t="str">
        <f>IF(ISNUMBER(SEARCH(ZAKL_DATA!$B$18,FU!$U5590)),U5590,"")</f>
        <v>Velké Žernoseky</v>
      </c>
      <c r="T5590" t="str">
        <f t="array" ref="T5590">IFERROR(INDEX($S$3:$S$6255,SMALL(IF(ISNUMBER(SEARCH("",$S$3:$S$6255)),ROW($S$1:$S$6253),""),ROW(S5588))),"")</f>
        <v>Velké Žernoseky</v>
      </c>
      <c r="U5590" t="s">
        <v>6641</v>
      </c>
      <c r="V5590">
        <v>592137</v>
      </c>
    </row>
    <row r="5591" spans="19:22">
      <c r="S5591" t="str">
        <f>IF(ISNUMBER(SEARCH(ZAKL_DATA!$B$18,FU!$U5591)),U5591,"")</f>
        <v>Velký Beranov</v>
      </c>
      <c r="T5591" t="str">
        <f t="array" ref="T5591">IFERROR(INDEX($S$3:$S$6255,SMALL(IF(ISNUMBER(SEARCH("",$S$3:$S$6255)),ROW($S$1:$S$6253),""),ROW(S5589))),"")</f>
        <v>Velký Beranov</v>
      </c>
      <c r="U5591" t="s">
        <v>8196</v>
      </c>
      <c r="V5591">
        <v>592145</v>
      </c>
    </row>
    <row r="5592" spans="19:22">
      <c r="S5592" t="str">
        <f>IF(ISNUMBER(SEARCH(ZAKL_DATA!$B$18,FU!$U5592)),U5592,"")</f>
        <v>Velký Bor</v>
      </c>
      <c r="T5592" t="str">
        <f t="array" ref="T5592">IFERROR(INDEX($S$3:$S$6255,SMALL(IF(ISNUMBER(SEARCH("",$S$3:$S$6255)),ROW($S$1:$S$6253),""),ROW(S5590))),"")</f>
        <v>Velký Bor</v>
      </c>
      <c r="U5592" t="s">
        <v>6031</v>
      </c>
      <c r="V5592">
        <v>592153</v>
      </c>
    </row>
    <row r="5593" spans="19:22">
      <c r="S5593" t="str">
        <f>IF(ISNUMBER(SEARCH(ZAKL_DATA!$B$18,FU!$U5593)),U5593,"")</f>
        <v>Velký Borek</v>
      </c>
      <c r="T5593" t="str">
        <f t="array" ref="T5593">IFERROR(INDEX($S$3:$S$6255,SMALL(IF(ISNUMBER(SEARCH("",$S$3:$S$6255)),ROW($S$1:$S$6253),""),ROW(S5591))),"")</f>
        <v>Velký Borek</v>
      </c>
      <c r="U5593" t="s">
        <v>4449</v>
      </c>
      <c r="V5593">
        <v>592170</v>
      </c>
    </row>
    <row r="5594" spans="19:22">
      <c r="S5594" t="str">
        <f>IF(ISNUMBER(SEARCH(ZAKL_DATA!$B$18,FU!$U5594)),U5594,"")</f>
        <v>Velký Chlumec</v>
      </c>
      <c r="T5594" t="str">
        <f t="array" ref="T5594">IFERROR(INDEX($S$3:$S$6255,SMALL(IF(ISNUMBER(SEARCH("",$S$3:$S$6255)),ROW($S$1:$S$6253),""),ROW(S5592))),"")</f>
        <v>Velký Chlumec</v>
      </c>
      <c r="U5594" t="s">
        <v>4131</v>
      </c>
      <c r="V5594">
        <v>592188</v>
      </c>
    </row>
    <row r="5595" spans="19:22">
      <c r="S5595" t="str">
        <f>IF(ISNUMBER(SEARCH(ZAKL_DATA!$B$18,FU!$U5595)),U5595,"")</f>
        <v>Velký Karlov</v>
      </c>
      <c r="T5595" t="str">
        <f t="array" ref="T5595">IFERROR(INDEX($S$3:$S$6255,SMALL(IF(ISNUMBER(SEARCH("",$S$3:$S$6255)),ROW($S$1:$S$6253),""),ROW(S5593))),"")</f>
        <v>Velký Karlov</v>
      </c>
      <c r="U5595" t="s">
        <v>5191</v>
      </c>
      <c r="V5595">
        <v>592196</v>
      </c>
    </row>
    <row r="5596" spans="19:22">
      <c r="S5596" t="str">
        <f>IF(ISNUMBER(SEARCH(ZAKL_DATA!$B$18,FU!$U5596)),U5596,"")</f>
        <v>Velký Luh</v>
      </c>
      <c r="T5596" t="str">
        <f t="array" ref="T5596">IFERROR(INDEX($S$3:$S$6255,SMALL(IF(ISNUMBER(SEARCH("",$S$3:$S$6255)),ROW($S$1:$S$6253),""),ROW(S5594))),"")</f>
        <v>Velký Luh</v>
      </c>
      <c r="U5596" t="s">
        <v>7516</v>
      </c>
      <c r="V5596">
        <v>592200</v>
      </c>
    </row>
    <row r="5597" spans="19:22">
      <c r="S5597" t="str">
        <f>IF(ISNUMBER(SEARCH(ZAKL_DATA!$B$18,FU!$U5597)),U5597,"")</f>
        <v>Velký Malahov</v>
      </c>
      <c r="T5597" t="str">
        <f t="array" ref="T5597">IFERROR(INDEX($S$3:$S$6255,SMALL(IF(ISNUMBER(SEARCH("",$S$3:$S$6255)),ROW($S$1:$S$6253),""),ROW(S5595))),"")</f>
        <v>Velký Malahov</v>
      </c>
      <c r="U5597" t="s">
        <v>5895</v>
      </c>
      <c r="V5597">
        <v>592218</v>
      </c>
    </row>
    <row r="5598" spans="19:22">
      <c r="S5598" t="str">
        <f>IF(ISNUMBER(SEARCH(ZAKL_DATA!$B$18,FU!$U5598)),U5598,"")</f>
        <v>Velký Ořechov</v>
      </c>
      <c r="T5598" t="str">
        <f t="array" ref="T5598">IFERROR(INDEX($S$3:$S$6255,SMALL(IF(ISNUMBER(SEARCH("",$S$3:$S$6255)),ROW($S$1:$S$6253),""),ROW(S5596))),"")</f>
        <v>Velký Ořechov</v>
      </c>
      <c r="U5598" t="s">
        <v>8027</v>
      </c>
      <c r="V5598">
        <v>592226</v>
      </c>
    </row>
    <row r="5599" spans="19:22">
      <c r="S5599" t="str">
        <f>IF(ISNUMBER(SEARCH(ZAKL_DATA!$B$18,FU!$U5599)),U5599,"")</f>
        <v>Velký Osek</v>
      </c>
      <c r="T5599" t="str">
        <f t="array" ref="T5599">IFERROR(INDEX($S$3:$S$6255,SMALL(IF(ISNUMBER(SEARCH("",$S$3:$S$6255)),ROW($S$1:$S$6253),""),ROW(S5597))),"")</f>
        <v>Velký Osek</v>
      </c>
      <c r="U5599" t="s">
        <v>4314</v>
      </c>
      <c r="V5599">
        <v>592234</v>
      </c>
    </row>
    <row r="5600" spans="19:22">
      <c r="S5600" t="str">
        <f>IF(ISNUMBER(SEARCH(ZAKL_DATA!$B$18,FU!$U5600)),U5600,"")</f>
        <v>Velký Ratmírov</v>
      </c>
      <c r="T5600" t="str">
        <f t="array" ref="T5600">IFERROR(INDEX($S$3:$S$6255,SMALL(IF(ISNUMBER(SEARCH("",$S$3:$S$6255)),ROW($S$1:$S$6253),""),ROW(S5598))),"")</f>
        <v>Velký Ratmírov</v>
      </c>
      <c r="U5600" t="s">
        <v>6364</v>
      </c>
      <c r="V5600">
        <v>592251</v>
      </c>
    </row>
    <row r="5601" spans="19:22">
      <c r="S5601" t="str">
        <f>IF(ISNUMBER(SEARCH(ZAKL_DATA!$B$18,FU!$U5601)),U5601,"")</f>
        <v>Velký Rybník</v>
      </c>
      <c r="T5601" t="str">
        <f t="array" ref="T5601">IFERROR(INDEX($S$3:$S$6255,SMALL(IF(ISNUMBER(SEARCH("",$S$3:$S$6255)),ROW($S$1:$S$6253),""),ROW(S5599))),"")</f>
        <v>Velký Rybník</v>
      </c>
      <c r="U5601" t="s">
        <v>5465</v>
      </c>
      <c r="V5601">
        <v>592269</v>
      </c>
    </row>
    <row r="5602" spans="19:22">
      <c r="S5602" t="str">
        <f>IF(ISNUMBER(SEARCH(ZAKL_DATA!$B$18,FU!$U5602)),U5602,"")</f>
        <v>Velký Šenov</v>
      </c>
      <c r="T5602" t="str">
        <f t="array" ref="T5602">IFERROR(INDEX($S$3:$S$6255,SMALL(IF(ISNUMBER(SEARCH("",$S$3:$S$6255)),ROW($S$1:$S$6253),""),ROW(S5600))),"")</f>
        <v>Velký Šenov</v>
      </c>
      <c r="U5602" t="s">
        <v>6393</v>
      </c>
      <c r="V5602">
        <v>592277</v>
      </c>
    </row>
    <row r="5603" spans="19:22">
      <c r="S5603" t="str">
        <f>IF(ISNUMBER(SEARCH(ZAKL_DATA!$B$18,FU!$U5603)),U5603,"")</f>
        <v>Velký Třebešov</v>
      </c>
      <c r="T5603" t="str">
        <f t="array" ref="T5603">IFERROR(INDEX($S$3:$S$6255,SMALL(IF(ISNUMBER(SEARCH("",$S$3:$S$6255)),ROW($S$1:$S$6253),""),ROW(S5601))),"")</f>
        <v>Velký Třebešov</v>
      </c>
      <c r="U5603" t="s">
        <v>7314</v>
      </c>
      <c r="V5603">
        <v>592285</v>
      </c>
    </row>
    <row r="5604" spans="19:22">
      <c r="S5604" t="str">
        <f>IF(ISNUMBER(SEARCH(ZAKL_DATA!$B$18,FU!$U5604)),U5604,"")</f>
        <v>Velký Týnec</v>
      </c>
      <c r="T5604" t="str">
        <f t="array" ref="T5604">IFERROR(INDEX($S$3:$S$6255,SMALL(IF(ISNUMBER(SEARCH("",$S$3:$S$6255)),ROW($S$1:$S$6253),""),ROW(S5602))),"")</f>
        <v>Velký Týnec</v>
      </c>
      <c r="U5604" t="s">
        <v>3671</v>
      </c>
      <c r="V5604">
        <v>592293</v>
      </c>
    </row>
    <row r="5605" spans="19:22">
      <c r="S5605" t="str">
        <f>IF(ISNUMBER(SEARCH(ZAKL_DATA!$B$18,FU!$U5605)),U5605,"")</f>
        <v>Velký Újezd</v>
      </c>
      <c r="T5605" t="str">
        <f t="array" ref="T5605">IFERROR(INDEX($S$3:$S$6255,SMALL(IF(ISNUMBER(SEARCH("",$S$3:$S$6255)),ROW($S$1:$S$6253),""),ROW(S5603))),"")</f>
        <v>Velký Újezd</v>
      </c>
      <c r="U5605" t="s">
        <v>3672</v>
      </c>
      <c r="V5605">
        <v>592307</v>
      </c>
    </row>
    <row r="5606" spans="19:22">
      <c r="S5606" t="str">
        <f>IF(ISNUMBER(SEARCH(ZAKL_DATA!$B$18,FU!$U5606)),U5606,"")</f>
        <v>Velký Valtinov</v>
      </c>
      <c r="T5606" t="str">
        <f t="array" ref="T5606">IFERROR(INDEX($S$3:$S$6255,SMALL(IF(ISNUMBER(SEARCH("",$S$3:$S$6255)),ROW($S$1:$S$6253),""),ROW(S5604))),"")</f>
        <v>Velký Valtinov</v>
      </c>
      <c r="U5606" t="s">
        <v>6327</v>
      </c>
      <c r="V5606">
        <v>592323</v>
      </c>
    </row>
    <row r="5607" spans="19:22">
      <c r="S5607" t="str">
        <f>IF(ISNUMBER(SEARCH(ZAKL_DATA!$B$18,FU!$U5607)),U5607,"")</f>
        <v>Velký Vřešťov</v>
      </c>
      <c r="T5607" t="str">
        <f t="array" ref="T5607">IFERROR(INDEX($S$3:$S$6255,SMALL(IF(ISNUMBER(SEARCH("",$S$3:$S$6255)),ROW($S$1:$S$6253),""),ROW(S5605))),"")</f>
        <v>Velký Vřešťov</v>
      </c>
      <c r="U5607" t="s">
        <v>7656</v>
      </c>
      <c r="V5607">
        <v>592340</v>
      </c>
    </row>
    <row r="5608" spans="19:22">
      <c r="S5608" t="str">
        <f>IF(ISNUMBER(SEARCH(ZAKL_DATA!$B$18,FU!$U5608)),U5608,"")</f>
        <v>Vělopolí</v>
      </c>
      <c r="T5608" t="str">
        <f t="array" ref="T5608">IFERROR(INDEX($S$3:$S$6255,SMALL(IF(ISNUMBER(SEARCH("",$S$3:$S$6255)),ROW($S$1:$S$6253),""),ROW(S5606))),"")</f>
        <v>Vělopolí</v>
      </c>
      <c r="U5608" t="s">
        <v>5739</v>
      </c>
      <c r="V5608">
        <v>592366</v>
      </c>
    </row>
    <row r="5609" spans="19:22">
      <c r="S5609" t="str">
        <f>IF(ISNUMBER(SEARCH(ZAKL_DATA!$B$18,FU!$U5609)),U5609,"")</f>
        <v>Veltěže</v>
      </c>
      <c r="T5609" t="str">
        <f t="array" ref="T5609">IFERROR(INDEX($S$3:$S$6255,SMALL(IF(ISNUMBER(SEARCH("",$S$3:$S$6255)),ROW($S$1:$S$6253),""),ROW(S5607))),"")</f>
        <v>Veltěže</v>
      </c>
      <c r="U5609" t="s">
        <v>6725</v>
      </c>
      <c r="V5609">
        <v>592382</v>
      </c>
    </row>
    <row r="5610" spans="19:22">
      <c r="S5610" t="str">
        <f>IF(ISNUMBER(SEARCH(ZAKL_DATA!$B$18,FU!$U5610)),U5610,"")</f>
        <v>Veltruby</v>
      </c>
      <c r="T5610" t="str">
        <f t="array" ref="T5610">IFERROR(INDEX($S$3:$S$6255,SMALL(IF(ISNUMBER(SEARCH("",$S$3:$S$6255)),ROW($S$1:$S$6253),""),ROW(S5608))),"")</f>
        <v>Veltruby</v>
      </c>
      <c r="U5610" t="s">
        <v>4315</v>
      </c>
      <c r="V5610">
        <v>592391</v>
      </c>
    </row>
    <row r="5611" spans="19:22">
      <c r="S5611" t="str">
        <f>IF(ISNUMBER(SEARCH(ZAKL_DATA!$B$18,FU!$U5611)),U5611,"")</f>
        <v>Veltrusy</v>
      </c>
      <c r="T5611" t="str">
        <f t="array" ref="T5611">IFERROR(INDEX($S$3:$S$6255,SMALL(IF(ISNUMBER(SEARCH("",$S$3:$S$6255)),ROW($S$1:$S$6253),""),ROW(S5609))),"")</f>
        <v>Veltrusy</v>
      </c>
      <c r="U5611" t="s">
        <v>4450</v>
      </c>
      <c r="V5611">
        <v>592404</v>
      </c>
    </row>
    <row r="5612" spans="19:22">
      <c r="S5612" t="str">
        <f>IF(ISNUMBER(SEARCH(ZAKL_DATA!$B$18,FU!$U5612)),U5612,"")</f>
        <v>Velvary</v>
      </c>
      <c r="T5612" t="str">
        <f t="array" ref="T5612">IFERROR(INDEX($S$3:$S$6255,SMALL(IF(ISNUMBER(SEARCH("",$S$3:$S$6255)),ROW($S$1:$S$6253),""),ROW(S5610))),"")</f>
        <v>Velvary</v>
      </c>
      <c r="U5612" t="s">
        <v>4238</v>
      </c>
      <c r="V5612">
        <v>592412</v>
      </c>
    </row>
    <row r="5613" spans="19:22">
      <c r="S5613" t="str">
        <f>IF(ISNUMBER(SEARCH(ZAKL_DATA!$B$18,FU!$U5613)),U5613,"")</f>
        <v>Vémyslice</v>
      </c>
      <c r="T5613" t="str">
        <f t="array" ref="T5613">IFERROR(INDEX($S$3:$S$6255,SMALL(IF(ISNUMBER(SEARCH("",$S$3:$S$6255)),ROW($S$1:$S$6253),""),ROW(S5611))),"")</f>
        <v>Vémyslice</v>
      </c>
      <c r="U5613" t="s">
        <v>8642</v>
      </c>
      <c r="V5613">
        <v>592421</v>
      </c>
    </row>
    <row r="5614" spans="19:22">
      <c r="S5614" t="str">
        <f>IF(ISNUMBER(SEARCH(ZAKL_DATA!$B$18,FU!$U5614)),U5614,"")</f>
        <v>Vendolí</v>
      </c>
      <c r="T5614" t="str">
        <f t="array" ref="T5614">IFERROR(INDEX($S$3:$S$6255,SMALL(IF(ISNUMBER(SEARCH("",$S$3:$S$6255)),ROW($S$1:$S$6253),""),ROW(S5612))),"")</f>
        <v>Vendolí</v>
      </c>
      <c r="U5614" t="s">
        <v>7587</v>
      </c>
      <c r="V5614">
        <v>592439</v>
      </c>
    </row>
    <row r="5615" spans="19:22">
      <c r="S5615" t="str">
        <f>IF(ISNUMBER(SEARCH(ZAKL_DATA!$B$18,FU!$U5615)),U5615,"")</f>
        <v>Vendryně</v>
      </c>
      <c r="T5615" t="str">
        <f t="array" ref="T5615">IFERROR(INDEX($S$3:$S$6255,SMALL(IF(ISNUMBER(SEARCH("",$S$3:$S$6255)),ROW($S$1:$S$6253),""),ROW(S5613))),"")</f>
        <v>Vendryně</v>
      </c>
      <c r="U5615" t="s">
        <v>5927</v>
      </c>
      <c r="V5615">
        <v>592447</v>
      </c>
    </row>
    <row r="5616" spans="19:22">
      <c r="S5616" t="str">
        <f>IF(ISNUMBER(SEARCH(ZAKL_DATA!$B$18,FU!$U5616)),U5616,"")</f>
        <v>Vepříkov</v>
      </c>
      <c r="T5616" t="str">
        <f t="array" ref="T5616">IFERROR(INDEX($S$3:$S$6255,SMALL(IF(ISNUMBER(SEARCH("",$S$3:$S$6255)),ROW($S$1:$S$6253),""),ROW(S5614))),"")</f>
        <v>Vepříkov</v>
      </c>
      <c r="U5616" t="s">
        <v>6920</v>
      </c>
      <c r="V5616">
        <v>592455</v>
      </c>
    </row>
    <row r="5617" spans="19:22">
      <c r="S5617" t="str">
        <f>IF(ISNUMBER(SEARCH(ZAKL_DATA!$B$18,FU!$U5617)),U5617,"")</f>
        <v>Vepřová</v>
      </c>
      <c r="T5617" t="str">
        <f t="array" ref="T5617">IFERROR(INDEX($S$3:$S$6255,SMALL(IF(ISNUMBER(SEARCH("",$S$3:$S$6255)),ROW($S$1:$S$6253),""),ROW(S5615))),"")</f>
        <v>Vepřová</v>
      </c>
      <c r="U5617" t="s">
        <v>8776</v>
      </c>
      <c r="V5617">
        <v>592463</v>
      </c>
    </row>
    <row r="5618" spans="19:22">
      <c r="S5618" t="str">
        <f>IF(ISNUMBER(SEARCH(ZAKL_DATA!$B$18,FU!$U5618)),U5618,"")</f>
        <v>Verměřovice</v>
      </c>
      <c r="T5618" t="str">
        <f t="array" ref="T5618">IFERROR(INDEX($S$3:$S$6255,SMALL(IF(ISNUMBER(SEARCH("",$S$3:$S$6255)),ROW($S$1:$S$6253),""),ROW(S5616))),"")</f>
        <v>Verměřovice</v>
      </c>
      <c r="U5618" t="s">
        <v>7728</v>
      </c>
      <c r="V5618">
        <v>592471</v>
      </c>
    </row>
    <row r="5619" spans="19:22">
      <c r="S5619" t="str">
        <f>IF(ISNUMBER(SEARCH(ZAKL_DATA!$B$18,FU!$U5619)),U5619,"")</f>
        <v>Verneřice</v>
      </c>
      <c r="T5619" t="str">
        <f t="array" ref="T5619">IFERROR(INDEX($S$3:$S$6255,SMALL(IF(ISNUMBER(SEARCH("",$S$3:$S$6255)),ROW($S$1:$S$6253),""),ROW(S5617))),"")</f>
        <v>Verneřice</v>
      </c>
      <c r="U5619" t="s">
        <v>6394</v>
      </c>
      <c r="V5619">
        <v>592480</v>
      </c>
    </row>
    <row r="5620" spans="19:22">
      <c r="S5620" t="str">
        <f>IF(ISNUMBER(SEARCH(ZAKL_DATA!$B$18,FU!$U5620)),U5620,"")</f>
        <v>Vernéřovice</v>
      </c>
      <c r="T5620" t="str">
        <f t="array" ref="T5620">IFERROR(INDEX($S$3:$S$6255,SMALL(IF(ISNUMBER(SEARCH("",$S$3:$S$6255)),ROW($S$1:$S$6253),""),ROW(S5618))),"")</f>
        <v>Vernéřovice</v>
      </c>
      <c r="U5620" t="s">
        <v>5357</v>
      </c>
      <c r="V5620">
        <v>592498</v>
      </c>
    </row>
    <row r="5621" spans="19:22">
      <c r="S5621" t="str">
        <f>IF(ISNUMBER(SEARCH(ZAKL_DATA!$B$18,FU!$U5621)),U5621,"")</f>
        <v>Vernířovice</v>
      </c>
      <c r="T5621" t="str">
        <f t="array" ref="T5621">IFERROR(INDEX($S$3:$S$6255,SMALL(IF(ISNUMBER(SEARCH("",$S$3:$S$6255)),ROW($S$1:$S$6253),""),ROW(S5619))),"")</f>
        <v>Vernířovice</v>
      </c>
      <c r="U5621" t="s">
        <v>5881</v>
      </c>
      <c r="V5621">
        <v>592501</v>
      </c>
    </row>
    <row r="5622" spans="19:22">
      <c r="S5622" t="str">
        <f>IF(ISNUMBER(SEARCH(ZAKL_DATA!$B$18,FU!$U5622)),U5622,"")</f>
        <v>Věrovany</v>
      </c>
      <c r="T5622" t="str">
        <f t="array" ref="T5622">IFERROR(INDEX($S$3:$S$6255,SMALL(IF(ISNUMBER(SEARCH("",$S$3:$S$6255)),ROW($S$1:$S$6253),""),ROW(S5620))),"")</f>
        <v>Věrovany</v>
      </c>
      <c r="U5622" t="s">
        <v>5697</v>
      </c>
      <c r="V5622">
        <v>592510</v>
      </c>
    </row>
    <row r="5623" spans="19:22">
      <c r="S5623" t="str">
        <f>IF(ISNUMBER(SEARCH(ZAKL_DATA!$B$18,FU!$U5623)),U5623,"")</f>
        <v>Verušičky</v>
      </c>
      <c r="T5623" t="str">
        <f t="array" ref="T5623">IFERROR(INDEX($S$3:$S$6255,SMALL(IF(ISNUMBER(SEARCH("",$S$3:$S$6255)),ROW($S$1:$S$6253),""),ROW(S5621))),"")</f>
        <v>Verušičky</v>
      </c>
      <c r="U5623" t="s">
        <v>5971</v>
      </c>
      <c r="V5623">
        <v>592528</v>
      </c>
    </row>
    <row r="5624" spans="19:22">
      <c r="S5624" t="str">
        <f>IF(ISNUMBER(SEARCH(ZAKL_DATA!$B$18,FU!$U5624)),U5624,"")</f>
        <v>Veřovice</v>
      </c>
      <c r="T5624" t="str">
        <f t="array" ref="T5624">IFERROR(INDEX($S$3:$S$6255,SMALL(IF(ISNUMBER(SEARCH("",$S$3:$S$6255)),ROW($S$1:$S$6253),""),ROW(S5622))),"")</f>
        <v>Veřovice</v>
      </c>
      <c r="U5624" t="s">
        <v>3617</v>
      </c>
      <c r="V5624">
        <v>592536</v>
      </c>
    </row>
    <row r="5625" spans="19:22">
      <c r="S5625" t="str">
        <f>IF(ISNUMBER(SEARCH(ZAKL_DATA!$B$18,FU!$U5625)),U5625,"")</f>
        <v>Ves Touškov</v>
      </c>
      <c r="T5625" t="str">
        <f t="array" ref="T5625">IFERROR(INDEX($S$3:$S$6255,SMALL(IF(ISNUMBER(SEARCH("",$S$3:$S$6255)),ROW($S$1:$S$6253),""),ROW(S5623))),"")</f>
        <v>Ves Touškov</v>
      </c>
      <c r="U5625" t="s">
        <v>6082</v>
      </c>
      <c r="V5625">
        <v>592552</v>
      </c>
    </row>
    <row r="5626" spans="19:22">
      <c r="S5626" t="str">
        <f>IF(ISNUMBER(SEARCH(ZAKL_DATA!$B$18,FU!$U5626)),U5626,"")</f>
        <v>Vesce</v>
      </c>
      <c r="T5626" t="str">
        <f t="array" ref="T5626">IFERROR(INDEX($S$3:$S$6255,SMALL(IF(ISNUMBER(SEARCH("",$S$3:$S$6255)),ROW($S$1:$S$6253),""),ROW(S5624))),"")</f>
        <v>Vesce</v>
      </c>
      <c r="U5626" t="s">
        <v>5799</v>
      </c>
      <c r="V5626">
        <v>592561</v>
      </c>
    </row>
    <row r="5627" spans="19:22">
      <c r="S5627" t="str">
        <f>IF(ISNUMBER(SEARCH(ZAKL_DATA!$B$18,FU!$U5627)),U5627,"")</f>
        <v>Veselá</v>
      </c>
      <c r="T5627" t="str">
        <f t="array" ref="T5627">IFERROR(INDEX($S$3:$S$6255,SMALL(IF(ISNUMBER(SEARCH("",$S$3:$S$6255)),ROW($S$1:$S$6253),""),ROW(S5625))),"")</f>
        <v>Veselá</v>
      </c>
      <c r="U5627" t="s">
        <v>5466</v>
      </c>
      <c r="V5627">
        <v>592579</v>
      </c>
    </row>
    <row r="5628" spans="19:22">
      <c r="S5628" t="str">
        <f>IF(ISNUMBER(SEARCH(ZAKL_DATA!$B$18,FU!$U5628)),U5628,"")</f>
        <v>Veselá</v>
      </c>
      <c r="T5628" t="str">
        <f t="array" ref="T5628">IFERROR(INDEX($S$3:$S$6255,SMALL(IF(ISNUMBER(SEARCH("",$S$3:$S$6255)),ROW($S$1:$S$6253),""),ROW(S5626))),"")</f>
        <v>Veselá</v>
      </c>
      <c r="U5628" t="s">
        <v>5466</v>
      </c>
      <c r="V5628">
        <v>592587</v>
      </c>
    </row>
    <row r="5629" spans="19:22">
      <c r="S5629" t="str">
        <f>IF(ISNUMBER(SEARCH(ZAKL_DATA!$B$18,FU!$U5629)),U5629,"")</f>
        <v>Veselá</v>
      </c>
      <c r="T5629" t="str">
        <f t="array" ref="T5629">IFERROR(INDEX($S$3:$S$6255,SMALL(IF(ISNUMBER(SEARCH("",$S$3:$S$6255)),ROW($S$1:$S$6253),""),ROW(S5627))),"")</f>
        <v>Veselá</v>
      </c>
      <c r="U5629" t="s">
        <v>5466</v>
      </c>
      <c r="V5629">
        <v>592609</v>
      </c>
    </row>
    <row r="5630" spans="19:22">
      <c r="S5630" t="str">
        <f>IF(ISNUMBER(SEARCH(ZAKL_DATA!$B$18,FU!$U5630)),U5630,"")</f>
        <v>Veselá</v>
      </c>
      <c r="T5630" t="str">
        <f t="array" ref="T5630">IFERROR(INDEX($S$3:$S$6255,SMALL(IF(ISNUMBER(SEARCH("",$S$3:$S$6255)),ROW($S$1:$S$6253),""),ROW(S5628))),"")</f>
        <v>Veselá</v>
      </c>
      <c r="U5630" t="s">
        <v>5466</v>
      </c>
      <c r="V5630">
        <v>592617</v>
      </c>
    </row>
    <row r="5631" spans="19:22">
      <c r="S5631" t="str">
        <f>IF(ISNUMBER(SEARCH(ZAKL_DATA!$B$18,FU!$U5631)),U5631,"")</f>
        <v>Veselé</v>
      </c>
      <c r="T5631" t="str">
        <f t="array" ref="T5631">IFERROR(INDEX($S$3:$S$6255,SMALL(IF(ISNUMBER(SEARCH("",$S$3:$S$6255)),ROW($S$1:$S$6253),""),ROW(S5629))),"")</f>
        <v>Veselé</v>
      </c>
      <c r="U5631" t="s">
        <v>6395</v>
      </c>
      <c r="V5631">
        <v>592625</v>
      </c>
    </row>
    <row r="5632" spans="19:22">
      <c r="S5632" t="str">
        <f>IF(ISNUMBER(SEARCH(ZAKL_DATA!$B$18,FU!$U5632)),U5632,"")</f>
        <v>Veselí</v>
      </c>
      <c r="T5632" t="str">
        <f t="array" ref="T5632">IFERROR(INDEX($S$3:$S$6255,SMALL(IF(ISNUMBER(SEARCH("",$S$3:$S$6255)),ROW($S$1:$S$6253),""),ROW(S5630))),"")</f>
        <v>Veselí</v>
      </c>
      <c r="U5632" t="s">
        <v>7395</v>
      </c>
      <c r="V5632">
        <v>592633</v>
      </c>
    </row>
    <row r="5633" spans="19:22">
      <c r="S5633" t="str">
        <f>IF(ISNUMBER(SEARCH(ZAKL_DATA!$B$18,FU!$U5633)),U5633,"")</f>
        <v>Veselí nad Lužnicí</v>
      </c>
      <c r="T5633" t="str">
        <f t="array" ref="T5633">IFERROR(INDEX($S$3:$S$6255,SMALL(IF(ISNUMBER(SEARCH("",$S$3:$S$6255)),ROW($S$1:$S$6253),""),ROW(S5631))),"")</f>
        <v>Veselí nad Lužnicí</v>
      </c>
      <c r="U5633" t="s">
        <v>5800</v>
      </c>
      <c r="V5633">
        <v>592641</v>
      </c>
    </row>
    <row r="5634" spans="19:22">
      <c r="S5634" t="str">
        <f>IF(ISNUMBER(SEARCH(ZAKL_DATA!$B$18,FU!$U5634)),U5634,"")</f>
        <v>Veselí nad Moravou</v>
      </c>
      <c r="T5634" t="str">
        <f t="array" ref="T5634">IFERROR(INDEX($S$3:$S$6255,SMALL(IF(ISNUMBER(SEARCH("",$S$3:$S$6255)),ROW($S$1:$S$6253),""),ROW(S5632))),"")</f>
        <v>Veselí nad Moravou</v>
      </c>
      <c r="U5634" t="s">
        <v>8088</v>
      </c>
      <c r="V5634">
        <v>592650</v>
      </c>
    </row>
    <row r="5635" spans="19:22">
      <c r="S5635" t="str">
        <f>IF(ISNUMBER(SEARCH(ZAKL_DATA!$B$18,FU!$U5635)),U5635,"")</f>
        <v>Veselice</v>
      </c>
      <c r="T5635" t="str">
        <f t="array" ref="T5635">IFERROR(INDEX($S$3:$S$6255,SMALL(IF(ISNUMBER(SEARCH("",$S$3:$S$6255)),ROW($S$1:$S$6253),""),ROW(S5633))),"")</f>
        <v>Veselice</v>
      </c>
      <c r="U5635" t="s">
        <v>6628</v>
      </c>
      <c r="V5635">
        <v>592668</v>
      </c>
    </row>
    <row r="5636" spans="19:22">
      <c r="S5636" t="str">
        <f>IF(ISNUMBER(SEARCH(ZAKL_DATA!$B$18,FU!$U5636)),U5636,"")</f>
        <v>Veselíčko</v>
      </c>
      <c r="T5636" t="str">
        <f t="array" ref="T5636">IFERROR(INDEX($S$3:$S$6255,SMALL(IF(ISNUMBER(SEARCH("",$S$3:$S$6255)),ROW($S$1:$S$6253),""),ROW(S5634))),"")</f>
        <v>Veselíčko</v>
      </c>
      <c r="U5636" t="s">
        <v>3884</v>
      </c>
      <c r="V5636">
        <v>592676</v>
      </c>
    </row>
    <row r="5637" spans="19:22">
      <c r="S5637" t="str">
        <f>IF(ISNUMBER(SEARCH(ZAKL_DATA!$B$18,FU!$U5637)),U5637,"")</f>
        <v>Veselíčko</v>
      </c>
      <c r="T5637" t="str">
        <f t="array" ref="T5637">IFERROR(INDEX($S$3:$S$6255,SMALL(IF(ISNUMBER(SEARCH("",$S$3:$S$6255)),ROW($S$1:$S$6253),""),ROW(S5635))),"")</f>
        <v>Veselíčko</v>
      </c>
      <c r="U5637" t="s">
        <v>3884</v>
      </c>
      <c r="V5637">
        <v>592692</v>
      </c>
    </row>
    <row r="5638" spans="19:22">
      <c r="S5638" t="str">
        <f>IF(ISNUMBER(SEARCH(ZAKL_DATA!$B$18,FU!$U5638)),U5638,"")</f>
        <v>Veselý Žďár</v>
      </c>
      <c r="T5638" t="str">
        <f t="array" ref="T5638">IFERROR(INDEX($S$3:$S$6255,SMALL(IF(ISNUMBER(SEARCH("",$S$3:$S$6255)),ROW($S$1:$S$6253),""),ROW(S5636))),"")</f>
        <v>Veselý Žďár</v>
      </c>
      <c r="U5638" t="s">
        <v>6921</v>
      </c>
      <c r="V5638">
        <v>592706</v>
      </c>
    </row>
    <row r="5639" spans="19:22">
      <c r="S5639" t="str">
        <f>IF(ISNUMBER(SEARCH(ZAKL_DATA!$B$18,FU!$U5639)),U5639,"")</f>
        <v>Vestec</v>
      </c>
      <c r="T5639" t="str">
        <f t="array" ref="T5639">IFERROR(INDEX($S$3:$S$6255,SMALL(IF(ISNUMBER(SEARCH("",$S$3:$S$6255)),ROW($S$1:$S$6253),""),ROW(S5637))),"")</f>
        <v>Vestec</v>
      </c>
      <c r="U5639" t="s">
        <v>3809</v>
      </c>
      <c r="V5639">
        <v>592714</v>
      </c>
    </row>
    <row r="5640" spans="19:22">
      <c r="S5640" t="str">
        <f>IF(ISNUMBER(SEARCH(ZAKL_DATA!$B$18,FU!$U5640)),U5640,"")</f>
        <v>Vestec</v>
      </c>
      <c r="T5640" t="str">
        <f t="array" ref="T5640">IFERROR(INDEX($S$3:$S$6255,SMALL(IF(ISNUMBER(SEARCH("",$S$3:$S$6255)),ROW($S$1:$S$6253),""),ROW(S5638))),"")</f>
        <v>Vestec</v>
      </c>
      <c r="U5640" t="s">
        <v>3809</v>
      </c>
      <c r="V5640">
        <v>592722</v>
      </c>
    </row>
    <row r="5641" spans="19:22">
      <c r="S5641" t="str">
        <f>IF(ISNUMBER(SEARCH(ZAKL_DATA!$B$18,FU!$U5641)),U5641,"")</f>
        <v>Vestec</v>
      </c>
      <c r="T5641" t="str">
        <f t="array" ref="T5641">IFERROR(INDEX($S$3:$S$6255,SMALL(IF(ISNUMBER(SEARCH("",$S$3:$S$6255)),ROW($S$1:$S$6253),""),ROW(S5639))),"")</f>
        <v>Vestec</v>
      </c>
      <c r="U5641" t="s">
        <v>3809</v>
      </c>
      <c r="V5641">
        <v>592731</v>
      </c>
    </row>
    <row r="5642" spans="19:22">
      <c r="S5642" t="str">
        <f>IF(ISNUMBER(SEARCH(ZAKL_DATA!$B$18,FU!$U5642)),U5642,"")</f>
        <v>Věstín</v>
      </c>
      <c r="T5642" t="str">
        <f t="array" ref="T5642">IFERROR(INDEX($S$3:$S$6255,SMALL(IF(ISNUMBER(SEARCH("",$S$3:$S$6255)),ROW($S$1:$S$6253),""),ROW(S5640))),"")</f>
        <v>Věstín</v>
      </c>
      <c r="U5642" t="s">
        <v>8777</v>
      </c>
      <c r="V5642">
        <v>592749</v>
      </c>
    </row>
    <row r="5643" spans="19:22">
      <c r="S5643" t="str">
        <f>IF(ISNUMBER(SEARCH(ZAKL_DATA!$B$18,FU!$U5643)),U5643,"")</f>
        <v>Věšín</v>
      </c>
      <c r="T5643" t="str">
        <f t="array" ref="T5643">IFERROR(INDEX($S$3:$S$6255,SMALL(IF(ISNUMBER(SEARCH("",$S$3:$S$6255)),ROW($S$1:$S$6253),""),ROW(S5641))),"")</f>
        <v>Věšín</v>
      </c>
      <c r="U5643" t="s">
        <v>4983</v>
      </c>
      <c r="V5643">
        <v>592757</v>
      </c>
    </row>
    <row r="5644" spans="19:22">
      <c r="S5644" t="str">
        <f>IF(ISNUMBER(SEARCH(ZAKL_DATA!$B$18,FU!$U5644)),U5644,"")</f>
        <v>Věteřov</v>
      </c>
      <c r="T5644" t="str">
        <f t="array" ref="T5644">IFERROR(INDEX($S$3:$S$6255,SMALL(IF(ISNUMBER(SEARCH("",$S$3:$S$6255)),ROW($S$1:$S$6253),""),ROW(S5642))),"")</f>
        <v>Věteřov</v>
      </c>
      <c r="U5644" t="s">
        <v>8089</v>
      </c>
      <c r="V5644">
        <v>592773</v>
      </c>
    </row>
    <row r="5645" spans="19:22">
      <c r="S5645" t="str">
        <f>IF(ISNUMBER(SEARCH(ZAKL_DATA!$B$18,FU!$U5645)),U5645,"")</f>
        <v>Větrný Jeníkov</v>
      </c>
      <c r="T5645" t="str">
        <f t="array" ref="T5645">IFERROR(INDEX($S$3:$S$6255,SMALL(IF(ISNUMBER(SEARCH("",$S$3:$S$6255)),ROW($S$1:$S$6253),""),ROW(S5643))),"")</f>
        <v>Větrný Jeníkov</v>
      </c>
      <c r="U5645" t="s">
        <v>8197</v>
      </c>
      <c r="V5645">
        <v>592781</v>
      </c>
    </row>
    <row r="5646" spans="19:22">
      <c r="S5646" t="str">
        <f>IF(ISNUMBER(SEARCH(ZAKL_DATA!$B$18,FU!$U5646)),U5646,"")</f>
        <v>Větrušice</v>
      </c>
      <c r="T5646" t="str">
        <f t="array" ref="T5646">IFERROR(INDEX($S$3:$S$6255,SMALL(IF(ISNUMBER(SEARCH("",$S$3:$S$6255)),ROW($S$1:$S$6253),""),ROW(S5644))),"")</f>
        <v>Větrušice</v>
      </c>
      <c r="U5646" t="s">
        <v>4766</v>
      </c>
      <c r="V5646">
        <v>592790</v>
      </c>
    </row>
    <row r="5647" spans="19:22">
      <c r="S5647" t="str">
        <f>IF(ISNUMBER(SEARCH(ZAKL_DATA!$B$18,FU!$U5647)),U5647,"")</f>
        <v>Větřkovice</v>
      </c>
      <c r="T5647" t="str">
        <f t="array" ref="T5647">IFERROR(INDEX($S$3:$S$6255,SMALL(IF(ISNUMBER(SEARCH("",$S$3:$S$6255)),ROW($S$1:$S$6253),""),ROW(S5645))),"")</f>
        <v>Větřkovice</v>
      </c>
      <c r="U5647" t="s">
        <v>6950</v>
      </c>
      <c r="V5647">
        <v>592803</v>
      </c>
    </row>
    <row r="5648" spans="19:22">
      <c r="S5648" t="str">
        <f>IF(ISNUMBER(SEARCH(ZAKL_DATA!$B$18,FU!$U5648)),U5648,"")</f>
        <v>Větřní</v>
      </c>
      <c r="T5648" t="str">
        <f t="array" ref="T5648">IFERROR(INDEX($S$3:$S$6255,SMALL(IF(ISNUMBER(SEARCH("",$S$3:$S$6255)),ROW($S$1:$S$6253),""),ROW(S5646))),"")</f>
        <v>Větřní</v>
      </c>
      <c r="U5648" t="s">
        <v>5233</v>
      </c>
      <c r="V5648">
        <v>592820</v>
      </c>
    </row>
    <row r="5649" spans="19:22">
      <c r="S5649" t="str">
        <f>IF(ISNUMBER(SEARCH(ZAKL_DATA!$B$18,FU!$U5649)),U5649,"")</f>
        <v>Vevčice</v>
      </c>
      <c r="T5649" t="str">
        <f t="array" ref="T5649">IFERROR(INDEX($S$3:$S$6255,SMALL(IF(ISNUMBER(SEARCH("",$S$3:$S$6255)),ROW($S$1:$S$6253),""),ROW(S5647))),"")</f>
        <v>Vevčice</v>
      </c>
      <c r="U5649" t="s">
        <v>8643</v>
      </c>
      <c r="V5649">
        <v>592838</v>
      </c>
    </row>
    <row r="5650" spans="19:22">
      <c r="S5650" t="str">
        <f>IF(ISNUMBER(SEARCH(ZAKL_DATA!$B$18,FU!$U5650)),U5650,"")</f>
        <v>Veverská Bítýška</v>
      </c>
      <c r="T5650" t="str">
        <f t="array" ref="T5650">IFERROR(INDEX($S$3:$S$6255,SMALL(IF(ISNUMBER(SEARCH("",$S$3:$S$6255)),ROW($S$1:$S$6253),""),ROW(S5648))),"")</f>
        <v>Veverská Bítýška</v>
      </c>
      <c r="U5650" t="s">
        <v>7917</v>
      </c>
      <c r="V5650">
        <v>592846</v>
      </c>
    </row>
    <row r="5651" spans="19:22">
      <c r="S5651" t="str">
        <f>IF(ISNUMBER(SEARCH(ZAKL_DATA!$B$18,FU!$U5651)),U5651,"")</f>
        <v>Veverské Knínice</v>
      </c>
      <c r="T5651" t="str">
        <f t="array" ref="T5651">IFERROR(INDEX($S$3:$S$6255,SMALL(IF(ISNUMBER(SEARCH("",$S$3:$S$6255)),ROW($S$1:$S$6253),""),ROW(S5649))),"")</f>
        <v>Veverské Knínice</v>
      </c>
      <c r="U5651" t="s">
        <v>7918</v>
      </c>
      <c r="V5651">
        <v>592854</v>
      </c>
    </row>
    <row r="5652" spans="19:22">
      <c r="S5652" t="str">
        <f>IF(ISNUMBER(SEARCH(ZAKL_DATA!$B$18,FU!$U5652)),U5652,"")</f>
        <v>Věž</v>
      </c>
      <c r="T5652" t="str">
        <f t="array" ref="T5652">IFERROR(INDEX($S$3:$S$6255,SMALL(IF(ISNUMBER(SEARCH("",$S$3:$S$6255)),ROW($S$1:$S$6253),""),ROW(S5650))),"")</f>
        <v>Věž</v>
      </c>
      <c r="U5652" t="s">
        <v>6922</v>
      </c>
      <c r="V5652">
        <v>592862</v>
      </c>
    </row>
    <row r="5653" spans="19:22">
      <c r="S5653" t="str">
        <f>IF(ISNUMBER(SEARCH(ZAKL_DATA!$B$18,FU!$U5653)),U5653,"")</f>
        <v>Věžky</v>
      </c>
      <c r="T5653" t="str">
        <f t="array" ref="T5653">IFERROR(INDEX($S$3:$S$6255,SMALL(IF(ISNUMBER(SEARCH("",$S$3:$S$6255)),ROW($S$1:$S$6253),""),ROW(S5651))),"")</f>
        <v>Věžky</v>
      </c>
      <c r="U5653" t="s">
        <v>5751</v>
      </c>
      <c r="V5653">
        <v>592871</v>
      </c>
    </row>
    <row r="5654" spans="19:22">
      <c r="S5654" t="str">
        <f>IF(ISNUMBER(SEARCH(ZAKL_DATA!$B$18,FU!$U5654)),U5654,"")</f>
        <v>Věžky</v>
      </c>
      <c r="T5654" t="str">
        <f t="array" ref="T5654">IFERROR(INDEX($S$3:$S$6255,SMALL(IF(ISNUMBER(SEARCH("",$S$3:$S$6255)),ROW($S$1:$S$6253),""),ROW(S5652))),"")</f>
        <v>Věžky</v>
      </c>
      <c r="U5654" t="s">
        <v>5751</v>
      </c>
      <c r="V5654">
        <v>592889</v>
      </c>
    </row>
    <row r="5655" spans="19:22">
      <c r="S5655" t="str">
        <f>IF(ISNUMBER(SEARCH(ZAKL_DATA!$B$18,FU!$U5655)),U5655,"")</f>
        <v>Věžná</v>
      </c>
      <c r="T5655" t="str">
        <f t="array" ref="T5655">IFERROR(INDEX($S$3:$S$6255,SMALL(IF(ISNUMBER(SEARCH("",$S$3:$S$6255)),ROW($S$1:$S$6253),""),ROW(S5653))),"")</f>
        <v>Věžná</v>
      </c>
      <c r="U5655" t="s">
        <v>5467</v>
      </c>
      <c r="V5655">
        <v>592897</v>
      </c>
    </row>
    <row r="5656" spans="19:22">
      <c r="S5656" t="str">
        <f>IF(ISNUMBER(SEARCH(ZAKL_DATA!$B$18,FU!$U5656)),U5656,"")</f>
        <v>Věžná</v>
      </c>
      <c r="T5656" t="str">
        <f t="array" ref="T5656">IFERROR(INDEX($S$3:$S$6255,SMALL(IF(ISNUMBER(SEARCH("",$S$3:$S$6255)),ROW($S$1:$S$6253),""),ROW(S5654))),"")</f>
        <v>Věžná</v>
      </c>
      <c r="U5656" t="s">
        <v>5467</v>
      </c>
      <c r="V5656">
        <v>592901</v>
      </c>
    </row>
    <row r="5657" spans="19:22">
      <c r="S5657" t="str">
        <f>IF(ISNUMBER(SEARCH(ZAKL_DATA!$B$18,FU!$U5657)),U5657,"")</f>
        <v>Věžnice</v>
      </c>
      <c r="T5657" t="str">
        <f t="array" ref="T5657">IFERROR(INDEX($S$3:$S$6255,SMALL(IF(ISNUMBER(SEARCH("",$S$3:$S$6255)),ROW($S$1:$S$6253),""),ROW(S5655))),"")</f>
        <v>Věžnice</v>
      </c>
      <c r="U5657" t="s">
        <v>6923</v>
      </c>
      <c r="V5657">
        <v>592919</v>
      </c>
    </row>
    <row r="5658" spans="19:22">
      <c r="S5658" t="str">
        <f>IF(ISNUMBER(SEARCH(ZAKL_DATA!$B$18,FU!$U5658)),U5658,"")</f>
        <v>Věžnice</v>
      </c>
      <c r="T5658" t="str">
        <f t="array" ref="T5658">IFERROR(INDEX($S$3:$S$6255,SMALL(IF(ISNUMBER(SEARCH("",$S$3:$S$6255)),ROW($S$1:$S$6253),""),ROW(S5656))),"")</f>
        <v>Věžnice</v>
      </c>
      <c r="U5658" t="s">
        <v>6923</v>
      </c>
      <c r="V5658">
        <v>592927</v>
      </c>
    </row>
    <row r="5659" spans="19:22">
      <c r="S5659" t="str">
        <f>IF(ISNUMBER(SEARCH(ZAKL_DATA!$B$18,FU!$U5659)),U5659,"")</f>
        <v>Věžnička</v>
      </c>
      <c r="T5659" t="str">
        <f t="array" ref="T5659">IFERROR(INDEX($S$3:$S$6255,SMALL(IF(ISNUMBER(SEARCH("",$S$3:$S$6255)),ROW($S$1:$S$6253),""),ROW(S5657))),"")</f>
        <v>Věžnička</v>
      </c>
      <c r="U5659" t="s">
        <v>8198</v>
      </c>
      <c r="V5659">
        <v>592935</v>
      </c>
    </row>
    <row r="5660" spans="19:22">
      <c r="S5660" t="str">
        <f>IF(ISNUMBER(SEARCH(ZAKL_DATA!$B$18,FU!$U5660)),U5660,"")</f>
        <v>Věžovatá Pláně</v>
      </c>
      <c r="T5660" t="str">
        <f t="array" ref="T5660">IFERROR(INDEX($S$3:$S$6255,SMALL(IF(ISNUMBER(SEARCH("",$S$3:$S$6255)),ROW($S$1:$S$6253),""),ROW(S5658))),"")</f>
        <v>Věžovatá Pláně</v>
      </c>
      <c r="U5660" t="s">
        <v>4541</v>
      </c>
      <c r="V5660">
        <v>592943</v>
      </c>
    </row>
    <row r="5661" spans="19:22">
      <c r="S5661" t="str">
        <f>IF(ISNUMBER(SEARCH(ZAKL_DATA!$B$18,FU!$U5661)),U5661,"")</f>
        <v>Vchynice</v>
      </c>
      <c r="T5661" t="str">
        <f t="array" ref="T5661">IFERROR(INDEX($S$3:$S$6255,SMALL(IF(ISNUMBER(SEARCH("",$S$3:$S$6255)),ROW($S$1:$S$6253),""),ROW(S5659))),"")</f>
        <v>Vchynice</v>
      </c>
      <c r="U5661" t="s">
        <v>6642</v>
      </c>
      <c r="V5661">
        <v>592978</v>
      </c>
    </row>
    <row r="5662" spans="19:22">
      <c r="S5662" t="str">
        <f>IF(ISNUMBER(SEARCH(ZAKL_DATA!$B$18,FU!$U5662)),U5662,"")</f>
        <v>Víceměřice</v>
      </c>
      <c r="T5662" t="str">
        <f t="array" ref="T5662">IFERROR(INDEX($S$3:$S$6255,SMALL(IF(ISNUMBER(SEARCH("",$S$3:$S$6255)),ROW($S$1:$S$6253),""),ROW(S5660))),"")</f>
        <v>Víceměřice</v>
      </c>
      <c r="U5662" t="s">
        <v>8335</v>
      </c>
      <c r="V5662">
        <v>592986</v>
      </c>
    </row>
    <row r="5663" spans="19:22">
      <c r="S5663" t="str">
        <f>IF(ISNUMBER(SEARCH(ZAKL_DATA!$B$18,FU!$U5663)),U5663,"")</f>
        <v>Vícemil</v>
      </c>
      <c r="T5663" t="str">
        <f t="array" ref="T5663">IFERROR(INDEX($S$3:$S$6255,SMALL(IF(ISNUMBER(SEARCH("",$S$3:$S$6255)),ROW($S$1:$S$6253),""),ROW(S5661))),"")</f>
        <v>Vícemil</v>
      </c>
      <c r="U5663" t="s">
        <v>6227</v>
      </c>
      <c r="V5663">
        <v>592994</v>
      </c>
    </row>
    <row r="5664" spans="19:22">
      <c r="S5664" t="str">
        <f>IF(ISNUMBER(SEARCH(ZAKL_DATA!$B$18,FU!$U5664)),U5664,"")</f>
        <v>Vícenice</v>
      </c>
      <c r="T5664" t="str">
        <f t="array" ref="T5664">IFERROR(INDEX($S$3:$S$6255,SMALL(IF(ISNUMBER(SEARCH("",$S$3:$S$6255)),ROW($S$1:$S$6253),""),ROW(S5662))),"")</f>
        <v>Vícenice</v>
      </c>
      <c r="U5664" t="s">
        <v>8214</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c r="S5666" t="str">
        <f>IF(ISNUMBER(SEARCH(ZAKL_DATA!$B$18,FU!$U5666)),U5666,"")</f>
        <v>Vícov</v>
      </c>
      <c r="T5666" t="str">
        <f t="array" ref="T5666">IFERROR(INDEX($S$3:$S$6255,SMALL(IF(ISNUMBER(SEARCH("",$S$3:$S$6255)),ROW($S$1:$S$6253),""),ROW(S5664))),"")</f>
        <v>Vícov</v>
      </c>
      <c r="U5666" t="s">
        <v>8336</v>
      </c>
      <c r="V5666">
        <v>593028</v>
      </c>
    </row>
    <row r="5667" spans="19:22">
      <c r="S5667" t="str">
        <f>IF(ISNUMBER(SEARCH(ZAKL_DATA!$B$18,FU!$U5667)),U5667,"")</f>
        <v>Vidče</v>
      </c>
      <c r="T5667" t="str">
        <f t="array" ref="T5667">IFERROR(INDEX($S$3:$S$6255,SMALL(IF(ISNUMBER(SEARCH("",$S$3:$S$6255)),ROW($S$1:$S$6253),""),ROW(S5665))),"")</f>
        <v>Vidče</v>
      </c>
      <c r="U5667" t="s">
        <v>5179</v>
      </c>
      <c r="V5667">
        <v>593036</v>
      </c>
    </row>
    <row r="5668" spans="19:22">
      <c r="S5668" t="str">
        <f>IF(ISNUMBER(SEARCH(ZAKL_DATA!$B$18,FU!$U5668)),U5668,"")</f>
        <v>Vídeň</v>
      </c>
      <c r="T5668" t="str">
        <f t="array" ref="T5668">IFERROR(INDEX($S$3:$S$6255,SMALL(IF(ISNUMBER(SEARCH("",$S$3:$S$6255)),ROW($S$1:$S$6253),""),ROW(S5666))),"")</f>
        <v>Vídeň</v>
      </c>
      <c r="U5668" t="s">
        <v>8778</v>
      </c>
      <c r="V5668">
        <v>593044</v>
      </c>
    </row>
    <row r="5669" spans="19:22">
      <c r="S5669" t="str">
        <f>IF(ISNUMBER(SEARCH(ZAKL_DATA!$B$18,FU!$U5669)),U5669,"")</f>
        <v>Vidice</v>
      </c>
      <c r="T5669" t="str">
        <f t="array" ref="T5669">IFERROR(INDEX($S$3:$S$6255,SMALL(IF(ISNUMBER(SEARCH("",$S$3:$S$6255)),ROW($S$1:$S$6253),""),ROW(S5667))),"")</f>
        <v>Vidice</v>
      </c>
      <c r="U5669" t="s">
        <v>4381</v>
      </c>
      <c r="V5669">
        <v>593052</v>
      </c>
    </row>
    <row r="5670" spans="19:22">
      <c r="S5670" t="str">
        <f>IF(ISNUMBER(SEARCH(ZAKL_DATA!$B$18,FU!$U5670)),U5670,"")</f>
        <v>Vidice</v>
      </c>
      <c r="T5670" t="str">
        <f t="array" ref="T5670">IFERROR(INDEX($S$3:$S$6255,SMALL(IF(ISNUMBER(SEARCH("",$S$3:$S$6255)),ROW($S$1:$S$6253),""),ROW(S5668))),"")</f>
        <v>Vidice</v>
      </c>
      <c r="U5670" t="s">
        <v>4381</v>
      </c>
      <c r="V5670">
        <v>593061</v>
      </c>
    </row>
    <row r="5671" spans="19:22">
      <c r="S5671" t="str">
        <f>IF(ISNUMBER(SEARCH(ZAKL_DATA!$B$18,FU!$U5671)),U5671,"")</f>
        <v>Vidim</v>
      </c>
      <c r="T5671" t="str">
        <f t="array" ref="T5671">IFERROR(INDEX($S$3:$S$6255,SMALL(IF(ISNUMBER(SEARCH("",$S$3:$S$6255)),ROW($S$1:$S$6253),""),ROW(S5669))),"")</f>
        <v>Vidim</v>
      </c>
      <c r="U5671" t="s">
        <v>4133</v>
      </c>
      <c r="V5671">
        <v>593079</v>
      </c>
    </row>
    <row r="5672" spans="19:22">
      <c r="S5672" t="str">
        <f>IF(ISNUMBER(SEARCH(ZAKL_DATA!$B$18,FU!$U5672)),U5672,"")</f>
        <v>Vidlatá Seč</v>
      </c>
      <c r="T5672" t="str">
        <f t="array" ref="T5672">IFERROR(INDEX($S$3:$S$6255,SMALL(IF(ISNUMBER(SEARCH("",$S$3:$S$6255)),ROW($S$1:$S$6253),""),ROW(S5670))),"")</f>
        <v>Vidlatá Seč</v>
      </c>
      <c r="U5672" t="s">
        <v>7588</v>
      </c>
      <c r="V5672">
        <v>593087</v>
      </c>
    </row>
    <row r="5673" spans="19:22">
      <c r="S5673" t="str">
        <f>IF(ISNUMBER(SEARCH(ZAKL_DATA!$B$18,FU!$U5673)),U5673,"")</f>
        <v>Vidnava</v>
      </c>
      <c r="T5673" t="str">
        <f t="array" ref="T5673">IFERROR(INDEX($S$3:$S$6255,SMALL(IF(ISNUMBER(SEARCH("",$S$3:$S$6255)),ROW($S$1:$S$6253),""),ROW(S5671))),"")</f>
        <v>Vidnava</v>
      </c>
      <c r="U5673" t="s">
        <v>4964</v>
      </c>
      <c r="V5673">
        <v>593095</v>
      </c>
    </row>
    <row r="5674" spans="19:22">
      <c r="S5674" t="str">
        <f>IF(ISNUMBER(SEARCH(ZAKL_DATA!$B$18,FU!$U5674)),U5674,"")</f>
        <v>Vidochov</v>
      </c>
      <c r="T5674" t="str">
        <f t="array" ref="T5674">IFERROR(INDEX($S$3:$S$6255,SMALL(IF(ISNUMBER(SEARCH("",$S$3:$S$6255)),ROW($S$1:$S$6253),""),ROW(S5672))),"")</f>
        <v>Vidochov</v>
      </c>
      <c r="U5674" t="s">
        <v>7249</v>
      </c>
      <c r="V5674">
        <v>593117</v>
      </c>
    </row>
    <row r="5675" spans="19:22">
      <c r="S5675" t="str">
        <f>IF(ISNUMBER(SEARCH(ZAKL_DATA!$B$18,FU!$U5675)),U5675,"")</f>
        <v>Vidonín</v>
      </c>
      <c r="T5675" t="str">
        <f t="array" ref="T5675">IFERROR(INDEX($S$3:$S$6255,SMALL(IF(ISNUMBER(SEARCH("",$S$3:$S$6255)),ROW($S$1:$S$6253),""),ROW(S5673))),"")</f>
        <v>Vidonín</v>
      </c>
      <c r="U5675" t="s">
        <v>8779</v>
      </c>
      <c r="V5675">
        <v>593125</v>
      </c>
    </row>
    <row r="5676" spans="19:22">
      <c r="S5676" t="str">
        <f>IF(ISNUMBER(SEARCH(ZAKL_DATA!$B$18,FU!$U5676)),U5676,"")</f>
        <v>Vidov</v>
      </c>
      <c r="T5676" t="str">
        <f t="array" ref="T5676">IFERROR(INDEX($S$3:$S$6255,SMALL(IF(ISNUMBER(SEARCH("",$S$3:$S$6255)),ROW($S$1:$S$6253),""),ROW(S5674))),"")</f>
        <v>Vidov</v>
      </c>
      <c r="U5676" t="s">
        <v>4489</v>
      </c>
      <c r="V5676">
        <v>593141</v>
      </c>
    </row>
    <row r="5677" spans="19:22">
      <c r="S5677" t="str">
        <f>IF(ISNUMBER(SEARCH(ZAKL_DATA!$B$18,FU!$U5677)),U5677,"")</f>
        <v>Vigantice</v>
      </c>
      <c r="T5677" t="str">
        <f t="array" ref="T5677">IFERROR(INDEX($S$3:$S$6255,SMALL(IF(ISNUMBER(SEARCH("",$S$3:$S$6255)),ROW($S$1:$S$6253),""),ROW(S5675))),"")</f>
        <v>Vigantice</v>
      </c>
      <c r="U5677" t="s">
        <v>5181</v>
      </c>
      <c r="V5677">
        <v>593150</v>
      </c>
    </row>
    <row r="5678" spans="19:22">
      <c r="S5678" t="str">
        <f>IF(ISNUMBER(SEARCH(ZAKL_DATA!$B$18,FU!$U5678)),U5678,"")</f>
        <v>Víchová nad Jizerou</v>
      </c>
      <c r="T5678" t="str">
        <f t="array" ref="T5678">IFERROR(INDEX($S$3:$S$6255,SMALL(IF(ISNUMBER(SEARCH("",$S$3:$S$6255)),ROW($S$1:$S$6253),""),ROW(S5676))),"")</f>
        <v>Víchová nad Jizerou</v>
      </c>
      <c r="U5678" t="s">
        <v>7505</v>
      </c>
      <c r="V5678">
        <v>593168</v>
      </c>
    </row>
    <row r="5679" spans="19:22">
      <c r="S5679" t="str">
        <f>IF(ISNUMBER(SEARCH(ZAKL_DATA!$B$18,FU!$U5679)),U5679,"")</f>
        <v>Vikantice</v>
      </c>
      <c r="T5679" t="str">
        <f t="array" ref="T5679">IFERROR(INDEX($S$3:$S$6255,SMALL(IF(ISNUMBER(SEARCH("",$S$3:$S$6255)),ROW($S$1:$S$6253),""),ROW(S5677))),"")</f>
        <v>Vikantice</v>
      </c>
      <c r="U5679" t="s">
        <v>5792</v>
      </c>
      <c r="V5679">
        <v>593184</v>
      </c>
    </row>
    <row r="5680" spans="19:22">
      <c r="S5680" t="str">
        <f>IF(ISNUMBER(SEARCH(ZAKL_DATA!$B$18,FU!$U5680)),U5680,"")</f>
        <v>Vikýřovice</v>
      </c>
      <c r="T5680" t="str">
        <f t="array" ref="T5680">IFERROR(INDEX($S$3:$S$6255,SMALL(IF(ISNUMBER(SEARCH("",$S$3:$S$6255)),ROW($S$1:$S$6253),""),ROW(S5678))),"")</f>
        <v>Vikýřovice</v>
      </c>
      <c r="U5680" t="s">
        <v>6900</v>
      </c>
      <c r="V5680">
        <v>593192</v>
      </c>
    </row>
    <row r="5681" spans="19:22">
      <c r="S5681" t="str">
        <f>IF(ISNUMBER(SEARCH(ZAKL_DATA!$B$18,FU!$U5681)),U5681,"")</f>
        <v>Vílanec</v>
      </c>
      <c r="T5681" t="str">
        <f t="array" ref="T5681">IFERROR(INDEX($S$3:$S$6255,SMALL(IF(ISNUMBER(SEARCH("",$S$3:$S$6255)),ROW($S$1:$S$6253),""),ROW(S5679))),"")</f>
        <v>Vílanec</v>
      </c>
      <c r="U5681" t="s">
        <v>8199</v>
      </c>
      <c r="V5681">
        <v>593214</v>
      </c>
    </row>
    <row r="5682" spans="19:22">
      <c r="S5682" t="str">
        <f>IF(ISNUMBER(SEARCH(ZAKL_DATA!$B$18,FU!$U5682)),U5682,"")</f>
        <v>Vilantice</v>
      </c>
      <c r="T5682" t="str">
        <f t="array" ref="T5682">IFERROR(INDEX($S$3:$S$6255,SMALL(IF(ISNUMBER(SEARCH("",$S$3:$S$6255)),ROW($S$1:$S$6253),""),ROW(S5680))),"")</f>
        <v>Vilantice</v>
      </c>
      <c r="U5682" t="s">
        <v>7315</v>
      </c>
      <c r="V5682">
        <v>593222</v>
      </c>
    </row>
    <row r="5683" spans="19:22">
      <c r="S5683" t="str">
        <f>IF(ISNUMBER(SEARCH(ZAKL_DATA!$B$18,FU!$U5683)),U5683,"")</f>
        <v>Vilémov</v>
      </c>
      <c r="T5683" t="str">
        <f t="array" ref="T5683">IFERROR(INDEX($S$3:$S$6255,SMALL(IF(ISNUMBER(SEARCH("",$S$3:$S$6255)),ROW($S$1:$S$6253),""),ROW(S5681))),"")</f>
        <v>Vilémov</v>
      </c>
      <c r="U5683" t="s">
        <v>6396</v>
      </c>
      <c r="V5683">
        <v>593231</v>
      </c>
    </row>
    <row r="5684" spans="19:22">
      <c r="S5684" t="str">
        <f>IF(ISNUMBER(SEARCH(ZAKL_DATA!$B$18,FU!$U5684)),U5684,"")</f>
        <v>Vilémov</v>
      </c>
      <c r="T5684" t="str">
        <f t="array" ref="T5684">IFERROR(INDEX($S$3:$S$6255,SMALL(IF(ISNUMBER(SEARCH("",$S$3:$S$6255)),ROW($S$1:$S$6253),""),ROW(S5682))),"")</f>
        <v>Vilémov</v>
      </c>
      <c r="U5684" t="s">
        <v>6396</v>
      </c>
      <c r="V5684">
        <v>593249</v>
      </c>
    </row>
    <row r="5685" spans="19:22">
      <c r="S5685" t="str">
        <f>IF(ISNUMBER(SEARCH(ZAKL_DATA!$B$18,FU!$U5685)),U5685,"")</f>
        <v>Vilémov</v>
      </c>
      <c r="T5685" t="str">
        <f t="array" ref="T5685">IFERROR(INDEX($S$3:$S$6255,SMALL(IF(ISNUMBER(SEARCH("",$S$3:$S$6255)),ROW($S$1:$S$6253),""),ROW(S5683))),"")</f>
        <v>Vilémov</v>
      </c>
      <c r="U5685" t="s">
        <v>6396</v>
      </c>
      <c r="V5685">
        <v>593257</v>
      </c>
    </row>
    <row r="5686" spans="19:22">
      <c r="S5686" t="str">
        <f>IF(ISNUMBER(SEARCH(ZAKL_DATA!$B$18,FU!$U5686)),U5686,"")</f>
        <v>Vilémov</v>
      </c>
      <c r="T5686" t="str">
        <f t="array" ref="T5686">IFERROR(INDEX($S$3:$S$6255,SMALL(IF(ISNUMBER(SEARCH("",$S$3:$S$6255)),ROW($S$1:$S$6253),""),ROW(S5684))),"")</f>
        <v>Vilémov</v>
      </c>
      <c r="U5686" t="s">
        <v>6396</v>
      </c>
      <c r="V5686">
        <v>593265</v>
      </c>
    </row>
    <row r="5687" spans="19:22">
      <c r="S5687" t="str">
        <f>IF(ISNUMBER(SEARCH(ZAKL_DATA!$B$18,FU!$U5687)),U5687,"")</f>
        <v>Vilémovice</v>
      </c>
      <c r="T5687" t="str">
        <f t="array" ref="T5687">IFERROR(INDEX($S$3:$S$6255,SMALL(IF(ISNUMBER(SEARCH("",$S$3:$S$6255)),ROW($S$1:$S$6253),""),ROW(S5685))),"")</f>
        <v>Vilémovice</v>
      </c>
      <c r="U5687" t="s">
        <v>6924</v>
      </c>
      <c r="V5687">
        <v>593273</v>
      </c>
    </row>
    <row r="5688" spans="19:22">
      <c r="S5688" t="str">
        <f>IF(ISNUMBER(SEARCH(ZAKL_DATA!$B$18,FU!$U5688)),U5688,"")</f>
        <v>Vilémovice</v>
      </c>
      <c r="T5688" t="str">
        <f t="array" ref="T5688">IFERROR(INDEX($S$3:$S$6255,SMALL(IF(ISNUMBER(SEARCH("",$S$3:$S$6255)),ROW($S$1:$S$6253),""),ROW(S5686))),"")</f>
        <v>Vilémovice</v>
      </c>
      <c r="U5688" t="s">
        <v>6924</v>
      </c>
      <c r="V5688">
        <v>593281</v>
      </c>
    </row>
    <row r="5689" spans="19:22">
      <c r="S5689" t="str">
        <f>IF(ISNUMBER(SEARCH(ZAKL_DATA!$B$18,FU!$U5689)),U5689,"")</f>
        <v>Vilice</v>
      </c>
      <c r="T5689" t="str">
        <f t="array" ref="T5689">IFERROR(INDEX($S$3:$S$6255,SMALL(IF(ISNUMBER(SEARCH("",$S$3:$S$6255)),ROW($S$1:$S$6253),""),ROW(S5687))),"")</f>
        <v>Vilice</v>
      </c>
      <c r="U5689" t="s">
        <v>5801</v>
      </c>
      <c r="V5689">
        <v>593290</v>
      </c>
    </row>
    <row r="5690" spans="19:22">
      <c r="S5690" t="str">
        <f>IF(ISNUMBER(SEARCH(ZAKL_DATA!$B$18,FU!$U5690)),U5690,"")</f>
        <v>Vimperk</v>
      </c>
      <c r="T5690" t="str">
        <f t="array" ref="T5690">IFERROR(INDEX($S$3:$S$6255,SMALL(IF(ISNUMBER(SEARCH("",$S$3:$S$6255)),ROW($S$1:$S$6253),""),ROW(S5688))),"")</f>
        <v>Vimperk</v>
      </c>
      <c r="U5690" t="s">
        <v>5604</v>
      </c>
      <c r="V5690">
        <v>593320</v>
      </c>
    </row>
    <row r="5691" spans="19:22">
      <c r="S5691" t="str">
        <f>IF(ISNUMBER(SEARCH(ZAKL_DATA!$B$18,FU!$U5691)),U5691,"")</f>
        <v>Vinary</v>
      </c>
      <c r="T5691" t="str">
        <f t="array" ref="T5691">IFERROR(INDEX($S$3:$S$6255,SMALL(IF(ISNUMBER(SEARCH("",$S$3:$S$6255)),ROW($S$1:$S$6253),""),ROW(S5689))),"")</f>
        <v>Vinary</v>
      </c>
      <c r="U5691" t="s">
        <v>7028</v>
      </c>
      <c r="V5691">
        <v>593338</v>
      </c>
    </row>
    <row r="5692" spans="19:22">
      <c r="S5692" t="str">
        <f>IF(ISNUMBER(SEARCH(ZAKL_DATA!$B$18,FU!$U5692)),U5692,"")</f>
        <v>Vinary</v>
      </c>
      <c r="T5692" t="str">
        <f t="array" ref="T5692">IFERROR(INDEX($S$3:$S$6255,SMALL(IF(ISNUMBER(SEARCH("",$S$3:$S$6255)),ROW($S$1:$S$6253),""),ROW(S5690))),"")</f>
        <v>Vinary</v>
      </c>
      <c r="U5692" t="s">
        <v>7028</v>
      </c>
      <c r="V5692">
        <v>593346</v>
      </c>
    </row>
    <row r="5693" spans="19:22">
      <c r="S5693" t="str">
        <f>IF(ISNUMBER(SEARCH(ZAKL_DATA!$B$18,FU!$U5693)),U5693,"")</f>
        <v>Vinaře</v>
      </c>
      <c r="T5693" t="str">
        <f t="array" ref="T5693">IFERROR(INDEX($S$3:$S$6255,SMALL(IF(ISNUMBER(SEARCH("",$S$3:$S$6255)),ROW($S$1:$S$6253),""),ROW(S5691))),"")</f>
        <v>Vinaře</v>
      </c>
      <c r="U5693" t="s">
        <v>4382</v>
      </c>
      <c r="V5693">
        <v>593354</v>
      </c>
    </row>
    <row r="5694" spans="19:22">
      <c r="S5694" t="str">
        <f>IF(ISNUMBER(SEARCH(ZAKL_DATA!$B$18,FU!$U5694)),U5694,"")</f>
        <v>Vinařice</v>
      </c>
      <c r="T5694" t="str">
        <f t="array" ref="T5694">IFERROR(INDEX($S$3:$S$6255,SMALL(IF(ISNUMBER(SEARCH("",$S$3:$S$6255)),ROW($S$1:$S$6253),""),ROW(S5692))),"")</f>
        <v>Vinařice</v>
      </c>
      <c r="U5694" t="s">
        <v>4239</v>
      </c>
      <c r="V5694">
        <v>593371</v>
      </c>
    </row>
    <row r="5695" spans="19:22">
      <c r="S5695" t="str">
        <f>IF(ISNUMBER(SEARCH(ZAKL_DATA!$B$18,FU!$U5695)),U5695,"")</f>
        <v>Vinařice</v>
      </c>
      <c r="T5695" t="str">
        <f t="array" ref="T5695">IFERROR(INDEX($S$3:$S$6255,SMALL(IF(ISNUMBER(SEARCH("",$S$3:$S$6255)),ROW($S$1:$S$6253),""),ROW(S5693))),"")</f>
        <v>Vinařice</v>
      </c>
      <c r="U5695" t="s">
        <v>4239</v>
      </c>
      <c r="V5695">
        <v>593389</v>
      </c>
    </row>
    <row r="5696" spans="19:22">
      <c r="S5696" t="str">
        <f>IF(ISNUMBER(SEARCH(ZAKL_DATA!$B$18,FU!$U5696)),U5696,"")</f>
        <v>Vinařice</v>
      </c>
      <c r="T5696" t="str">
        <f t="array" ref="T5696">IFERROR(INDEX($S$3:$S$6255,SMALL(IF(ISNUMBER(SEARCH("",$S$3:$S$6255)),ROW($S$1:$S$6253),""),ROW(S5694))),"")</f>
        <v>Vinařice</v>
      </c>
      <c r="U5696" t="s">
        <v>4239</v>
      </c>
      <c r="V5696">
        <v>593397</v>
      </c>
    </row>
    <row r="5697" spans="19:22">
      <c r="S5697" t="str">
        <f>IF(ISNUMBER(SEARCH(ZAKL_DATA!$B$18,FU!$U5697)),U5697,"")</f>
        <v>Vinařice</v>
      </c>
      <c r="T5697" t="str">
        <f t="array" ref="T5697">IFERROR(INDEX($S$3:$S$6255,SMALL(IF(ISNUMBER(SEARCH("",$S$3:$S$6255)),ROW($S$1:$S$6253),""),ROW(S5695))),"")</f>
        <v>Vinařice</v>
      </c>
      <c r="U5697" t="s">
        <v>4239</v>
      </c>
      <c r="V5697">
        <v>593401</v>
      </c>
    </row>
    <row r="5698" spans="19:22">
      <c r="S5698" t="str">
        <f>IF(ISNUMBER(SEARCH(ZAKL_DATA!$B$18,FU!$U5698)),U5698,"")</f>
        <v>Vincencov</v>
      </c>
      <c r="T5698" t="str">
        <f t="array" ref="T5698">IFERROR(INDEX($S$3:$S$6255,SMALL(IF(ISNUMBER(SEARCH("",$S$3:$S$6255)),ROW($S$1:$S$6253),""),ROW(S5696))),"")</f>
        <v>Vincencov</v>
      </c>
      <c r="U5698" t="s">
        <v>5135</v>
      </c>
      <c r="V5698">
        <v>593419</v>
      </c>
    </row>
    <row r="5699" spans="19:22">
      <c r="S5699" t="str">
        <f>IF(ISNUMBER(SEARCH(ZAKL_DATA!$B$18,FU!$U5699)),U5699,"")</f>
        <v>Vinec</v>
      </c>
      <c r="T5699" t="str">
        <f t="array" ref="T5699">IFERROR(INDEX($S$3:$S$6255,SMALL(IF(ISNUMBER(SEARCH("",$S$3:$S$6255)),ROW($S$1:$S$6253),""),ROW(S5697))),"")</f>
        <v>Vinec</v>
      </c>
      <c r="U5699" t="s">
        <v>7009</v>
      </c>
      <c r="V5699">
        <v>593427</v>
      </c>
    </row>
    <row r="5700" spans="19:22">
      <c r="S5700" t="str">
        <f>IF(ISNUMBER(SEARCH(ZAKL_DATA!$B$18,FU!$U5700)),U5700,"")</f>
        <v>Viničné Šumice</v>
      </c>
      <c r="T5700" t="str">
        <f t="array" ref="T5700">IFERROR(INDEX($S$3:$S$6255,SMALL(IF(ISNUMBER(SEARCH("",$S$3:$S$6255)),ROW($S$1:$S$6253),""),ROW(S5698))),"")</f>
        <v>Viničné Šumice</v>
      </c>
      <c r="U5700" t="s">
        <v>7919</v>
      </c>
      <c r="V5700">
        <v>593435</v>
      </c>
    </row>
    <row r="5701" spans="19:22">
      <c r="S5701" t="str">
        <f>IF(ISNUMBER(SEARCH(ZAKL_DATA!$B$18,FU!$U5701)),U5701,"")</f>
        <v>Vintířov</v>
      </c>
      <c r="T5701" t="str">
        <f t="array" ref="T5701">IFERROR(INDEX($S$3:$S$6255,SMALL(IF(ISNUMBER(SEARCH("",$S$3:$S$6255)),ROW($S$1:$S$6253),""),ROW(S5699))),"")</f>
        <v>Vintířov</v>
      </c>
      <c r="U5701" t="s">
        <v>6207</v>
      </c>
      <c r="V5701">
        <v>593443</v>
      </c>
    </row>
    <row r="5702" spans="19:22">
      <c r="S5702" t="str">
        <f>IF(ISNUMBER(SEARCH(ZAKL_DATA!$B$18,FU!$U5702)),U5702,"")</f>
        <v>Vír</v>
      </c>
      <c r="T5702" t="str">
        <f t="array" ref="T5702">IFERROR(INDEX($S$3:$S$6255,SMALL(IF(ISNUMBER(SEARCH("",$S$3:$S$6255)),ROW($S$1:$S$6253),""),ROW(S5700))),"")</f>
        <v>Vír</v>
      </c>
      <c r="U5702" t="s">
        <v>8780</v>
      </c>
      <c r="V5702">
        <v>593460</v>
      </c>
    </row>
    <row r="5703" spans="19:22">
      <c r="S5703" t="str">
        <f>IF(ISNUMBER(SEARCH(ZAKL_DATA!$B$18,FU!$U5703)),U5703,"")</f>
        <v>Víska</v>
      </c>
      <c r="T5703" t="str">
        <f t="array" ref="T5703">IFERROR(INDEX($S$3:$S$6255,SMALL(IF(ISNUMBER(SEARCH("",$S$3:$S$6255)),ROW($S$1:$S$6253),""),ROW(S5701))),"")</f>
        <v>Víska</v>
      </c>
      <c r="U5703" t="s">
        <v>7236</v>
      </c>
      <c r="V5703">
        <v>593478</v>
      </c>
    </row>
    <row r="5704" spans="19:22">
      <c r="S5704" t="str">
        <f>IF(ISNUMBER(SEARCH(ZAKL_DATA!$B$18,FU!$U5704)),U5704,"")</f>
        <v>Víska u Jevíčka</v>
      </c>
      <c r="T5704" t="str">
        <f t="array" ref="T5704">IFERROR(INDEX($S$3:$S$6255,SMALL(IF(ISNUMBER(SEARCH("",$S$3:$S$6255)),ROW($S$1:$S$6253),""),ROW(S5702))),"")</f>
        <v>Víska u Jevíčka</v>
      </c>
      <c r="U5704" t="s">
        <v>7589</v>
      </c>
      <c r="V5704">
        <v>593486</v>
      </c>
    </row>
    <row r="5705" spans="19:22">
      <c r="S5705" t="str">
        <f>IF(ISNUMBER(SEARCH(ZAKL_DATA!$B$18,FU!$U5705)),U5705,"")</f>
        <v>Vísky</v>
      </c>
      <c r="T5705" t="str">
        <f t="array" ref="T5705">IFERROR(INDEX($S$3:$S$6255,SMALL(IF(ISNUMBER(SEARCH("",$S$3:$S$6255)),ROW($S$1:$S$6253),""),ROW(S5703))),"")</f>
        <v>Vísky</v>
      </c>
      <c r="U5705" t="s">
        <v>7617</v>
      </c>
      <c r="V5705">
        <v>593494</v>
      </c>
    </row>
    <row r="5706" spans="19:22">
      <c r="S5706" t="str">
        <f>IF(ISNUMBER(SEARCH(ZAKL_DATA!$B$18,FU!$U5706)),U5706,"")</f>
        <v>Vísky</v>
      </c>
      <c r="T5706" t="str">
        <f t="array" ref="T5706">IFERROR(INDEX($S$3:$S$6255,SMALL(IF(ISNUMBER(SEARCH("",$S$3:$S$6255)),ROW($S$1:$S$6253),""),ROW(S5704))),"")</f>
        <v>Vísky</v>
      </c>
      <c r="U5706" t="s">
        <v>7617</v>
      </c>
      <c r="V5706">
        <v>593508</v>
      </c>
    </row>
    <row r="5707" spans="19:22">
      <c r="S5707" t="str">
        <f>IF(ISNUMBER(SEARCH(ZAKL_DATA!$B$18,FU!$U5707)),U5707,"")</f>
        <v>Višňová</v>
      </c>
      <c r="T5707" t="str">
        <f t="array" ref="T5707">IFERROR(INDEX($S$3:$S$6255,SMALL(IF(ISNUMBER(SEARCH("",$S$3:$S$6255)),ROW($S$1:$S$6253),""),ROW(S5705))),"")</f>
        <v>Višňová</v>
      </c>
      <c r="U5707" t="s">
        <v>3711</v>
      </c>
      <c r="V5707">
        <v>593516</v>
      </c>
    </row>
    <row r="5708" spans="19:22">
      <c r="S5708" t="str">
        <f>IF(ISNUMBER(SEARCH(ZAKL_DATA!$B$18,FU!$U5708)),U5708,"")</f>
        <v>Višňová</v>
      </c>
      <c r="T5708" t="str">
        <f t="array" ref="T5708">IFERROR(INDEX($S$3:$S$6255,SMALL(IF(ISNUMBER(SEARCH("",$S$3:$S$6255)),ROW($S$1:$S$6253),""),ROW(S5706))),"")</f>
        <v>Višňová</v>
      </c>
      <c r="U5708" t="s">
        <v>3711</v>
      </c>
      <c r="V5708">
        <v>593524</v>
      </c>
    </row>
    <row r="5709" spans="19:22">
      <c r="S5709" t="str">
        <f>IF(ISNUMBER(SEARCH(ZAKL_DATA!$B$18,FU!$U5709)),U5709,"")</f>
        <v>Višňová</v>
      </c>
      <c r="T5709" t="str">
        <f t="array" ref="T5709">IFERROR(INDEX($S$3:$S$6255,SMALL(IF(ISNUMBER(SEARCH("",$S$3:$S$6255)),ROW($S$1:$S$6253),""),ROW(S5707))),"")</f>
        <v>Višňová</v>
      </c>
      <c r="U5709" t="s">
        <v>3711</v>
      </c>
      <c r="V5709">
        <v>593532</v>
      </c>
    </row>
    <row r="5710" spans="19:22">
      <c r="S5710" t="str">
        <f>IF(ISNUMBER(SEARCH(ZAKL_DATA!$B$18,FU!$U5710)),U5710,"")</f>
        <v>Višňové</v>
      </c>
      <c r="T5710" t="str">
        <f t="array" ref="T5710">IFERROR(INDEX($S$3:$S$6255,SMALL(IF(ISNUMBER(SEARCH("",$S$3:$S$6255)),ROW($S$1:$S$6253),""),ROW(S5708))),"")</f>
        <v>Višňové</v>
      </c>
      <c r="U5710" t="s">
        <v>8644</v>
      </c>
      <c r="V5710">
        <v>593559</v>
      </c>
    </row>
    <row r="5711" spans="19:22">
      <c r="S5711" t="str">
        <f>IF(ISNUMBER(SEARCH(ZAKL_DATA!$B$18,FU!$U5711)),U5711,"")</f>
        <v>Vítanov</v>
      </c>
      <c r="T5711" t="str">
        <f t="array" ref="T5711">IFERROR(INDEX($S$3:$S$6255,SMALL(IF(ISNUMBER(SEARCH("",$S$3:$S$6255)),ROW($S$1:$S$6253),""),ROW(S5709))),"")</f>
        <v>Vítanov</v>
      </c>
      <c r="U5711" t="s">
        <v>7142</v>
      </c>
      <c r="V5711">
        <v>593567</v>
      </c>
    </row>
    <row r="5712" spans="19:22">
      <c r="S5712" t="str">
        <f>IF(ISNUMBER(SEARCH(ZAKL_DATA!$B$18,FU!$U5712)),U5712,"")</f>
        <v>Vitčice</v>
      </c>
      <c r="T5712" t="str">
        <f t="array" ref="T5712">IFERROR(INDEX($S$3:$S$6255,SMALL(IF(ISNUMBER(SEARCH("",$S$3:$S$6255)),ROW($S$1:$S$6253),""),ROW(S5710))),"")</f>
        <v>Vitčice</v>
      </c>
      <c r="U5712" t="s">
        <v>8337</v>
      </c>
      <c r="V5712">
        <v>593583</v>
      </c>
    </row>
    <row r="5713" spans="19:22">
      <c r="S5713" t="str">
        <f>IF(ISNUMBER(SEARCH(ZAKL_DATA!$B$18,FU!$U5713)),U5713,"")</f>
        <v>Vítějeves</v>
      </c>
      <c r="T5713" t="str">
        <f t="array" ref="T5713">IFERROR(INDEX($S$3:$S$6255,SMALL(IF(ISNUMBER(SEARCH("",$S$3:$S$6255)),ROW($S$1:$S$6253),""),ROW(S5711))),"")</f>
        <v>Vítějeves</v>
      </c>
      <c r="U5713" t="s">
        <v>7590</v>
      </c>
      <c r="V5713">
        <v>593591</v>
      </c>
    </row>
    <row r="5714" spans="19:22">
      <c r="S5714" t="str">
        <f>IF(ISNUMBER(SEARCH(ZAKL_DATA!$B$18,FU!$U5714)),U5714,"")</f>
        <v>Vitějovice</v>
      </c>
      <c r="T5714" t="str">
        <f t="array" ref="T5714">IFERROR(INDEX($S$3:$S$6255,SMALL(IF(ISNUMBER(SEARCH("",$S$3:$S$6255)),ROW($S$1:$S$6253),""),ROW(S5712))),"")</f>
        <v>Vitějovice</v>
      </c>
      <c r="U5714" t="s">
        <v>5605</v>
      </c>
      <c r="V5714">
        <v>593605</v>
      </c>
    </row>
    <row r="5715" spans="19:22">
      <c r="S5715" t="str">
        <f>IF(ISNUMBER(SEARCH(ZAKL_DATA!$B$18,FU!$U5715)),U5715,"")</f>
        <v>Vítězná</v>
      </c>
      <c r="T5715" t="str">
        <f t="array" ref="T5715">IFERROR(INDEX($S$3:$S$6255,SMALL(IF(ISNUMBER(SEARCH("",$S$3:$S$6255)),ROW($S$1:$S$6253),""),ROW(S5713))),"")</f>
        <v>Vítězná</v>
      </c>
      <c r="U5715" t="s">
        <v>7657</v>
      </c>
      <c r="V5715">
        <v>593613</v>
      </c>
    </row>
    <row r="5716" spans="19:22">
      <c r="S5716" t="str">
        <f>IF(ISNUMBER(SEARCH(ZAKL_DATA!$B$18,FU!$U5716)),U5716,"")</f>
        <v>Vitice</v>
      </c>
      <c r="T5716" t="str">
        <f t="array" ref="T5716">IFERROR(INDEX($S$3:$S$6255,SMALL(IF(ISNUMBER(SEARCH("",$S$3:$S$6255)),ROW($S$1:$S$6253),""),ROW(S5714))),"")</f>
        <v>Vitice</v>
      </c>
      <c r="U5716" t="s">
        <v>4316</v>
      </c>
      <c r="V5716">
        <v>593621</v>
      </c>
    </row>
    <row r="5717" spans="19:22">
      <c r="S5717" t="str">
        <f>IF(ISNUMBER(SEARCH(ZAKL_DATA!$B$18,FU!$U5717)),U5717,"")</f>
        <v>Vitín</v>
      </c>
      <c r="T5717" t="str">
        <f t="array" ref="T5717">IFERROR(INDEX($S$3:$S$6255,SMALL(IF(ISNUMBER(SEARCH("",$S$3:$S$6255)),ROW($S$1:$S$6253),""),ROW(S5715))),"")</f>
        <v>Vitín</v>
      </c>
      <c r="U5717" t="s">
        <v>4504</v>
      </c>
      <c r="V5717">
        <v>593630</v>
      </c>
    </row>
    <row r="5718" spans="19:22">
      <c r="S5718" t="str">
        <f>IF(ISNUMBER(SEARCH(ZAKL_DATA!$B$18,FU!$U5718)),U5718,"")</f>
        <v>Vitiněves</v>
      </c>
      <c r="T5718" t="str">
        <f t="array" ref="T5718">IFERROR(INDEX($S$3:$S$6255,SMALL(IF(ISNUMBER(SEARCH("",$S$3:$S$6255)),ROW($S$1:$S$6253),""),ROW(S5716))),"")</f>
        <v>Vitiněves</v>
      </c>
      <c r="U5718" t="s">
        <v>7251</v>
      </c>
      <c r="V5718">
        <v>593648</v>
      </c>
    </row>
    <row r="5719" spans="19:22">
      <c r="S5719" t="str">
        <f>IF(ISNUMBER(SEARCH(ZAKL_DATA!$B$18,FU!$U5719)),U5719,"")</f>
        <v>Vítkov</v>
      </c>
      <c r="T5719" t="str">
        <f t="array" ref="T5719">IFERROR(INDEX($S$3:$S$6255,SMALL(IF(ISNUMBER(SEARCH("",$S$3:$S$6255)),ROW($S$1:$S$6253),""),ROW(S5717))),"")</f>
        <v>Vítkov</v>
      </c>
      <c r="U5719" t="s">
        <v>3755</v>
      </c>
      <c r="V5719">
        <v>593656</v>
      </c>
    </row>
    <row r="5720" spans="19:22">
      <c r="S5720" t="str">
        <f>IF(ISNUMBER(SEARCH(ZAKL_DATA!$B$18,FU!$U5720)),U5720,"")</f>
        <v>Vítkovice</v>
      </c>
      <c r="T5720" t="str">
        <f t="array" ref="T5720">IFERROR(INDEX($S$3:$S$6255,SMALL(IF(ISNUMBER(SEARCH("",$S$3:$S$6255)),ROW($S$1:$S$6253),""),ROW(S5718))),"")</f>
        <v>Vítkovice</v>
      </c>
      <c r="U5720" t="s">
        <v>7506</v>
      </c>
      <c r="V5720">
        <v>593664</v>
      </c>
    </row>
    <row r="5721" spans="19:22">
      <c r="S5721" t="str">
        <f>IF(ISNUMBER(SEARCH(ZAKL_DATA!$B$18,FU!$U5721)),U5721,"")</f>
        <v>Vítonice</v>
      </c>
      <c r="T5721" t="str">
        <f t="array" ref="T5721">IFERROR(INDEX($S$3:$S$6255,SMALL(IF(ISNUMBER(SEARCH("",$S$3:$S$6255)),ROW($S$1:$S$6253),""),ROW(S5719))),"")</f>
        <v>Vítonice</v>
      </c>
      <c r="U5721" t="s">
        <v>8261</v>
      </c>
      <c r="V5721">
        <v>593681</v>
      </c>
    </row>
    <row r="5722" spans="19:22">
      <c r="S5722" t="str">
        <f>IF(ISNUMBER(SEARCH(ZAKL_DATA!$B$18,FU!$U5722)),U5722,"")</f>
        <v>Vítonice</v>
      </c>
      <c r="T5722" t="str">
        <f t="array" ref="T5722">IFERROR(INDEX($S$3:$S$6255,SMALL(IF(ISNUMBER(SEARCH("",$S$3:$S$6255)),ROW($S$1:$S$6253),""),ROW(S5720))),"")</f>
        <v>Vítonice</v>
      </c>
      <c r="U5722" t="s">
        <v>8261</v>
      </c>
      <c r="V5722">
        <v>593699</v>
      </c>
    </row>
    <row r="5723" spans="19:22">
      <c r="S5723" t="str">
        <f>IF(ISNUMBER(SEARCH(ZAKL_DATA!$B$18,FU!$U5723)),U5723,"")</f>
        <v>Vizovice</v>
      </c>
      <c r="T5723" t="str">
        <f t="array" ref="T5723">IFERROR(INDEX($S$3:$S$6255,SMALL(IF(ISNUMBER(SEARCH("",$S$3:$S$6255)),ROW($S$1:$S$6253),""),ROW(S5721))),"")</f>
        <v>Vizovice</v>
      </c>
      <c r="U5723" t="s">
        <v>8028</v>
      </c>
      <c r="V5723">
        <v>593702</v>
      </c>
    </row>
    <row r="5724" spans="19:22">
      <c r="S5724" t="str">
        <f>IF(ISNUMBER(SEARCH(ZAKL_DATA!$B$18,FU!$U5724)),U5724,"")</f>
        <v>Vižina</v>
      </c>
      <c r="T5724" t="str">
        <f t="array" ref="T5724">IFERROR(INDEX($S$3:$S$6255,SMALL(IF(ISNUMBER(SEARCH("",$S$3:$S$6255)),ROW($S$1:$S$6253),""),ROW(S5722))),"")</f>
        <v>Vižina</v>
      </c>
      <c r="U5724" t="s">
        <v>4334</v>
      </c>
      <c r="V5724">
        <v>593711</v>
      </c>
    </row>
    <row r="5725" spans="19:22">
      <c r="S5725" t="str">
        <f>IF(ISNUMBER(SEARCH(ZAKL_DATA!$B$18,FU!$U5725)),U5725,"")</f>
        <v>Vlačice</v>
      </c>
      <c r="T5725" t="str">
        <f t="array" ref="T5725">IFERROR(INDEX($S$3:$S$6255,SMALL(IF(ISNUMBER(SEARCH("",$S$3:$S$6255)),ROW($S$1:$S$6253),""),ROW(S5723))),"")</f>
        <v>Vlačice</v>
      </c>
      <c r="U5725" t="s">
        <v>4383</v>
      </c>
      <c r="V5725">
        <v>593729</v>
      </c>
    </row>
    <row r="5726" spans="19:22">
      <c r="S5726" t="str">
        <f>IF(ISNUMBER(SEARCH(ZAKL_DATA!$B$18,FU!$U5726)),U5726,"")</f>
        <v>Vladislav</v>
      </c>
      <c r="T5726" t="str">
        <f t="array" ref="T5726">IFERROR(INDEX($S$3:$S$6255,SMALL(IF(ISNUMBER(SEARCH("",$S$3:$S$6255)),ROW($S$1:$S$6253),""),ROW(S5724))),"")</f>
        <v>Vladislav</v>
      </c>
      <c r="U5726" t="s">
        <v>8429</v>
      </c>
      <c r="V5726">
        <v>593737</v>
      </c>
    </row>
    <row r="5727" spans="19:22">
      <c r="S5727" t="str">
        <f>IF(ISNUMBER(SEARCH(ZAKL_DATA!$B$18,FU!$U5727)),U5727,"")</f>
        <v>Vlachova Lhota</v>
      </c>
      <c r="T5727" t="str">
        <f t="array" ref="T5727">IFERROR(INDEX($S$3:$S$6255,SMALL(IF(ISNUMBER(SEARCH("",$S$3:$S$6255)),ROW($S$1:$S$6253),""),ROW(S5725))),"")</f>
        <v>Vlachova Lhota</v>
      </c>
      <c r="U5727" t="s">
        <v>8110</v>
      </c>
      <c r="V5727">
        <v>593745</v>
      </c>
    </row>
    <row r="5728" spans="19:22">
      <c r="S5728" t="str">
        <f>IF(ISNUMBER(SEARCH(ZAKL_DATA!$B$18,FU!$U5728)),U5728,"")</f>
        <v>Vlachovice</v>
      </c>
      <c r="T5728" t="str">
        <f t="array" ref="T5728">IFERROR(INDEX($S$3:$S$6255,SMALL(IF(ISNUMBER(SEARCH("",$S$3:$S$6255)),ROW($S$1:$S$6253),""),ROW(S5726))),"")</f>
        <v>Vlachovice</v>
      </c>
      <c r="U5728" t="s">
        <v>8029</v>
      </c>
      <c r="V5728">
        <v>593753</v>
      </c>
    </row>
    <row r="5729" spans="19:22">
      <c r="S5729" t="str">
        <f>IF(ISNUMBER(SEARCH(ZAKL_DATA!$B$18,FU!$U5729)),U5729,"")</f>
        <v>Vlachovice</v>
      </c>
      <c r="T5729" t="str">
        <f t="array" ref="T5729">IFERROR(INDEX($S$3:$S$6255,SMALL(IF(ISNUMBER(SEARCH("",$S$3:$S$6255)),ROW($S$1:$S$6253),""),ROW(S5727))),"")</f>
        <v>Vlachovice</v>
      </c>
      <c r="U5729" t="s">
        <v>8029</v>
      </c>
      <c r="V5729">
        <v>593761</v>
      </c>
    </row>
    <row r="5730" spans="19:22">
      <c r="S5730" t="str">
        <f>IF(ISNUMBER(SEARCH(ZAKL_DATA!$B$18,FU!$U5730)),U5730,"")</f>
        <v>Vlachovo Březí</v>
      </c>
      <c r="T5730" t="str">
        <f t="array" ref="T5730">IFERROR(INDEX($S$3:$S$6255,SMALL(IF(ISNUMBER(SEARCH("",$S$3:$S$6255)),ROW($S$1:$S$6253),""),ROW(S5728))),"")</f>
        <v>Vlachovo Březí</v>
      </c>
      <c r="U5730" t="s">
        <v>5606</v>
      </c>
      <c r="V5730">
        <v>593770</v>
      </c>
    </row>
    <row r="5731" spans="19:22">
      <c r="S5731" t="str">
        <f>IF(ISNUMBER(SEARCH(ZAKL_DATA!$B$18,FU!$U5731)),U5731,"")</f>
        <v>Vlasatice</v>
      </c>
      <c r="T5731" t="str">
        <f t="array" ref="T5731">IFERROR(INDEX($S$3:$S$6255,SMALL(IF(ISNUMBER(SEARCH("",$S$3:$S$6255)),ROW($S$1:$S$6253),""),ROW(S5729))),"")</f>
        <v>Vlasatice</v>
      </c>
      <c r="U5731" t="s">
        <v>7983</v>
      </c>
      <c r="V5731">
        <v>593788</v>
      </c>
    </row>
    <row r="5732" spans="19:22">
      <c r="S5732" t="str">
        <f>IF(ISNUMBER(SEARCH(ZAKL_DATA!$B$18,FU!$U5732)),U5732,"")</f>
        <v>Vlastec</v>
      </c>
      <c r="T5732" t="str">
        <f t="array" ref="T5732">IFERROR(INDEX($S$3:$S$6255,SMALL(IF(ISNUMBER(SEARCH("",$S$3:$S$6255)),ROW($S$1:$S$6253),""),ROW(S5730))),"")</f>
        <v>Vlastec</v>
      </c>
      <c r="U5732" t="s">
        <v>8882</v>
      </c>
      <c r="V5732">
        <v>593796</v>
      </c>
    </row>
    <row r="5733" spans="19:22">
      <c r="S5733" t="str">
        <f>IF(ISNUMBER(SEARCH(ZAKL_DATA!$B$18,FU!$U5733)),U5733,"")</f>
        <v>Vlastějovice</v>
      </c>
      <c r="T5733" t="str">
        <f t="array" ref="T5733">IFERROR(INDEX($S$3:$S$6255,SMALL(IF(ISNUMBER(SEARCH("",$S$3:$S$6255)),ROW($S$1:$S$6253),""),ROW(S5731))),"")</f>
        <v>Vlastějovice</v>
      </c>
      <c r="U5733" t="s">
        <v>4384</v>
      </c>
      <c r="V5733">
        <v>593800</v>
      </c>
    </row>
    <row r="5734" spans="19:22">
      <c r="S5734" t="str">
        <f>IF(ISNUMBER(SEARCH(ZAKL_DATA!$B$18,FU!$U5734)),U5734,"")</f>
        <v>Vlastiboř</v>
      </c>
      <c r="T5734" t="str">
        <f t="array" ref="T5734">IFERROR(INDEX($S$3:$S$6255,SMALL(IF(ISNUMBER(SEARCH("",$S$3:$S$6255)),ROW($S$1:$S$6253),""),ROW(S5732))),"")</f>
        <v>Vlastiboř</v>
      </c>
      <c r="U5734" t="s">
        <v>5802</v>
      </c>
      <c r="V5734">
        <v>593818</v>
      </c>
    </row>
    <row r="5735" spans="19:22">
      <c r="S5735" t="str">
        <f>IF(ISNUMBER(SEARCH(ZAKL_DATA!$B$18,FU!$U5735)),U5735,"")</f>
        <v>Vlastiboř</v>
      </c>
      <c r="T5735" t="str">
        <f t="array" ref="T5735">IFERROR(INDEX($S$3:$S$6255,SMALL(IF(ISNUMBER(SEARCH("",$S$3:$S$6255)),ROW($S$1:$S$6253),""),ROW(S5733))),"")</f>
        <v>Vlastiboř</v>
      </c>
      <c r="U5735" t="s">
        <v>5802</v>
      </c>
      <c r="V5735">
        <v>593826</v>
      </c>
    </row>
    <row r="5736" spans="19:22">
      <c r="S5736" t="str">
        <f>IF(ISNUMBER(SEARCH(ZAKL_DATA!$B$18,FU!$U5736)),U5736,"")</f>
        <v>Vlastibořice</v>
      </c>
      <c r="T5736" t="str">
        <f t="array" ref="T5736">IFERROR(INDEX($S$3:$S$6255,SMALL(IF(ISNUMBER(SEARCH("",$S$3:$S$6255)),ROW($S$1:$S$6253),""),ROW(S5734))),"")</f>
        <v>Vlastibořice</v>
      </c>
      <c r="U5736" t="s">
        <v>6528</v>
      </c>
      <c r="V5736">
        <v>593834</v>
      </c>
    </row>
    <row r="5737" spans="19:22">
      <c r="S5737" t="str">
        <f>IF(ISNUMBER(SEARCH(ZAKL_DATA!$B$18,FU!$U5737)),U5737,"")</f>
        <v>Vlastislav</v>
      </c>
      <c r="T5737" t="str">
        <f t="array" ref="T5737">IFERROR(INDEX($S$3:$S$6255,SMALL(IF(ISNUMBER(SEARCH("",$S$3:$S$6255)),ROW($S$1:$S$6253),""),ROW(S5735))),"")</f>
        <v>Vlastislav</v>
      </c>
      <c r="U5737" t="s">
        <v>6643</v>
      </c>
      <c r="V5737">
        <v>593842</v>
      </c>
    </row>
    <row r="5738" spans="19:22">
      <c r="S5738" t="str">
        <f>IF(ISNUMBER(SEARCH(ZAKL_DATA!$B$18,FU!$U5738)),U5738,"")</f>
        <v>Vlašim</v>
      </c>
      <c r="T5738" t="str">
        <f t="array" ref="T5738">IFERROR(INDEX($S$3:$S$6255,SMALL(IF(ISNUMBER(SEARCH("",$S$3:$S$6255)),ROW($S$1:$S$6253),""),ROW(S5736))),"")</f>
        <v>Vlašim</v>
      </c>
      <c r="U5738" t="s">
        <v>4032</v>
      </c>
      <c r="V5738">
        <v>593851</v>
      </c>
    </row>
    <row r="5739" spans="19:22">
      <c r="S5739" t="str">
        <f>IF(ISNUMBER(SEARCH(ZAKL_DATA!$B$18,FU!$U5739)),U5739,"")</f>
        <v>Vlčatín</v>
      </c>
      <c r="T5739" t="str">
        <f t="array" ref="T5739">IFERROR(INDEX($S$3:$S$6255,SMALL(IF(ISNUMBER(SEARCH("",$S$3:$S$6255)),ROW($S$1:$S$6253),""),ROW(S5737))),"")</f>
        <v>Vlčatín</v>
      </c>
      <c r="U5739" t="s">
        <v>8430</v>
      </c>
      <c r="V5739">
        <v>593869</v>
      </c>
    </row>
    <row r="5740" spans="19:22">
      <c r="S5740" t="str">
        <f>IF(ISNUMBER(SEARCH(ZAKL_DATA!$B$18,FU!$U5740)),U5740,"")</f>
        <v>Vlčetínec</v>
      </c>
      <c r="T5740" t="str">
        <f t="array" ref="T5740">IFERROR(INDEX($S$3:$S$6255,SMALL(IF(ISNUMBER(SEARCH("",$S$3:$S$6255)),ROW($S$1:$S$6253),""),ROW(S5738))),"")</f>
        <v>Vlčetínec</v>
      </c>
      <c r="U5740" t="s">
        <v>8867</v>
      </c>
      <c r="V5740">
        <v>593877</v>
      </c>
    </row>
    <row r="5741" spans="19:22">
      <c r="S5741" t="str">
        <f>IF(ISNUMBER(SEARCH(ZAKL_DATA!$B$18,FU!$U5741)),U5741,"")</f>
        <v>Vlčeves</v>
      </c>
      <c r="T5741" t="str">
        <f t="array" ref="T5741">IFERROR(INDEX($S$3:$S$6255,SMALL(IF(ISNUMBER(SEARCH("",$S$3:$S$6255)),ROW($S$1:$S$6253),""),ROW(S5739))),"")</f>
        <v>Vlčeves</v>
      </c>
      <c r="U5741" t="s">
        <v>6437</v>
      </c>
      <c r="V5741">
        <v>593885</v>
      </c>
    </row>
    <row r="5742" spans="19:22">
      <c r="S5742" t="str">
        <f>IF(ISNUMBER(SEARCH(ZAKL_DATA!$B$18,FU!$U5742)),U5742,"")</f>
        <v>Vlčí</v>
      </c>
      <c r="T5742" t="str">
        <f t="array" ref="T5742">IFERROR(INDEX($S$3:$S$6255,SMALL(IF(ISNUMBER(SEARCH("",$S$3:$S$6255)),ROW($S$1:$S$6253),""),ROW(S5740))),"")</f>
        <v>Vlčí</v>
      </c>
      <c r="U5742" t="s">
        <v>6709</v>
      </c>
      <c r="V5742">
        <v>593893</v>
      </c>
    </row>
    <row r="5743" spans="19:22">
      <c r="S5743" t="str">
        <f>IF(ISNUMBER(SEARCH(ZAKL_DATA!$B$18,FU!$U5743)),U5743,"")</f>
        <v>Vlčí Habřina</v>
      </c>
      <c r="T5743" t="str">
        <f t="array" ref="T5743">IFERROR(INDEX($S$3:$S$6255,SMALL(IF(ISNUMBER(SEARCH("",$S$3:$S$6255)),ROW($S$1:$S$6253),""),ROW(S5741))),"")</f>
        <v>Vlčí Habřina</v>
      </c>
      <c r="U5743" t="s">
        <v>7396</v>
      </c>
      <c r="V5743">
        <v>593907</v>
      </c>
    </row>
    <row r="5744" spans="19:22">
      <c r="S5744" t="str">
        <f>IF(ISNUMBER(SEARCH(ZAKL_DATA!$B$18,FU!$U5744)),U5744,"")</f>
        <v>Vlčice</v>
      </c>
      <c r="T5744" t="str">
        <f t="array" ref="T5744">IFERROR(INDEX($S$3:$S$6255,SMALL(IF(ISNUMBER(SEARCH("",$S$3:$S$6255)),ROW($S$1:$S$6253),""),ROW(S5742))),"")</f>
        <v>Vlčice</v>
      </c>
      <c r="U5744" t="s">
        <v>4968</v>
      </c>
      <c r="V5744">
        <v>593923</v>
      </c>
    </row>
    <row r="5745" spans="19:22">
      <c r="S5745" t="str">
        <f>IF(ISNUMBER(SEARCH(ZAKL_DATA!$B$18,FU!$U5745)),U5745,"")</f>
        <v>Vlčice</v>
      </c>
      <c r="T5745" t="str">
        <f t="array" ref="T5745">IFERROR(INDEX($S$3:$S$6255,SMALL(IF(ISNUMBER(SEARCH("",$S$3:$S$6255)),ROW($S$1:$S$6253),""),ROW(S5743))),"")</f>
        <v>Vlčice</v>
      </c>
      <c r="U5745" t="s">
        <v>4968</v>
      </c>
      <c r="V5745">
        <v>593931</v>
      </c>
    </row>
    <row r="5746" spans="19:22">
      <c r="S5746" t="str">
        <f>IF(ISNUMBER(SEARCH(ZAKL_DATA!$B$18,FU!$U5746)),U5746,"")</f>
        <v>Vlčkov</v>
      </c>
      <c r="T5746" t="str">
        <f t="array" ref="T5746">IFERROR(INDEX($S$3:$S$6255,SMALL(IF(ISNUMBER(SEARCH("",$S$3:$S$6255)),ROW($S$1:$S$6253),""),ROW(S5744))),"")</f>
        <v>Vlčkov</v>
      </c>
      <c r="U5746" t="s">
        <v>7729</v>
      </c>
      <c r="V5746">
        <v>593958</v>
      </c>
    </row>
    <row r="5747" spans="19:22">
      <c r="S5747" t="str">
        <f>IF(ISNUMBER(SEARCH(ZAKL_DATA!$B$18,FU!$U5747)),U5747,"")</f>
        <v>Vlčková</v>
      </c>
      <c r="T5747" t="str">
        <f t="array" ref="T5747">IFERROR(INDEX($S$3:$S$6255,SMALL(IF(ISNUMBER(SEARCH("",$S$3:$S$6255)),ROW($S$1:$S$6253),""),ROW(S5745))),"")</f>
        <v>Vlčková</v>
      </c>
      <c r="U5747" t="s">
        <v>8030</v>
      </c>
      <c r="V5747">
        <v>593966</v>
      </c>
    </row>
    <row r="5748" spans="19:22">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c r="S5749" t="str">
        <f>IF(ISNUMBER(SEARCH(ZAKL_DATA!$B$18,FU!$U5749)),U5749,"")</f>
        <v>Vlčnov</v>
      </c>
      <c r="T5749" t="str">
        <f t="array" ref="T5749">IFERROR(INDEX($S$3:$S$6255,SMALL(IF(ISNUMBER(SEARCH("",$S$3:$S$6255)),ROW($S$1:$S$6253),""),ROW(S5747))),"")</f>
        <v>Vlčnov</v>
      </c>
      <c r="U5749" t="s">
        <v>8490</v>
      </c>
      <c r="V5749">
        <v>593982</v>
      </c>
    </row>
    <row r="5750" spans="19:22">
      <c r="S5750" t="str">
        <f>IF(ISNUMBER(SEARCH(ZAKL_DATA!$B$18,FU!$U5750)),U5750,"")</f>
        <v>Vlčtejn</v>
      </c>
      <c r="T5750" t="str">
        <f t="array" ref="T5750">IFERROR(INDEX($S$3:$S$6255,SMALL(IF(ISNUMBER(SEARCH("",$S$3:$S$6255)),ROW($S$1:$S$6253),""),ROW(S5748))),"")</f>
        <v>Vlčtejn</v>
      </c>
      <c r="U5750" t="s">
        <v>4910</v>
      </c>
      <c r="V5750">
        <v>593991</v>
      </c>
    </row>
    <row r="5751" spans="19:22">
      <c r="S5751" t="str">
        <f>IF(ISNUMBER(SEARCH(ZAKL_DATA!$B$18,FU!$U5751)),U5751,"")</f>
        <v>Vlkančice</v>
      </c>
      <c r="T5751" t="str">
        <f t="array" ref="T5751">IFERROR(INDEX($S$3:$S$6255,SMALL(IF(ISNUMBER(SEARCH("",$S$3:$S$6255)),ROW($S$1:$S$6253),""),ROW(S5749))),"")</f>
        <v>Vlkančice</v>
      </c>
      <c r="U5751" t="s">
        <v>4317</v>
      </c>
      <c r="V5751">
        <v>594008</v>
      </c>
    </row>
    <row r="5752" spans="19:22">
      <c r="S5752" t="str">
        <f>IF(ISNUMBER(SEARCH(ZAKL_DATA!$B$18,FU!$U5752)),U5752,"")</f>
        <v>Vlkaneč</v>
      </c>
      <c r="T5752" t="str">
        <f t="array" ref="T5752">IFERROR(INDEX($S$3:$S$6255,SMALL(IF(ISNUMBER(SEARCH("",$S$3:$S$6255)),ROW($S$1:$S$6253),""),ROW(S5750))),"")</f>
        <v>Vlkaneč</v>
      </c>
      <c r="U5752" t="s">
        <v>4385</v>
      </c>
      <c r="V5752">
        <v>594016</v>
      </c>
    </row>
    <row r="5753" spans="19:22">
      <c r="S5753" t="str">
        <f>IF(ISNUMBER(SEARCH(ZAKL_DATA!$B$18,FU!$U5753)),U5753,"")</f>
        <v>Vlkanov</v>
      </c>
      <c r="T5753" t="str">
        <f t="array" ref="T5753">IFERROR(INDEX($S$3:$S$6255,SMALL(IF(ISNUMBER(SEARCH("",$S$3:$S$6255)),ROW($S$1:$S$6253),""),ROW(S5751))),"")</f>
        <v>Vlkanov</v>
      </c>
      <c r="U5753" t="s">
        <v>6674</v>
      </c>
      <c r="V5753">
        <v>594024</v>
      </c>
    </row>
    <row r="5754" spans="19:22">
      <c r="S5754" t="str">
        <f>IF(ISNUMBER(SEARCH(ZAKL_DATA!$B$18,FU!$U5754)),U5754,"")</f>
        <v>Vlkanov</v>
      </c>
      <c r="T5754" t="str">
        <f t="array" ref="T5754">IFERROR(INDEX($S$3:$S$6255,SMALL(IF(ISNUMBER(SEARCH("",$S$3:$S$6255)),ROW($S$1:$S$6253),""),ROW(S5752))),"")</f>
        <v>Vlkanov</v>
      </c>
      <c r="U5754" t="s">
        <v>6674</v>
      </c>
      <c r="V5754">
        <v>594032</v>
      </c>
    </row>
    <row r="5755" spans="19:22">
      <c r="S5755" t="str">
        <f>IF(ISNUMBER(SEARCH(ZAKL_DATA!$B$18,FU!$U5755)),U5755,"")</f>
        <v>Vlkava</v>
      </c>
      <c r="T5755" t="str">
        <f t="array" ref="T5755">IFERROR(INDEX($S$3:$S$6255,SMALL(IF(ISNUMBER(SEARCH("",$S$3:$S$6255)),ROW($S$1:$S$6253),""),ROW(S5753))),"")</f>
        <v>Vlkava</v>
      </c>
      <c r="U5755" t="s">
        <v>6616</v>
      </c>
      <c r="V5755">
        <v>594041</v>
      </c>
    </row>
    <row r="5756" spans="19:22">
      <c r="S5756" t="str">
        <f>IF(ISNUMBER(SEARCH(ZAKL_DATA!$B$18,FU!$U5756)),U5756,"")</f>
        <v>Vlkoš</v>
      </c>
      <c r="T5756" t="str">
        <f t="array" ref="T5756">IFERROR(INDEX($S$3:$S$6255,SMALL(IF(ISNUMBER(SEARCH("",$S$3:$S$6255)),ROW($S$1:$S$6253),""),ROW(S5754))),"")</f>
        <v>Vlkoš</v>
      </c>
      <c r="U5756" t="s">
        <v>5337</v>
      </c>
      <c r="V5756">
        <v>594059</v>
      </c>
    </row>
    <row r="5757" spans="19:22">
      <c r="S5757" t="str">
        <f>IF(ISNUMBER(SEARCH(ZAKL_DATA!$B$18,FU!$U5757)),U5757,"")</f>
        <v>Vlkoš</v>
      </c>
      <c r="T5757" t="str">
        <f t="array" ref="T5757">IFERROR(INDEX($S$3:$S$6255,SMALL(IF(ISNUMBER(SEARCH("",$S$3:$S$6255)),ROW($S$1:$S$6253),""),ROW(S5755))),"")</f>
        <v>Vlkoš</v>
      </c>
      <c r="U5757" t="s">
        <v>5337</v>
      </c>
      <c r="V5757">
        <v>594067</v>
      </c>
    </row>
    <row r="5758" spans="19:22">
      <c r="S5758" t="str">
        <f>IF(ISNUMBER(SEARCH(ZAKL_DATA!$B$18,FU!$U5758)),U5758,"")</f>
        <v>Vlkov</v>
      </c>
      <c r="T5758" t="str">
        <f t="array" ref="T5758">IFERROR(INDEX($S$3:$S$6255,SMALL(IF(ISNUMBER(SEARCH("",$S$3:$S$6255)),ROW($S$1:$S$6253),""),ROW(S5756))),"")</f>
        <v>Vlkov</v>
      </c>
      <c r="U5758" t="s">
        <v>4506</v>
      </c>
      <c r="V5758">
        <v>594075</v>
      </c>
    </row>
    <row r="5759" spans="19:22">
      <c r="S5759" t="str">
        <f>IF(ISNUMBER(SEARCH(ZAKL_DATA!$B$18,FU!$U5759)),U5759,"")</f>
        <v>Vlkov</v>
      </c>
      <c r="T5759" t="str">
        <f t="array" ref="T5759">IFERROR(INDEX($S$3:$S$6255,SMALL(IF(ISNUMBER(SEARCH("",$S$3:$S$6255)),ROW($S$1:$S$6253),""),ROW(S5757))),"")</f>
        <v>Vlkov</v>
      </c>
      <c r="U5759" t="s">
        <v>4506</v>
      </c>
      <c r="V5759">
        <v>594083</v>
      </c>
    </row>
    <row r="5760" spans="19:22">
      <c r="S5760" t="str">
        <f>IF(ISNUMBER(SEARCH(ZAKL_DATA!$B$18,FU!$U5760)),U5760,"")</f>
        <v>Vlkov</v>
      </c>
      <c r="T5760" t="str">
        <f t="array" ref="T5760">IFERROR(INDEX($S$3:$S$6255,SMALL(IF(ISNUMBER(SEARCH("",$S$3:$S$6255)),ROW($S$1:$S$6253),""),ROW(S5758))),"")</f>
        <v>Vlkov</v>
      </c>
      <c r="U5760" t="s">
        <v>4506</v>
      </c>
      <c r="V5760">
        <v>594091</v>
      </c>
    </row>
    <row r="5761" spans="19:22">
      <c r="S5761" t="str">
        <f>IF(ISNUMBER(SEARCH(ZAKL_DATA!$B$18,FU!$U5761)),U5761,"")</f>
        <v>Vlkov</v>
      </c>
      <c r="T5761" t="str">
        <f t="array" ref="T5761">IFERROR(INDEX($S$3:$S$6255,SMALL(IF(ISNUMBER(SEARCH("",$S$3:$S$6255)),ROW($S$1:$S$6253),""),ROW(S5759))),"")</f>
        <v>Vlkov</v>
      </c>
      <c r="U5761" t="s">
        <v>4506</v>
      </c>
      <c r="V5761">
        <v>594105</v>
      </c>
    </row>
    <row r="5762" spans="19:22">
      <c r="S5762" t="str">
        <f>IF(ISNUMBER(SEARCH(ZAKL_DATA!$B$18,FU!$U5762)),U5762,"")</f>
        <v>Vlkov pod Oškobrhem</v>
      </c>
      <c r="T5762" t="str">
        <f t="array" ref="T5762">IFERROR(INDEX($S$3:$S$6255,SMALL(IF(ISNUMBER(SEARCH("",$S$3:$S$6255)),ROW($S$1:$S$6253),""),ROW(S5760))),"")</f>
        <v>Vlkov pod Oškobrhem</v>
      </c>
      <c r="U5762" t="s">
        <v>4689</v>
      </c>
      <c r="V5762">
        <v>594113</v>
      </c>
    </row>
    <row r="5763" spans="19:22">
      <c r="S5763" t="str">
        <f>IF(ISNUMBER(SEARCH(ZAKL_DATA!$B$18,FU!$U5763)),U5763,"")</f>
        <v>Vlkovice</v>
      </c>
      <c r="T5763" t="str">
        <f t="array" ref="T5763">IFERROR(INDEX($S$3:$S$6255,SMALL(IF(ISNUMBER(SEARCH("",$S$3:$S$6255)),ROW($S$1:$S$6253),""),ROW(S5761))),"")</f>
        <v>Vlkovice</v>
      </c>
      <c r="U5763" t="s">
        <v>4800</v>
      </c>
      <c r="V5763">
        <v>594121</v>
      </c>
    </row>
    <row r="5764" spans="19:22">
      <c r="S5764" t="str">
        <f>IF(ISNUMBER(SEARCH(ZAKL_DATA!$B$18,FU!$U5764)),U5764,"")</f>
        <v>Vlksice</v>
      </c>
      <c r="T5764" t="str">
        <f t="array" ref="T5764">IFERROR(INDEX($S$3:$S$6255,SMALL(IF(ISNUMBER(SEARCH("",$S$3:$S$6255)),ROW($S$1:$S$6253),""),ROW(S5762))),"")</f>
        <v>Vlksice</v>
      </c>
      <c r="U5764" t="s">
        <v>8883</v>
      </c>
      <c r="V5764">
        <v>594130</v>
      </c>
    </row>
    <row r="5765" spans="19:22">
      <c r="S5765" t="str">
        <f>IF(ISNUMBER(SEARCH(ZAKL_DATA!$B$18,FU!$U5765)),U5765,"")</f>
        <v>Vnorovy</v>
      </c>
      <c r="T5765" t="str">
        <f t="array" ref="T5765">IFERROR(INDEX($S$3:$S$6255,SMALL(IF(ISNUMBER(SEARCH("",$S$3:$S$6255)),ROW($S$1:$S$6253),""),ROW(S5763))),"")</f>
        <v>Vnorovy</v>
      </c>
      <c r="U5765" t="s">
        <v>8090</v>
      </c>
      <c r="V5765">
        <v>594148</v>
      </c>
    </row>
    <row r="5766" spans="19:22">
      <c r="S5766" t="str">
        <f>IF(ISNUMBER(SEARCH(ZAKL_DATA!$B$18,FU!$U5766)),U5766,"")</f>
        <v>Voděrady</v>
      </c>
      <c r="T5766" t="str">
        <f t="array" ref="T5766">IFERROR(INDEX($S$3:$S$6255,SMALL(IF(ISNUMBER(SEARCH("",$S$3:$S$6255)),ROW($S$1:$S$6253),""),ROW(S5764))),"")</f>
        <v>Voděrady</v>
      </c>
      <c r="U5766" t="s">
        <v>7453</v>
      </c>
      <c r="V5766">
        <v>594156</v>
      </c>
    </row>
    <row r="5767" spans="19:22">
      <c r="S5767" t="str">
        <f>IF(ISNUMBER(SEARCH(ZAKL_DATA!$B$18,FU!$U5767)),U5767,"")</f>
        <v>Voděrady</v>
      </c>
      <c r="T5767" t="str">
        <f t="array" ref="T5767">IFERROR(INDEX($S$3:$S$6255,SMALL(IF(ISNUMBER(SEARCH("",$S$3:$S$6255)),ROW($S$1:$S$6253),""),ROW(S5765))),"")</f>
        <v>Voděrady</v>
      </c>
      <c r="U5767" t="s">
        <v>7453</v>
      </c>
      <c r="V5767">
        <v>594164</v>
      </c>
    </row>
    <row r="5768" spans="19:22">
      <c r="S5768" t="str">
        <f>IF(ISNUMBER(SEARCH(ZAKL_DATA!$B$18,FU!$U5768)),U5768,"")</f>
        <v>Voděrady</v>
      </c>
      <c r="T5768" t="str">
        <f t="array" ref="T5768">IFERROR(INDEX($S$3:$S$6255,SMALL(IF(ISNUMBER(SEARCH("",$S$3:$S$6255)),ROW($S$1:$S$6253),""),ROW(S5766))),"")</f>
        <v>Voděrady</v>
      </c>
      <c r="U5768" t="s">
        <v>7453</v>
      </c>
      <c r="V5768">
        <v>594172</v>
      </c>
    </row>
    <row r="5769" spans="19:22">
      <c r="S5769" t="str">
        <f>IF(ISNUMBER(SEARCH(ZAKL_DATA!$B$18,FU!$U5769)),U5769,"")</f>
        <v>Vodice</v>
      </c>
      <c r="T5769" t="str">
        <f t="array" ref="T5769">IFERROR(INDEX($S$3:$S$6255,SMALL(IF(ISNUMBER(SEARCH("",$S$3:$S$6255)),ROW($S$1:$S$6253),""),ROW(S5767))),"")</f>
        <v>Vodice</v>
      </c>
      <c r="U5769" t="s">
        <v>5804</v>
      </c>
      <c r="V5769">
        <v>594181</v>
      </c>
    </row>
    <row r="5770" spans="19:22">
      <c r="S5770" t="str">
        <f>IF(ISNUMBER(SEARCH(ZAKL_DATA!$B$18,FU!$U5770)),U5770,"")</f>
        <v>Vodňany</v>
      </c>
      <c r="T5770" t="str">
        <f t="array" ref="T5770">IFERROR(INDEX($S$3:$S$6255,SMALL(IF(ISNUMBER(SEARCH("",$S$3:$S$6255)),ROW($S$1:$S$6253),""),ROW(S5768))),"")</f>
        <v>Vodňany</v>
      </c>
      <c r="U5770" t="s">
        <v>5685</v>
      </c>
      <c r="V5770">
        <v>594199</v>
      </c>
    </row>
    <row r="5771" spans="19:22">
      <c r="S5771" t="str">
        <f>IF(ISNUMBER(SEARCH(ZAKL_DATA!$B$18,FU!$U5771)),U5771,"")</f>
        <v>Vodochody</v>
      </c>
      <c r="T5771" t="str">
        <f t="array" ref="T5771">IFERROR(INDEX($S$3:$S$6255,SMALL(IF(ISNUMBER(SEARCH("",$S$3:$S$6255)),ROW($S$1:$S$6253),""),ROW(S5769))),"")</f>
        <v>Vodochody</v>
      </c>
      <c r="U5771" t="s">
        <v>4767</v>
      </c>
      <c r="V5771">
        <v>594202</v>
      </c>
    </row>
    <row r="5772" spans="19:22">
      <c r="S5772" t="str">
        <f>IF(ISNUMBER(SEARCH(ZAKL_DATA!$B$18,FU!$U5772)),U5772,"")</f>
        <v>Vodranty</v>
      </c>
      <c r="T5772" t="str">
        <f t="array" ref="T5772">IFERROR(INDEX($S$3:$S$6255,SMALL(IF(ISNUMBER(SEARCH("",$S$3:$S$6255)),ROW($S$1:$S$6253),""),ROW(S5770))),"")</f>
        <v>Vodranty</v>
      </c>
      <c r="U5772" t="s">
        <v>4044</v>
      </c>
      <c r="V5772">
        <v>594211</v>
      </c>
    </row>
    <row r="5773" spans="19:22">
      <c r="S5773" t="str">
        <f>IF(ISNUMBER(SEARCH(ZAKL_DATA!$B$18,FU!$U5773)),U5773,"")</f>
        <v>Vodslivy</v>
      </c>
      <c r="T5773" t="str">
        <f t="array" ref="T5773">IFERROR(INDEX($S$3:$S$6255,SMALL(IF(ISNUMBER(SEARCH("",$S$3:$S$6255)),ROW($S$1:$S$6253),""),ROW(S5771))),"")</f>
        <v>Vodslivy</v>
      </c>
      <c r="U5773" t="s">
        <v>4196</v>
      </c>
      <c r="V5773">
        <v>594229</v>
      </c>
    </row>
    <row r="5774" spans="19:22">
      <c r="S5774" t="str">
        <f>IF(ISNUMBER(SEARCH(ZAKL_DATA!$B$18,FU!$U5774)),U5774,"")</f>
        <v>Vohančice</v>
      </c>
      <c r="T5774" t="str">
        <f t="array" ref="T5774">IFERROR(INDEX($S$3:$S$6255,SMALL(IF(ISNUMBER(SEARCH("",$S$3:$S$6255)),ROW($S$1:$S$6253),""),ROW(S5772))),"")</f>
        <v>Vohančice</v>
      </c>
      <c r="U5774" t="s">
        <v>7920</v>
      </c>
      <c r="V5774">
        <v>594237</v>
      </c>
    </row>
    <row r="5775" spans="19:22">
      <c r="S5775" t="str">
        <f>IF(ISNUMBER(SEARCH(ZAKL_DATA!$B$18,FU!$U5775)),U5775,"")</f>
        <v>Vochov</v>
      </c>
      <c r="T5775" t="str">
        <f t="array" ref="T5775">IFERROR(INDEX($S$3:$S$6255,SMALL(IF(ISNUMBER(SEARCH("",$S$3:$S$6255)),ROW($S$1:$S$6253),""),ROW(S5773))),"")</f>
        <v>Vochov</v>
      </c>
      <c r="U5775" t="s">
        <v>6142</v>
      </c>
      <c r="V5775">
        <v>594253</v>
      </c>
    </row>
    <row r="5776" spans="19:22">
      <c r="S5776" t="str">
        <f>IF(ISNUMBER(SEARCH(ZAKL_DATA!$B$18,FU!$U5776)),U5776,"")</f>
        <v>Vojkov</v>
      </c>
      <c r="T5776" t="str">
        <f t="array" ref="T5776">IFERROR(INDEX($S$3:$S$6255,SMALL(IF(ISNUMBER(SEARCH("",$S$3:$S$6255)),ROW($S$1:$S$6253),""),ROW(S5774))),"")</f>
        <v>Vojkov</v>
      </c>
      <c r="U5776" t="s">
        <v>4033</v>
      </c>
      <c r="V5776">
        <v>594261</v>
      </c>
    </row>
    <row r="5777" spans="19:22">
      <c r="S5777" t="str">
        <f>IF(ISNUMBER(SEARCH(ZAKL_DATA!$B$18,FU!$U5777)),U5777,"")</f>
        <v>Vojkovice</v>
      </c>
      <c r="T5777" t="str">
        <f t="array" ref="T5777">IFERROR(INDEX($S$3:$S$6255,SMALL(IF(ISNUMBER(SEARCH("",$S$3:$S$6255)),ROW($S$1:$S$6253),""),ROW(S5775))),"")</f>
        <v>Vojkovice</v>
      </c>
      <c r="U5777" t="s">
        <v>4452</v>
      </c>
      <c r="V5777">
        <v>594270</v>
      </c>
    </row>
    <row r="5778" spans="19:22">
      <c r="S5778" t="str">
        <f>IF(ISNUMBER(SEARCH(ZAKL_DATA!$B$18,FU!$U5778)),U5778,"")</f>
        <v>Vojkovice</v>
      </c>
      <c r="T5778" t="str">
        <f t="array" ref="T5778">IFERROR(INDEX($S$3:$S$6255,SMALL(IF(ISNUMBER(SEARCH("",$S$3:$S$6255)),ROW($S$1:$S$6253),""),ROW(S5776))),"")</f>
        <v>Vojkovice</v>
      </c>
      <c r="U5778" t="s">
        <v>4452</v>
      </c>
      <c r="V5778">
        <v>594288</v>
      </c>
    </row>
    <row r="5779" spans="19:22">
      <c r="S5779" t="str">
        <f>IF(ISNUMBER(SEARCH(ZAKL_DATA!$B$18,FU!$U5779)),U5779,"")</f>
        <v>Vojkovice</v>
      </c>
      <c r="T5779" t="str">
        <f t="array" ref="T5779">IFERROR(INDEX($S$3:$S$6255,SMALL(IF(ISNUMBER(SEARCH("",$S$3:$S$6255)),ROW($S$1:$S$6253),""),ROW(S5777))),"")</f>
        <v>Vojkovice</v>
      </c>
      <c r="U5779" t="s">
        <v>4452</v>
      </c>
      <c r="V5779">
        <v>594296</v>
      </c>
    </row>
    <row r="5780" spans="19:22">
      <c r="S5780" t="str">
        <f>IF(ISNUMBER(SEARCH(ZAKL_DATA!$B$18,FU!$U5780)),U5780,"")</f>
        <v>Vojkovice</v>
      </c>
      <c r="T5780" t="str">
        <f t="array" ref="T5780">IFERROR(INDEX($S$3:$S$6255,SMALL(IF(ISNUMBER(SEARCH("",$S$3:$S$6255)),ROW($S$1:$S$6253),""),ROW(S5778))),"")</f>
        <v>Vojkovice</v>
      </c>
      <c r="U5780" t="s">
        <v>4452</v>
      </c>
      <c r="V5780">
        <v>594300</v>
      </c>
    </row>
    <row r="5781" spans="19:22">
      <c r="S5781" t="str">
        <f>IF(ISNUMBER(SEARCH(ZAKL_DATA!$B$18,FU!$U5781)),U5781,"")</f>
        <v>Vojníkov</v>
      </c>
      <c r="T5781" t="str">
        <f t="array" ref="T5781">IFERROR(INDEX($S$3:$S$6255,SMALL(IF(ISNUMBER(SEARCH("",$S$3:$S$6255)),ROW($S$1:$S$6253),""),ROW(S5779))),"")</f>
        <v>Vojníkov</v>
      </c>
      <c r="U5781" t="s">
        <v>6334</v>
      </c>
      <c r="V5781">
        <v>594318</v>
      </c>
    </row>
    <row r="5782" spans="19:22">
      <c r="S5782" t="str">
        <f>IF(ISNUMBER(SEARCH(ZAKL_DATA!$B$18,FU!$U5782)),U5782,"")</f>
        <v>Vojnův Městec</v>
      </c>
      <c r="T5782" t="str">
        <f t="array" ref="T5782">IFERROR(INDEX($S$3:$S$6255,SMALL(IF(ISNUMBER(SEARCH("",$S$3:$S$6255)),ROW($S$1:$S$6253),""),ROW(S5780))),"")</f>
        <v>Vojnův Městec</v>
      </c>
      <c r="U5782" t="s">
        <v>8781</v>
      </c>
      <c r="V5782">
        <v>594326</v>
      </c>
    </row>
    <row r="5783" spans="19:22">
      <c r="S5783" t="str">
        <f>IF(ISNUMBER(SEARCH(ZAKL_DATA!$B$18,FU!$U5783)),U5783,"")</f>
        <v>Vojslavice</v>
      </c>
      <c r="T5783" t="str">
        <f t="array" ref="T5783">IFERROR(INDEX($S$3:$S$6255,SMALL(IF(ISNUMBER(SEARCH("",$S$3:$S$6255)),ROW($S$1:$S$6253),""),ROW(S5781))),"")</f>
        <v>Vojslavice</v>
      </c>
      <c r="U5783" t="s">
        <v>5472</v>
      </c>
      <c r="V5783">
        <v>594334</v>
      </c>
    </row>
    <row r="5784" spans="19:22">
      <c r="S5784" t="str">
        <f>IF(ISNUMBER(SEARCH(ZAKL_DATA!$B$18,FU!$U5784)),U5784,"")</f>
        <v>Vojtanov</v>
      </c>
      <c r="T5784" t="str">
        <f t="array" ref="T5784">IFERROR(INDEX($S$3:$S$6255,SMALL(IF(ISNUMBER(SEARCH("",$S$3:$S$6255)),ROW($S$1:$S$6253),""),ROW(S5782))),"")</f>
        <v>Vojtanov</v>
      </c>
      <c r="U5784" t="s">
        <v>4773</v>
      </c>
      <c r="V5784">
        <v>594342</v>
      </c>
    </row>
    <row r="5785" spans="19:22">
      <c r="S5785" t="str">
        <f>IF(ISNUMBER(SEARCH(ZAKL_DATA!$B$18,FU!$U5785)),U5785,"")</f>
        <v>Vojtěchov</v>
      </c>
      <c r="T5785" t="str">
        <f t="array" ref="T5785">IFERROR(INDEX($S$3:$S$6255,SMALL(IF(ISNUMBER(SEARCH("",$S$3:$S$6255)),ROW($S$1:$S$6253),""),ROW(S5783))),"")</f>
        <v>Vojtěchov</v>
      </c>
      <c r="U5785" t="s">
        <v>7143</v>
      </c>
      <c r="V5785">
        <v>594351</v>
      </c>
    </row>
    <row r="5786" spans="19:22">
      <c r="S5786" t="str">
        <f>IF(ISNUMBER(SEARCH(ZAKL_DATA!$B$18,FU!$U5786)),U5786,"")</f>
        <v>Vokov</v>
      </c>
      <c r="T5786" t="str">
        <f t="array" ref="T5786">IFERROR(INDEX($S$3:$S$6255,SMALL(IF(ISNUMBER(SEARCH("",$S$3:$S$6255)),ROW($S$1:$S$6253),""),ROW(S5784))),"")</f>
        <v>Vokov</v>
      </c>
      <c r="U5786" t="s">
        <v>8910</v>
      </c>
      <c r="V5786">
        <v>594369</v>
      </c>
    </row>
    <row r="5787" spans="19:22">
      <c r="S5787" t="str">
        <f>IF(ISNUMBER(SEARCH(ZAKL_DATA!$B$18,FU!$U5787)),U5787,"")</f>
        <v>Volanice</v>
      </c>
      <c r="T5787" t="str">
        <f t="array" ref="T5787">IFERROR(INDEX($S$3:$S$6255,SMALL(IF(ISNUMBER(SEARCH("",$S$3:$S$6255)),ROW($S$1:$S$6253),""),ROW(S5785))),"")</f>
        <v>Volanice</v>
      </c>
      <c r="U5787" t="s">
        <v>7252</v>
      </c>
      <c r="V5787">
        <v>594377</v>
      </c>
    </row>
    <row r="5788" spans="19:22">
      <c r="S5788" t="str">
        <f>IF(ISNUMBER(SEARCH(ZAKL_DATA!$B$18,FU!$U5788)),U5788,"")</f>
        <v>Volárna</v>
      </c>
      <c r="T5788" t="str">
        <f t="array" ref="T5788">IFERROR(INDEX($S$3:$S$6255,SMALL(IF(ISNUMBER(SEARCH("",$S$3:$S$6255)),ROW($S$1:$S$6253),""),ROW(S5786))),"")</f>
        <v>Volárna</v>
      </c>
      <c r="U5788" t="s">
        <v>4318</v>
      </c>
      <c r="V5788">
        <v>594385</v>
      </c>
    </row>
    <row r="5789" spans="19:22">
      <c r="S5789" t="str">
        <f>IF(ISNUMBER(SEARCH(ZAKL_DATA!$B$18,FU!$U5789)),U5789,"")</f>
        <v>Volary</v>
      </c>
      <c r="T5789" t="str">
        <f t="array" ref="T5789">IFERROR(INDEX($S$3:$S$6255,SMALL(IF(ISNUMBER(SEARCH("",$S$3:$S$6255)),ROW($S$1:$S$6253),""),ROW(S5787))),"")</f>
        <v>Volary</v>
      </c>
      <c r="U5789" t="s">
        <v>5607</v>
      </c>
      <c r="V5789">
        <v>594393</v>
      </c>
    </row>
    <row r="5790" spans="19:22">
      <c r="S5790" t="str">
        <f>IF(ISNUMBER(SEARCH(ZAKL_DATA!$B$18,FU!$U5790)),U5790,"")</f>
        <v>Volduchy</v>
      </c>
      <c r="T5790" t="str">
        <f t="array" ref="T5790">IFERROR(INDEX($S$3:$S$6255,SMALL(IF(ISNUMBER(SEARCH("",$S$3:$S$6255)),ROW($S$1:$S$6253),""),ROW(S5788))),"")</f>
        <v>Volduchy</v>
      </c>
      <c r="U5790" t="s">
        <v>6173</v>
      </c>
      <c r="V5790">
        <v>594407</v>
      </c>
    </row>
    <row r="5791" spans="19:22">
      <c r="S5791" t="str">
        <f>IF(ISNUMBER(SEARCH(ZAKL_DATA!$B$18,FU!$U5791)),U5791,"")</f>
        <v>Voleč</v>
      </c>
      <c r="T5791" t="str">
        <f t="array" ref="T5791">IFERROR(INDEX($S$3:$S$6255,SMALL(IF(ISNUMBER(SEARCH("",$S$3:$S$6255)),ROW($S$1:$S$6253),""),ROW(S5789))),"")</f>
        <v>Voleč</v>
      </c>
      <c r="U5791" t="s">
        <v>7397</v>
      </c>
      <c r="V5791">
        <v>594415</v>
      </c>
    </row>
    <row r="5792" spans="19:22">
      <c r="S5792" t="str">
        <f>IF(ISNUMBER(SEARCH(ZAKL_DATA!$B$18,FU!$U5792)),U5792,"")</f>
        <v>Volenice</v>
      </c>
      <c r="T5792" t="str">
        <f t="array" ref="T5792">IFERROR(INDEX($S$3:$S$6255,SMALL(IF(ISNUMBER(SEARCH("",$S$3:$S$6255)),ROW($S$1:$S$6253),""),ROW(S5790))),"")</f>
        <v>Volenice</v>
      </c>
      <c r="U5792" t="s">
        <v>4984</v>
      </c>
      <c r="V5792">
        <v>594423</v>
      </c>
    </row>
    <row r="5793" spans="19:22">
      <c r="S5793" t="str">
        <f>IF(ISNUMBER(SEARCH(ZAKL_DATA!$B$18,FU!$U5793)),U5793,"")</f>
        <v>Volenice</v>
      </c>
      <c r="T5793" t="str">
        <f t="array" ref="T5793">IFERROR(INDEX($S$3:$S$6255,SMALL(IF(ISNUMBER(SEARCH("",$S$3:$S$6255)),ROW($S$1:$S$6253),""),ROW(S5791))),"")</f>
        <v>Volenice</v>
      </c>
      <c r="U5793" t="s">
        <v>4984</v>
      </c>
      <c r="V5793">
        <v>594431</v>
      </c>
    </row>
    <row r="5794" spans="19:22">
      <c r="S5794" t="str">
        <f>IF(ISNUMBER(SEARCH(ZAKL_DATA!$B$18,FU!$U5794)),U5794,"")</f>
        <v>Volevčice</v>
      </c>
      <c r="T5794" t="str">
        <f t="array" ref="T5794">IFERROR(INDEX($S$3:$S$6255,SMALL(IF(ISNUMBER(SEARCH("",$S$3:$S$6255)),ROW($S$1:$S$6253),""),ROW(S5792))),"")</f>
        <v>Volevčice</v>
      </c>
      <c r="U5794" t="s">
        <v>5274</v>
      </c>
      <c r="V5794">
        <v>594440</v>
      </c>
    </row>
    <row r="5795" spans="19:22">
      <c r="S5795" t="str">
        <f>IF(ISNUMBER(SEARCH(ZAKL_DATA!$B$18,FU!$U5795)),U5795,"")</f>
        <v>Volevčice</v>
      </c>
      <c r="T5795" t="str">
        <f t="array" ref="T5795">IFERROR(INDEX($S$3:$S$6255,SMALL(IF(ISNUMBER(SEARCH("",$S$3:$S$6255)),ROW($S$1:$S$6253),""),ROW(S5793))),"")</f>
        <v>Volevčice</v>
      </c>
      <c r="U5795" t="s">
        <v>5274</v>
      </c>
      <c r="V5795">
        <v>594458</v>
      </c>
    </row>
    <row r="5796" spans="19:22">
      <c r="S5796" t="str">
        <f>IF(ISNUMBER(SEARCH(ZAKL_DATA!$B$18,FU!$U5796)),U5796,"")</f>
        <v>Volfartice</v>
      </c>
      <c r="T5796" t="str">
        <f t="array" ref="T5796">IFERROR(INDEX($S$3:$S$6255,SMALL(IF(ISNUMBER(SEARCH("",$S$3:$S$6255)),ROW($S$1:$S$6253),""),ROW(S5794))),"")</f>
        <v>Volfartice</v>
      </c>
      <c r="U5796" t="s">
        <v>6329</v>
      </c>
      <c r="V5796">
        <v>594466</v>
      </c>
    </row>
    <row r="5797" spans="19:22">
      <c r="S5797" t="str">
        <f>IF(ISNUMBER(SEARCH(ZAKL_DATA!$B$18,FU!$U5797)),U5797,"")</f>
        <v>Volfířov</v>
      </c>
      <c r="T5797" t="str">
        <f t="array" ref="T5797">IFERROR(INDEX($S$3:$S$6255,SMALL(IF(ISNUMBER(SEARCH("",$S$3:$S$6255)),ROW($S$1:$S$6253),""),ROW(S5795))),"")</f>
        <v>Volfířov</v>
      </c>
      <c r="U5797" t="s">
        <v>5338</v>
      </c>
      <c r="V5797">
        <v>594474</v>
      </c>
    </row>
    <row r="5798" spans="19:22">
      <c r="S5798" t="str">
        <f>IF(ISNUMBER(SEARCH(ZAKL_DATA!$B$18,FU!$U5798)),U5798,"")</f>
        <v>Volyně</v>
      </c>
      <c r="T5798" t="str">
        <f t="array" ref="T5798">IFERROR(INDEX($S$3:$S$6255,SMALL(IF(ISNUMBER(SEARCH("",$S$3:$S$6255)),ROW($S$1:$S$6253),""),ROW(S5796))),"")</f>
        <v>Volyně</v>
      </c>
      <c r="U5798" t="s">
        <v>5686</v>
      </c>
      <c r="V5798">
        <v>594482</v>
      </c>
    </row>
    <row r="5799" spans="19:22">
      <c r="S5799" t="str">
        <f>IF(ISNUMBER(SEARCH(ZAKL_DATA!$B$18,FU!$U5799)),U5799,"")</f>
        <v>Vonoklasy</v>
      </c>
      <c r="T5799" t="str">
        <f t="array" ref="T5799">IFERROR(INDEX($S$3:$S$6255,SMALL(IF(ISNUMBER(SEARCH("",$S$3:$S$6255)),ROW($S$1:$S$6253),""),ROW(S5797))),"")</f>
        <v>Vonoklasy</v>
      </c>
      <c r="U5799" t="s">
        <v>4835</v>
      </c>
      <c r="V5799">
        <v>594512</v>
      </c>
    </row>
    <row r="5800" spans="19:22">
      <c r="S5800" t="str">
        <f>IF(ISNUMBER(SEARCH(ZAKL_DATA!$B$18,FU!$U5800)),U5800,"")</f>
        <v>Vortová</v>
      </c>
      <c r="T5800" t="str">
        <f t="array" ref="T5800">IFERROR(INDEX($S$3:$S$6255,SMALL(IF(ISNUMBER(SEARCH("",$S$3:$S$6255)),ROW($S$1:$S$6253),""),ROW(S5798))),"")</f>
        <v>Vortová</v>
      </c>
      <c r="U5800" t="s">
        <v>7145</v>
      </c>
      <c r="V5800">
        <v>594521</v>
      </c>
    </row>
    <row r="5801" spans="19:22">
      <c r="S5801" t="str">
        <f>IF(ISNUMBER(SEARCH(ZAKL_DATA!$B$18,FU!$U5801)),U5801,"")</f>
        <v>Votice</v>
      </c>
      <c r="T5801" t="str">
        <f t="array" ref="T5801">IFERROR(INDEX($S$3:$S$6255,SMALL(IF(ISNUMBER(SEARCH("",$S$3:$S$6255)),ROW($S$1:$S$6253),""),ROW(S5799))),"")</f>
        <v>Votice</v>
      </c>
      <c r="U5801" t="s">
        <v>4034</v>
      </c>
      <c r="V5801">
        <v>594555</v>
      </c>
    </row>
    <row r="5802" spans="19:22">
      <c r="S5802" t="str">
        <f>IF(ISNUMBER(SEARCH(ZAKL_DATA!$B$18,FU!$U5802)),U5802,"")</f>
        <v>Voznice</v>
      </c>
      <c r="T5802" t="str">
        <f t="array" ref="T5802">IFERROR(INDEX($S$3:$S$6255,SMALL(IF(ISNUMBER(SEARCH("",$S$3:$S$6255)),ROW($S$1:$S$6253),""),ROW(S5800))),"")</f>
        <v>Voznice</v>
      </c>
      <c r="U5802" t="s">
        <v>4986</v>
      </c>
      <c r="V5802">
        <v>594563</v>
      </c>
    </row>
    <row r="5803" spans="19:22">
      <c r="S5803" t="str">
        <f>IF(ISNUMBER(SEARCH(ZAKL_DATA!$B$18,FU!$U5803)),U5803,"")</f>
        <v>Vrábče</v>
      </c>
      <c r="T5803" t="str">
        <f t="array" ref="T5803">IFERROR(INDEX($S$3:$S$6255,SMALL(IF(ISNUMBER(SEARCH("",$S$3:$S$6255)),ROW($S$1:$S$6253),""),ROW(S5801))),"")</f>
        <v>Vrábče</v>
      </c>
      <c r="U5803" t="s">
        <v>5186</v>
      </c>
      <c r="V5803">
        <v>594571</v>
      </c>
    </row>
    <row r="5804" spans="19:22">
      <c r="S5804" t="str">
        <f>IF(ISNUMBER(SEARCH(ZAKL_DATA!$B$18,FU!$U5804)),U5804,"")</f>
        <v>Vraclav</v>
      </c>
      <c r="T5804" t="str">
        <f t="array" ref="T5804">IFERROR(INDEX($S$3:$S$6255,SMALL(IF(ISNUMBER(SEARCH("",$S$3:$S$6255)),ROW($S$1:$S$6253),""),ROW(S5802))),"")</f>
        <v>Vraclav</v>
      </c>
      <c r="U5804" t="s">
        <v>7730</v>
      </c>
      <c r="V5804">
        <v>594580</v>
      </c>
    </row>
    <row r="5805" spans="19:22">
      <c r="S5805" t="str">
        <f>IF(ISNUMBER(SEARCH(ZAKL_DATA!$B$18,FU!$U5805)),U5805,"")</f>
        <v>Vracov</v>
      </c>
      <c r="T5805" t="str">
        <f t="array" ref="T5805">IFERROR(INDEX($S$3:$S$6255,SMALL(IF(ISNUMBER(SEARCH("",$S$3:$S$6255)),ROW($S$1:$S$6253),""),ROW(S5803))),"")</f>
        <v>Vracov</v>
      </c>
      <c r="U5805" t="s">
        <v>8091</v>
      </c>
      <c r="V5805">
        <v>594598</v>
      </c>
    </row>
    <row r="5806" spans="19:22">
      <c r="S5806" t="str">
        <f>IF(ISNUMBER(SEARCH(ZAKL_DATA!$B$18,FU!$U5806)),U5806,"")</f>
        <v>Vracovice</v>
      </c>
      <c r="T5806" t="str">
        <f t="array" ref="T5806">IFERROR(INDEX($S$3:$S$6255,SMALL(IF(ISNUMBER(SEARCH("",$S$3:$S$6255)),ROW($S$1:$S$6253),""),ROW(S5804))),"")</f>
        <v>Vracovice</v>
      </c>
      <c r="U5806" t="s">
        <v>4035</v>
      </c>
      <c r="V5806">
        <v>594601</v>
      </c>
    </row>
    <row r="5807" spans="19:22">
      <c r="S5807" t="str">
        <f>IF(ISNUMBER(SEARCH(ZAKL_DATA!$B$18,FU!$U5807)),U5807,"")</f>
        <v>Vracovice</v>
      </c>
      <c r="T5807" t="str">
        <f t="array" ref="T5807">IFERROR(INDEX($S$3:$S$6255,SMALL(IF(ISNUMBER(SEARCH("",$S$3:$S$6255)),ROW($S$1:$S$6253),""),ROW(S5805))),"")</f>
        <v>Vracovice</v>
      </c>
      <c r="U5807" t="s">
        <v>4035</v>
      </c>
      <c r="V5807">
        <v>594610</v>
      </c>
    </row>
    <row r="5808" spans="19:22">
      <c r="S5808" t="str">
        <f>IF(ISNUMBER(SEARCH(ZAKL_DATA!$B$18,FU!$U5808)),U5808,"")</f>
        <v>Vračovice-Orlov</v>
      </c>
      <c r="T5808" t="str">
        <f t="array" ref="T5808">IFERROR(INDEX($S$3:$S$6255,SMALL(IF(ISNUMBER(SEARCH("",$S$3:$S$6255)),ROW($S$1:$S$6253),""),ROW(S5806))),"")</f>
        <v>Vračovice-Orlov</v>
      </c>
      <c r="U5808" t="s">
        <v>5384</v>
      </c>
      <c r="V5808">
        <v>594628</v>
      </c>
    </row>
    <row r="5809" spans="19:22">
      <c r="S5809" t="str">
        <f>IF(ISNUMBER(SEARCH(ZAKL_DATA!$B$18,FU!$U5809)),U5809,"")</f>
        <v>Vraňany</v>
      </c>
      <c r="T5809" t="str">
        <f t="array" ref="T5809">IFERROR(INDEX($S$3:$S$6255,SMALL(IF(ISNUMBER(SEARCH("",$S$3:$S$6255)),ROW($S$1:$S$6253),""),ROW(S5807))),"")</f>
        <v>Vraňany</v>
      </c>
      <c r="U5809" t="s">
        <v>4453</v>
      </c>
      <c r="V5809">
        <v>594636</v>
      </c>
    </row>
    <row r="5810" spans="19:22">
      <c r="S5810" t="str">
        <f>IF(ISNUMBER(SEARCH(ZAKL_DATA!$B$18,FU!$U5810)),U5810,"")</f>
        <v>Vrančice</v>
      </c>
      <c r="T5810" t="str">
        <f t="array" ref="T5810">IFERROR(INDEX($S$3:$S$6255,SMALL(IF(ISNUMBER(SEARCH("",$S$3:$S$6255)),ROW($S$1:$S$6253),""),ROW(S5808))),"")</f>
        <v>Vrančice</v>
      </c>
      <c r="U5810" t="s">
        <v>6515</v>
      </c>
      <c r="V5810">
        <v>594644</v>
      </c>
    </row>
    <row r="5811" spans="19:22">
      <c r="S5811" t="str">
        <f>IF(ISNUMBER(SEARCH(ZAKL_DATA!$B$18,FU!$U5811)),U5811,"")</f>
        <v>Vrané nad Vltavou</v>
      </c>
      <c r="T5811" t="str">
        <f t="array" ref="T5811">IFERROR(INDEX($S$3:$S$6255,SMALL(IF(ISNUMBER(SEARCH("",$S$3:$S$6255)),ROW($S$1:$S$6253),""),ROW(S5809))),"")</f>
        <v>Vrané nad Vltavou</v>
      </c>
      <c r="U5811" t="s">
        <v>4836</v>
      </c>
      <c r="V5811">
        <v>594652</v>
      </c>
    </row>
    <row r="5812" spans="19:22">
      <c r="S5812" t="str">
        <f>IF(ISNUMBER(SEARCH(ZAKL_DATA!$B$18,FU!$U5812)),U5812,"")</f>
        <v>Vranov</v>
      </c>
      <c r="T5812" t="str">
        <f t="array" ref="T5812">IFERROR(INDEX($S$3:$S$6255,SMALL(IF(ISNUMBER(SEARCH("",$S$3:$S$6255)),ROW($S$1:$S$6253),""),ROW(S5810))),"")</f>
        <v>Vranov</v>
      </c>
      <c r="U5812" t="s">
        <v>4036</v>
      </c>
      <c r="V5812">
        <v>594679</v>
      </c>
    </row>
    <row r="5813" spans="19:22">
      <c r="S5813" t="str">
        <f>IF(ISNUMBER(SEARCH(ZAKL_DATA!$B$18,FU!$U5813)),U5813,"")</f>
        <v>Vranov</v>
      </c>
      <c r="T5813" t="str">
        <f t="array" ref="T5813">IFERROR(INDEX($S$3:$S$6255,SMALL(IF(ISNUMBER(SEARCH("",$S$3:$S$6255)),ROW($S$1:$S$6253),""),ROW(S5811))),"")</f>
        <v>Vranov</v>
      </c>
      <c r="U5813" t="s">
        <v>4036</v>
      </c>
      <c r="V5813">
        <v>594687</v>
      </c>
    </row>
    <row r="5814" spans="19:22">
      <c r="S5814" t="str">
        <f>IF(ISNUMBER(SEARCH(ZAKL_DATA!$B$18,FU!$U5814)),U5814,"")</f>
        <v>Vranov</v>
      </c>
      <c r="T5814" t="str">
        <f t="array" ref="T5814">IFERROR(INDEX($S$3:$S$6255,SMALL(IF(ISNUMBER(SEARCH("",$S$3:$S$6255)),ROW($S$1:$S$6253),""),ROW(S5812))),"")</f>
        <v>Vranov</v>
      </c>
      <c r="U5814" t="s">
        <v>4036</v>
      </c>
      <c r="V5814">
        <v>594695</v>
      </c>
    </row>
    <row r="5815" spans="19:22">
      <c r="S5815" t="str">
        <f>IF(ISNUMBER(SEARCH(ZAKL_DATA!$B$18,FU!$U5815)),U5815,"")</f>
        <v>Vranov nad Dyjí</v>
      </c>
      <c r="T5815" t="str">
        <f t="array" ref="T5815">IFERROR(INDEX($S$3:$S$6255,SMALL(IF(ISNUMBER(SEARCH("",$S$3:$S$6255)),ROW($S$1:$S$6253),""),ROW(S5813))),"")</f>
        <v>Vranov nad Dyjí</v>
      </c>
      <c r="U5815" t="s">
        <v>8645</v>
      </c>
      <c r="V5815">
        <v>594709</v>
      </c>
    </row>
    <row r="5816" spans="19:22">
      <c r="S5816" t="str">
        <f>IF(ISNUMBER(SEARCH(ZAKL_DATA!$B$18,FU!$U5816)),U5816,"")</f>
        <v>Vranová</v>
      </c>
      <c r="T5816" t="str">
        <f t="array" ref="T5816">IFERROR(INDEX($S$3:$S$6255,SMALL(IF(ISNUMBER(SEARCH("",$S$3:$S$6255)),ROW($S$1:$S$6253),""),ROW(S5814))),"")</f>
        <v>Vranová</v>
      </c>
      <c r="U5816" t="s">
        <v>7818</v>
      </c>
      <c r="V5816">
        <v>594725</v>
      </c>
    </row>
    <row r="5817" spans="19:22">
      <c r="S5817" t="str">
        <f>IF(ISNUMBER(SEARCH(ZAKL_DATA!$B$18,FU!$U5817)),U5817,"")</f>
        <v>Vranová Lhota</v>
      </c>
      <c r="T5817" t="str">
        <f t="array" ref="T5817">IFERROR(INDEX($S$3:$S$6255,SMALL(IF(ISNUMBER(SEARCH("",$S$3:$S$6255)),ROW($S$1:$S$6253),""),ROW(S5815))),"")</f>
        <v>Vranová Lhota</v>
      </c>
      <c r="U5817" t="s">
        <v>7591</v>
      </c>
      <c r="V5817">
        <v>594733</v>
      </c>
    </row>
    <row r="5818" spans="19:22">
      <c r="S5818" t="str">
        <f>IF(ISNUMBER(SEARCH(ZAKL_DATA!$B$18,FU!$U5818)),U5818,"")</f>
        <v>Vranovice</v>
      </c>
      <c r="T5818" t="str">
        <f t="array" ref="T5818">IFERROR(INDEX($S$3:$S$6255,SMALL(IF(ISNUMBER(SEARCH("",$S$3:$S$6255)),ROW($S$1:$S$6253),""),ROW(S5816))),"")</f>
        <v>Vranovice</v>
      </c>
      <c r="U5818" t="s">
        <v>4988</v>
      </c>
      <c r="V5818">
        <v>594741</v>
      </c>
    </row>
    <row r="5819" spans="19:22">
      <c r="S5819" t="str">
        <f>IF(ISNUMBER(SEARCH(ZAKL_DATA!$B$18,FU!$U5819)),U5819,"")</f>
        <v>Vranovice</v>
      </c>
      <c r="T5819" t="str">
        <f t="array" ref="T5819">IFERROR(INDEX($S$3:$S$6255,SMALL(IF(ISNUMBER(SEARCH("",$S$3:$S$6255)),ROW($S$1:$S$6253),""),ROW(S5817))),"")</f>
        <v>Vranovice</v>
      </c>
      <c r="U5819" t="s">
        <v>4988</v>
      </c>
      <c r="V5819">
        <v>594750</v>
      </c>
    </row>
    <row r="5820" spans="19:22">
      <c r="S5820" t="str">
        <f>IF(ISNUMBER(SEARCH(ZAKL_DATA!$B$18,FU!$U5820)),U5820,"")</f>
        <v>Vranovice-Kelčice</v>
      </c>
      <c r="T5820" t="str">
        <f t="array" ref="T5820">IFERROR(INDEX($S$3:$S$6255,SMALL(IF(ISNUMBER(SEARCH("",$S$3:$S$6255)),ROW($S$1:$S$6253),""),ROW(S5818))),"")</f>
        <v>Vranovice-Kelčice</v>
      </c>
      <c r="U5820" t="s">
        <v>8338</v>
      </c>
      <c r="V5820">
        <v>594768</v>
      </c>
    </row>
    <row r="5821" spans="19:22">
      <c r="S5821" t="str">
        <f>IF(ISNUMBER(SEARCH(ZAKL_DATA!$B$18,FU!$U5821)),U5821,"")</f>
        <v>Vranovská Ves</v>
      </c>
      <c r="T5821" t="str">
        <f t="array" ref="T5821">IFERROR(INDEX($S$3:$S$6255,SMALL(IF(ISNUMBER(SEARCH("",$S$3:$S$6255)),ROW($S$1:$S$6253),""),ROW(S5819))),"")</f>
        <v>Vranovská Ves</v>
      </c>
      <c r="U5821" t="s">
        <v>8646</v>
      </c>
      <c r="V5821">
        <v>594776</v>
      </c>
    </row>
    <row r="5822" spans="19:22">
      <c r="S5822" t="str">
        <f>IF(ISNUMBER(SEARCH(ZAKL_DATA!$B$18,FU!$U5822)),U5822,"")</f>
        <v>Vraný</v>
      </c>
      <c r="T5822" t="str">
        <f t="array" ref="T5822">IFERROR(INDEX($S$3:$S$6255,SMALL(IF(ISNUMBER(SEARCH("",$S$3:$S$6255)),ROW($S$1:$S$6253),""),ROW(S5820))),"")</f>
        <v>Vraný</v>
      </c>
      <c r="U5822" t="s">
        <v>4240</v>
      </c>
      <c r="V5822">
        <v>594784</v>
      </c>
    </row>
    <row r="5823" spans="19:22">
      <c r="S5823" t="str">
        <f>IF(ISNUMBER(SEARCH(ZAKL_DATA!$B$18,FU!$U5823)),U5823,"")</f>
        <v>Vratěnín</v>
      </c>
      <c r="T5823" t="str">
        <f t="array" ref="T5823">IFERROR(INDEX($S$3:$S$6255,SMALL(IF(ISNUMBER(SEARCH("",$S$3:$S$6255)),ROW($S$1:$S$6253),""),ROW(S5821))),"")</f>
        <v>Vratěnín</v>
      </c>
      <c r="U5823" t="s">
        <v>8647</v>
      </c>
      <c r="V5823">
        <v>594792</v>
      </c>
    </row>
    <row r="5824" spans="19:22">
      <c r="S5824" t="str">
        <f>IF(ISNUMBER(SEARCH(ZAKL_DATA!$B$18,FU!$U5824)),U5824,"")</f>
        <v>Vratimov</v>
      </c>
      <c r="T5824" t="str">
        <f t="array" ref="T5824">IFERROR(INDEX($S$3:$S$6255,SMALL(IF(ISNUMBER(SEARCH("",$S$3:$S$6255)),ROW($S$1:$S$6253),""),ROW(S5822))),"")</f>
        <v>Vratimov</v>
      </c>
      <c r="U5824" t="s">
        <v>8884</v>
      </c>
      <c r="V5824">
        <v>594806</v>
      </c>
    </row>
    <row r="5825" spans="19:22">
      <c r="S5825" t="str">
        <f>IF(ISNUMBER(SEARCH(ZAKL_DATA!$B$18,FU!$U5825)),U5825,"")</f>
        <v>Vratislávka</v>
      </c>
      <c r="T5825" t="str">
        <f t="array" ref="T5825">IFERROR(INDEX($S$3:$S$6255,SMALL(IF(ISNUMBER(SEARCH("",$S$3:$S$6255)),ROW($S$1:$S$6253),""),ROW(S5823))),"")</f>
        <v>Vratislávka</v>
      </c>
      <c r="U5825" t="s">
        <v>8782</v>
      </c>
      <c r="V5825">
        <v>594814</v>
      </c>
    </row>
    <row r="5826" spans="19:22">
      <c r="S5826" t="str">
        <f>IF(ISNUMBER(SEARCH(ZAKL_DATA!$B$18,FU!$U5826)),U5826,"")</f>
        <v>Vrátkov</v>
      </c>
      <c r="T5826" t="str">
        <f t="array" ref="T5826">IFERROR(INDEX($S$3:$S$6255,SMALL(IF(ISNUMBER(SEARCH("",$S$3:$S$6255)),ROW($S$1:$S$6253),""),ROW(S5824))),"")</f>
        <v>Vrátkov</v>
      </c>
      <c r="U5826" t="s">
        <v>6556</v>
      </c>
      <c r="V5826">
        <v>594822</v>
      </c>
    </row>
    <row r="5827" spans="19:22">
      <c r="S5827" t="str">
        <f>IF(ISNUMBER(SEARCH(ZAKL_DATA!$B$18,FU!$U5827)),U5827,"")</f>
        <v>Vrátno</v>
      </c>
      <c r="T5827" t="str">
        <f t="array" ref="T5827">IFERROR(INDEX($S$3:$S$6255,SMALL(IF(ISNUMBER(SEARCH("",$S$3:$S$6255)),ROW($S$1:$S$6253),""),ROW(S5825))),"")</f>
        <v>Vrátno</v>
      </c>
      <c r="U5827" t="s">
        <v>7106</v>
      </c>
      <c r="V5827">
        <v>594831</v>
      </c>
    </row>
    <row r="5828" spans="19:22">
      <c r="S5828" t="str">
        <f>IF(ISNUMBER(SEARCH(ZAKL_DATA!$B$18,FU!$U5828)),U5828,"")</f>
        <v>Vráto</v>
      </c>
      <c r="T5828" t="str">
        <f t="array" ref="T5828">IFERROR(INDEX($S$3:$S$6255,SMALL(IF(ISNUMBER(SEARCH("",$S$3:$S$6255)),ROW($S$1:$S$6253),""),ROW(S5826))),"")</f>
        <v>Vráto</v>
      </c>
      <c r="U5828" t="s">
        <v>4495</v>
      </c>
      <c r="V5828">
        <v>594849</v>
      </c>
    </row>
    <row r="5829" spans="19:22">
      <c r="S5829" t="str">
        <f>IF(ISNUMBER(SEARCH(ZAKL_DATA!$B$18,FU!$U5829)),U5829,"")</f>
        <v>Vráž</v>
      </c>
      <c r="T5829" t="str">
        <f t="array" ref="T5829">IFERROR(INDEX($S$3:$S$6255,SMALL(IF(ISNUMBER(SEARCH("",$S$3:$S$6255)),ROW($S$1:$S$6253),""),ROW(S5827))),"")</f>
        <v>Vráž</v>
      </c>
      <c r="U5829" t="s">
        <v>4134</v>
      </c>
      <c r="V5829">
        <v>594865</v>
      </c>
    </row>
    <row r="5830" spans="19:22">
      <c r="S5830" t="str">
        <f>IF(ISNUMBER(SEARCH(ZAKL_DATA!$B$18,FU!$U5830)),U5830,"")</f>
        <v>Vráž</v>
      </c>
      <c r="T5830" t="str">
        <f t="array" ref="T5830">IFERROR(INDEX($S$3:$S$6255,SMALL(IF(ISNUMBER(SEARCH("",$S$3:$S$6255)),ROW($S$1:$S$6253),""),ROW(S5828))),"")</f>
        <v>Vráž</v>
      </c>
      <c r="U5830" t="s">
        <v>4134</v>
      </c>
      <c r="V5830">
        <v>594873</v>
      </c>
    </row>
    <row r="5831" spans="19:22">
      <c r="S5831" t="str">
        <f>IF(ISNUMBER(SEARCH(ZAKL_DATA!$B$18,FU!$U5831)),U5831,"")</f>
        <v>Vražkov</v>
      </c>
      <c r="T5831" t="str">
        <f t="array" ref="T5831">IFERROR(INDEX($S$3:$S$6255,SMALL(IF(ISNUMBER(SEARCH("",$S$3:$S$6255)),ROW($S$1:$S$6253),""),ROW(S5829))),"")</f>
        <v>Vražkov</v>
      </c>
      <c r="U5831" t="s">
        <v>6644</v>
      </c>
      <c r="V5831">
        <v>594881</v>
      </c>
    </row>
    <row r="5832" spans="19:22">
      <c r="S5832" t="str">
        <f>IF(ISNUMBER(SEARCH(ZAKL_DATA!$B$18,FU!$U5832)),U5832,"")</f>
        <v>Vražné</v>
      </c>
      <c r="T5832" t="str">
        <f t="array" ref="T5832">IFERROR(INDEX($S$3:$S$6255,SMALL(IF(ISNUMBER(SEARCH("",$S$3:$S$6255)),ROW($S$1:$S$6253),""),ROW(S5830))),"")</f>
        <v>Vražné</v>
      </c>
      <c r="U5832" t="s">
        <v>5926</v>
      </c>
      <c r="V5832">
        <v>594890</v>
      </c>
    </row>
    <row r="5833" spans="19:22">
      <c r="S5833" t="str">
        <f>IF(ISNUMBER(SEARCH(ZAKL_DATA!$B$18,FU!$U5833)),U5833,"")</f>
        <v>Vrážné</v>
      </c>
      <c r="T5833" t="str">
        <f t="array" ref="T5833">IFERROR(INDEX($S$3:$S$6255,SMALL(IF(ISNUMBER(SEARCH("",$S$3:$S$6255)),ROW($S$1:$S$6253),""),ROW(S5831))),"")</f>
        <v>Vrážné</v>
      </c>
      <c r="U5833" t="s">
        <v>7126</v>
      </c>
      <c r="V5833">
        <v>594903</v>
      </c>
    </row>
    <row r="5834" spans="19:22">
      <c r="S5834" t="str">
        <f>IF(ISNUMBER(SEARCH(ZAKL_DATA!$B$18,FU!$U5834)),U5834,"")</f>
        <v>Vrbátky</v>
      </c>
      <c r="T5834" t="str">
        <f t="array" ref="T5834">IFERROR(INDEX($S$3:$S$6255,SMALL(IF(ISNUMBER(SEARCH("",$S$3:$S$6255)),ROW($S$1:$S$6253),""),ROW(S5832))),"")</f>
        <v>Vrbátky</v>
      </c>
      <c r="U5834" t="s">
        <v>8339</v>
      </c>
      <c r="V5834">
        <v>594911</v>
      </c>
    </row>
    <row r="5835" spans="19:22">
      <c r="S5835" t="str">
        <f>IF(ISNUMBER(SEARCH(ZAKL_DATA!$B$18,FU!$U5835)),U5835,"")</f>
        <v>Vrbatův Kostelec</v>
      </c>
      <c r="T5835" t="str">
        <f t="array" ref="T5835">IFERROR(INDEX($S$3:$S$6255,SMALL(IF(ISNUMBER(SEARCH("",$S$3:$S$6255)),ROW($S$1:$S$6253),""),ROW(S5833))),"")</f>
        <v>Vrbatův Kostelec</v>
      </c>
      <c r="U5835" t="s">
        <v>7146</v>
      </c>
      <c r="V5835">
        <v>594920</v>
      </c>
    </row>
    <row r="5836" spans="19:22">
      <c r="S5836" t="str">
        <f>IF(ISNUMBER(SEARCH(ZAKL_DATA!$B$18,FU!$U5836)),U5836,"")</f>
        <v>Vrbčany</v>
      </c>
      <c r="T5836" t="str">
        <f t="array" ref="T5836">IFERROR(INDEX($S$3:$S$6255,SMALL(IF(ISNUMBER(SEARCH("",$S$3:$S$6255)),ROW($S$1:$S$6253),""),ROW(S5834))),"")</f>
        <v>Vrbčany</v>
      </c>
      <c r="U5836" t="s">
        <v>4319</v>
      </c>
      <c r="V5836">
        <v>594938</v>
      </c>
    </row>
    <row r="5837" spans="19:22">
      <c r="S5837" t="str">
        <f>IF(ISNUMBER(SEARCH(ZAKL_DATA!$B$18,FU!$U5837)),U5837,"")</f>
        <v>Vrbice</v>
      </c>
      <c r="T5837" t="str">
        <f t="array" ref="T5837">IFERROR(INDEX($S$3:$S$6255,SMALL(IF(ISNUMBER(SEARCH("",$S$3:$S$6255)),ROW($S$1:$S$6253),""),ROW(S5835))),"")</f>
        <v>Vrbice</v>
      </c>
      <c r="U5837" t="s">
        <v>3941</v>
      </c>
      <c r="V5837">
        <v>594946</v>
      </c>
    </row>
    <row r="5838" spans="19:22">
      <c r="S5838" t="str">
        <f>IF(ISNUMBER(SEARCH(ZAKL_DATA!$B$18,FU!$U5838)),U5838,"")</f>
        <v>Vrbice</v>
      </c>
      <c r="T5838" t="str">
        <f t="array" ref="T5838">IFERROR(INDEX($S$3:$S$6255,SMALL(IF(ISNUMBER(SEARCH("",$S$3:$S$6255)),ROW($S$1:$S$6253),""),ROW(S5836))),"")</f>
        <v>Vrbice</v>
      </c>
      <c r="U5838" t="s">
        <v>3941</v>
      </c>
      <c r="V5838">
        <v>594954</v>
      </c>
    </row>
    <row r="5839" spans="19:22">
      <c r="S5839" t="str">
        <f>IF(ISNUMBER(SEARCH(ZAKL_DATA!$B$18,FU!$U5839)),U5839,"")</f>
        <v>Vrbice</v>
      </c>
      <c r="T5839" t="str">
        <f t="array" ref="T5839">IFERROR(INDEX($S$3:$S$6255,SMALL(IF(ISNUMBER(SEARCH("",$S$3:$S$6255)),ROW($S$1:$S$6253),""),ROW(S5837))),"")</f>
        <v>Vrbice</v>
      </c>
      <c r="U5839" t="s">
        <v>3941</v>
      </c>
      <c r="V5839">
        <v>594962</v>
      </c>
    </row>
    <row r="5840" spans="19:22">
      <c r="S5840" t="str">
        <f>IF(ISNUMBER(SEARCH(ZAKL_DATA!$B$18,FU!$U5840)),U5840,"")</f>
        <v>Vrbice</v>
      </c>
      <c r="T5840" t="str">
        <f t="array" ref="T5840">IFERROR(INDEX($S$3:$S$6255,SMALL(IF(ISNUMBER(SEARCH("",$S$3:$S$6255)),ROW($S$1:$S$6253),""),ROW(S5838))),"")</f>
        <v>Vrbice</v>
      </c>
      <c r="U5840" t="s">
        <v>3941</v>
      </c>
      <c r="V5840">
        <v>594971</v>
      </c>
    </row>
    <row r="5841" spans="19:22">
      <c r="S5841" t="str">
        <f>IF(ISNUMBER(SEARCH(ZAKL_DATA!$B$18,FU!$U5841)),U5841,"")</f>
        <v>Vrbice</v>
      </c>
      <c r="T5841" t="str">
        <f t="array" ref="T5841">IFERROR(INDEX($S$3:$S$6255,SMALL(IF(ISNUMBER(SEARCH("",$S$3:$S$6255)),ROW($S$1:$S$6253),""),ROW(S5839))),"")</f>
        <v>Vrbice</v>
      </c>
      <c r="U5841" t="s">
        <v>3941</v>
      </c>
      <c r="V5841">
        <v>594989</v>
      </c>
    </row>
    <row r="5842" spans="19:22">
      <c r="S5842" t="str">
        <f>IF(ISNUMBER(SEARCH(ZAKL_DATA!$B$18,FU!$U5842)),U5842,"")</f>
        <v>Vrbice</v>
      </c>
      <c r="T5842" t="str">
        <f t="array" ref="T5842">IFERROR(INDEX($S$3:$S$6255,SMALL(IF(ISNUMBER(SEARCH("",$S$3:$S$6255)),ROW($S$1:$S$6253),""),ROW(S5840))),"")</f>
        <v>Vrbice</v>
      </c>
      <c r="U5842" t="s">
        <v>3941</v>
      </c>
      <c r="V5842">
        <v>594997</v>
      </c>
    </row>
    <row r="5843" spans="19:22">
      <c r="S5843" t="str">
        <f>IF(ISNUMBER(SEARCH(ZAKL_DATA!$B$18,FU!$U5843)),U5843,"")</f>
        <v>Vrbice</v>
      </c>
      <c r="T5843" t="str">
        <f t="array" ref="T5843">IFERROR(INDEX($S$3:$S$6255,SMALL(IF(ISNUMBER(SEARCH("",$S$3:$S$6255)),ROW($S$1:$S$6253),""),ROW(S5841))),"")</f>
        <v>Vrbice</v>
      </c>
      <c r="U5843" t="s">
        <v>3941</v>
      </c>
      <c r="V5843">
        <v>595004</v>
      </c>
    </row>
    <row r="5844" spans="19:22">
      <c r="S5844" t="str">
        <f>IF(ISNUMBER(SEARCH(ZAKL_DATA!$B$18,FU!$U5844)),U5844,"")</f>
        <v>Vrbičany</v>
      </c>
      <c r="T5844" t="str">
        <f t="array" ref="T5844">IFERROR(INDEX($S$3:$S$6255,SMALL(IF(ISNUMBER(SEARCH("",$S$3:$S$6255)),ROW($S$1:$S$6253),""),ROW(S5842))),"")</f>
        <v>Vrbičany</v>
      </c>
      <c r="U5844" t="s">
        <v>6645</v>
      </c>
      <c r="V5844">
        <v>595012</v>
      </c>
    </row>
    <row r="5845" spans="19:22">
      <c r="S5845" t="str">
        <f>IF(ISNUMBER(SEARCH(ZAKL_DATA!$B$18,FU!$U5845)),U5845,"")</f>
        <v>Vrbičany</v>
      </c>
      <c r="T5845" t="str">
        <f t="array" ref="T5845">IFERROR(INDEX($S$3:$S$6255,SMALL(IF(ISNUMBER(SEARCH("",$S$3:$S$6255)),ROW($S$1:$S$6253),""),ROW(S5843))),"")</f>
        <v>Vrbičany</v>
      </c>
      <c r="U5845" t="s">
        <v>6645</v>
      </c>
      <c r="V5845">
        <v>595021</v>
      </c>
    </row>
    <row r="5846" spans="19:22">
      <c r="S5846" t="str">
        <f>IF(ISNUMBER(SEARCH(ZAKL_DATA!$B$18,FU!$U5846)),U5846,"")</f>
        <v>Vrbka</v>
      </c>
      <c r="T5846" t="str">
        <f t="array" ref="T5846">IFERROR(INDEX($S$3:$S$6255,SMALL(IF(ISNUMBER(SEARCH("",$S$3:$S$6255)),ROW($S$1:$S$6253),""),ROW(S5844))),"")</f>
        <v>Vrbka</v>
      </c>
      <c r="U5846" t="s">
        <v>5058</v>
      </c>
      <c r="V5846">
        <v>595039</v>
      </c>
    </row>
    <row r="5847" spans="19:22">
      <c r="S5847" t="str">
        <f>IF(ISNUMBER(SEARCH(ZAKL_DATA!$B$18,FU!$U5847)),U5847,"")</f>
        <v>Vrbno nad Lesy</v>
      </c>
      <c r="T5847" t="str">
        <f t="array" ref="T5847">IFERROR(INDEX($S$3:$S$6255,SMALL(IF(ISNUMBER(SEARCH("",$S$3:$S$6255)),ROW($S$1:$S$6253),""),ROW(S5845))),"")</f>
        <v>Vrbno nad Lesy</v>
      </c>
      <c r="U5847" t="s">
        <v>6727</v>
      </c>
      <c r="V5847">
        <v>595047</v>
      </c>
    </row>
    <row r="5848" spans="19:22">
      <c r="S5848" t="str">
        <f>IF(ISNUMBER(SEARCH(ZAKL_DATA!$B$18,FU!$U5848)),U5848,"")</f>
        <v>Vrbno pod Pradědem</v>
      </c>
      <c r="T5848" t="str">
        <f t="array" ref="T5848">IFERROR(INDEX($S$3:$S$6255,SMALL(IF(ISNUMBER(SEARCH("",$S$3:$S$6255)),ROW($S$1:$S$6253),""),ROW(S5846))),"")</f>
        <v>Vrbno pod Pradědem</v>
      </c>
      <c r="U5848" t="s">
        <v>8823</v>
      </c>
      <c r="V5848">
        <v>595055</v>
      </c>
    </row>
    <row r="5849" spans="19:22">
      <c r="S5849" t="str">
        <f>IF(ISNUMBER(SEARCH(ZAKL_DATA!$B$18,FU!$U5849)),U5849,"")</f>
        <v>Vrbová Lhota</v>
      </c>
      <c r="T5849" t="str">
        <f t="array" ref="T5849">IFERROR(INDEX($S$3:$S$6255,SMALL(IF(ISNUMBER(SEARCH("",$S$3:$S$6255)),ROW($S$1:$S$6253),""),ROW(S5847))),"")</f>
        <v>Vrbová Lhota</v>
      </c>
      <c r="U5849" t="s">
        <v>4691</v>
      </c>
      <c r="V5849">
        <v>595063</v>
      </c>
    </row>
    <row r="5850" spans="19:22">
      <c r="S5850" t="str">
        <f>IF(ISNUMBER(SEARCH(ZAKL_DATA!$B$18,FU!$U5850)),U5850,"")</f>
        <v>Vrbovec</v>
      </c>
      <c r="T5850" t="str">
        <f t="array" ref="T5850">IFERROR(INDEX($S$3:$S$6255,SMALL(IF(ISNUMBER(SEARCH("",$S$3:$S$6255)),ROW($S$1:$S$6253),""),ROW(S5848))),"")</f>
        <v>Vrbovec</v>
      </c>
      <c r="U5850" t="s">
        <v>8648</v>
      </c>
      <c r="V5850">
        <v>595071</v>
      </c>
    </row>
    <row r="5851" spans="19:22">
      <c r="S5851" t="str">
        <f>IF(ISNUMBER(SEARCH(ZAKL_DATA!$B$18,FU!$U5851)),U5851,"")</f>
        <v>Vrcovice</v>
      </c>
      <c r="T5851" t="str">
        <f t="array" ref="T5851">IFERROR(INDEX($S$3:$S$6255,SMALL(IF(ISNUMBER(SEARCH("",$S$3:$S$6255)),ROW($S$1:$S$6253),""),ROW(S5849))),"")</f>
        <v>Vrcovice</v>
      </c>
      <c r="U5851" t="s">
        <v>5548</v>
      </c>
      <c r="V5851">
        <v>595080</v>
      </c>
    </row>
    <row r="5852" spans="19:22">
      <c r="S5852" t="str">
        <f>IF(ISNUMBER(SEARCH(ZAKL_DATA!$B$18,FU!$U5852)),U5852,"")</f>
        <v>Vrčeň</v>
      </c>
      <c r="T5852" t="str">
        <f t="array" ref="T5852">IFERROR(INDEX($S$3:$S$6255,SMALL(IF(ISNUMBER(SEARCH("",$S$3:$S$6255)),ROW($S$1:$S$6253),""),ROW(S5850))),"")</f>
        <v>Vrčeň</v>
      </c>
      <c r="U5852" t="s">
        <v>6083</v>
      </c>
      <c r="V5852">
        <v>595098</v>
      </c>
    </row>
    <row r="5853" spans="19:22">
      <c r="S5853" t="str">
        <f>IF(ISNUMBER(SEARCH(ZAKL_DATA!$B$18,FU!$U5853)),U5853,"")</f>
        <v>Vrdy</v>
      </c>
      <c r="T5853" t="str">
        <f t="array" ref="T5853">IFERROR(INDEX($S$3:$S$6255,SMALL(IF(ISNUMBER(SEARCH("",$S$3:$S$6255)),ROW($S$1:$S$6253),""),ROW(S5851))),"")</f>
        <v>Vrdy</v>
      </c>
      <c r="U5853" t="s">
        <v>4386</v>
      </c>
      <c r="V5853">
        <v>595101</v>
      </c>
    </row>
    <row r="5854" spans="19:22">
      <c r="S5854" t="str">
        <f>IF(ISNUMBER(SEARCH(ZAKL_DATA!$B$18,FU!$U5854)),U5854,"")</f>
        <v>Vrhaveč</v>
      </c>
      <c r="T5854" t="str">
        <f t="array" ref="T5854">IFERROR(INDEX($S$3:$S$6255,SMALL(IF(ISNUMBER(SEARCH("",$S$3:$S$6255)),ROW($S$1:$S$6253),""),ROW(S5852))),"")</f>
        <v>Vrhaveč</v>
      </c>
      <c r="U5854" t="s">
        <v>6032</v>
      </c>
      <c r="V5854">
        <v>595110</v>
      </c>
    </row>
    <row r="5855" spans="19:22">
      <c r="S5855" t="str">
        <f>IF(ISNUMBER(SEARCH(ZAKL_DATA!$B$18,FU!$U5855)),U5855,"")</f>
        <v>Vrchlabí</v>
      </c>
      <c r="T5855" t="str">
        <f t="array" ref="T5855">IFERROR(INDEX($S$3:$S$6255,SMALL(IF(ISNUMBER(SEARCH("",$S$3:$S$6255)),ROW($S$1:$S$6253),""),ROW(S5853))),"")</f>
        <v>Vrchlabí</v>
      </c>
      <c r="U5855" t="s">
        <v>7659</v>
      </c>
      <c r="V5855">
        <v>595128</v>
      </c>
    </row>
    <row r="5856" spans="19:22">
      <c r="S5856" t="str">
        <f>IF(ISNUMBER(SEARCH(ZAKL_DATA!$B$18,FU!$U5856)),U5856,"")</f>
        <v>Vrchoslavice</v>
      </c>
      <c r="T5856" t="str">
        <f t="array" ref="T5856">IFERROR(INDEX($S$3:$S$6255,SMALL(IF(ISNUMBER(SEARCH("",$S$3:$S$6255)),ROW($S$1:$S$6253),""),ROW(S5854))),"")</f>
        <v>Vrchoslavice</v>
      </c>
      <c r="U5856" t="s">
        <v>8340</v>
      </c>
      <c r="V5856">
        <v>595136</v>
      </c>
    </row>
    <row r="5857" spans="19:22">
      <c r="S5857" t="str">
        <f>IF(ISNUMBER(SEARCH(ZAKL_DATA!$B$18,FU!$U5857)),U5857,"")</f>
        <v>Vrchotovy Janovice</v>
      </c>
      <c r="T5857" t="str">
        <f t="array" ref="T5857">IFERROR(INDEX($S$3:$S$6255,SMALL(IF(ISNUMBER(SEARCH("",$S$3:$S$6255)),ROW($S$1:$S$6253),""),ROW(S5855))),"")</f>
        <v>Vrchotovy Janovice</v>
      </c>
      <c r="U5857" t="s">
        <v>4038</v>
      </c>
      <c r="V5857">
        <v>595144</v>
      </c>
    </row>
    <row r="5858" spans="19:22">
      <c r="S5858" t="str">
        <f>IF(ISNUMBER(SEARCH(ZAKL_DATA!$B$18,FU!$U5858)),U5858,"")</f>
        <v>Vrchovany</v>
      </c>
      <c r="T5858" t="str">
        <f t="array" ref="T5858">IFERROR(INDEX($S$3:$S$6255,SMALL(IF(ISNUMBER(SEARCH("",$S$3:$S$6255)),ROW($S$1:$S$6253),""),ROW(S5856))),"")</f>
        <v>Vrchovany</v>
      </c>
      <c r="U5858" t="s">
        <v>6330</v>
      </c>
      <c r="V5858">
        <v>595152</v>
      </c>
    </row>
    <row r="5859" spans="19:22">
      <c r="S5859" t="str">
        <f>IF(ISNUMBER(SEARCH(ZAKL_DATA!$B$18,FU!$U5859)),U5859,"")</f>
        <v>Vrchovnice</v>
      </c>
      <c r="T5859" t="str">
        <f t="array" ref="T5859">IFERROR(INDEX($S$3:$S$6255,SMALL(IF(ISNUMBER(SEARCH("",$S$3:$S$6255)),ROW($S$1:$S$6253),""),ROW(S5857))),"")</f>
        <v>Vrchovnice</v>
      </c>
      <c r="U5859" t="s">
        <v>5387</v>
      </c>
      <c r="V5859">
        <v>595161</v>
      </c>
    </row>
    <row r="5860" spans="19:22">
      <c r="S5860" t="str">
        <f>IF(ISNUMBER(SEARCH(ZAKL_DATA!$B$18,FU!$U5860)),U5860,"")</f>
        <v>Vrchy</v>
      </c>
      <c r="T5860" t="str">
        <f t="array" ref="T5860">IFERROR(INDEX($S$3:$S$6255,SMALL(IF(ISNUMBER(SEARCH("",$S$3:$S$6255)),ROW($S$1:$S$6253),""),ROW(S5858))),"")</f>
        <v>Vrchy</v>
      </c>
      <c r="U5860" t="s">
        <v>6925</v>
      </c>
      <c r="V5860">
        <v>595179</v>
      </c>
    </row>
    <row r="5861" spans="19:22">
      <c r="S5861" t="str">
        <f>IF(ISNUMBER(SEARCH(ZAKL_DATA!$B$18,FU!$U5861)),U5861,"")</f>
        <v>Vroutek</v>
      </c>
      <c r="T5861" t="str">
        <f t="array" ref="T5861">IFERROR(INDEX($S$3:$S$6255,SMALL(IF(ISNUMBER(SEARCH("",$S$3:$S$6255)),ROW($S$1:$S$6253),""),ROW(S5859))),"")</f>
        <v>Vroutek</v>
      </c>
      <c r="U5861" t="s">
        <v>6728</v>
      </c>
      <c r="V5861">
        <v>595187</v>
      </c>
    </row>
    <row r="5862" spans="19:22">
      <c r="S5862" t="str">
        <f>IF(ISNUMBER(SEARCH(ZAKL_DATA!$B$18,FU!$U5862)),U5862,"")</f>
        <v>Vrskmaň</v>
      </c>
      <c r="T5862" t="str">
        <f t="array" ref="T5862">IFERROR(INDEX($S$3:$S$6255,SMALL(IF(ISNUMBER(SEARCH("",$S$3:$S$6255)),ROW($S$1:$S$6253),""),ROW(S5860))),"")</f>
        <v>Vrskmaň</v>
      </c>
      <c r="U5862" t="s">
        <v>6439</v>
      </c>
      <c r="V5862">
        <v>595195</v>
      </c>
    </row>
    <row r="5863" spans="19:22">
      <c r="S5863" t="str">
        <f>IF(ISNUMBER(SEARCH(ZAKL_DATA!$B$18,FU!$U5863)),U5863,"")</f>
        <v>Vršce</v>
      </c>
      <c r="T5863" t="str">
        <f t="array" ref="T5863">IFERROR(INDEX($S$3:$S$6255,SMALL(IF(ISNUMBER(SEARCH("",$S$3:$S$6255)),ROW($S$1:$S$6253),""),ROW(S5861))),"")</f>
        <v>Vršce</v>
      </c>
      <c r="U5863" t="s">
        <v>7255</v>
      </c>
      <c r="V5863">
        <v>595209</v>
      </c>
    </row>
    <row r="5864" spans="19:22">
      <c r="S5864" t="str">
        <f>IF(ISNUMBER(SEARCH(ZAKL_DATA!$B$18,FU!$U5864)),U5864,"")</f>
        <v>Vršovice</v>
      </c>
      <c r="T5864" t="str">
        <f t="array" ref="T5864">IFERROR(INDEX($S$3:$S$6255,SMALL(IF(ISNUMBER(SEARCH("",$S$3:$S$6255)),ROW($S$1:$S$6253),""),ROW(S5862))),"")</f>
        <v>Vršovice</v>
      </c>
      <c r="U5864" t="s">
        <v>3757</v>
      </c>
      <c r="V5864">
        <v>595217</v>
      </c>
    </row>
    <row r="5865" spans="19:22">
      <c r="S5865" t="str">
        <f>IF(ISNUMBER(SEARCH(ZAKL_DATA!$B$18,FU!$U5865)),U5865,"")</f>
        <v>Vršovice</v>
      </c>
      <c r="T5865" t="str">
        <f t="array" ref="T5865">IFERROR(INDEX($S$3:$S$6255,SMALL(IF(ISNUMBER(SEARCH("",$S$3:$S$6255)),ROW($S$1:$S$6253),""),ROW(S5863))),"")</f>
        <v>Vršovice</v>
      </c>
      <c r="U5865" t="s">
        <v>3757</v>
      </c>
      <c r="V5865">
        <v>595241</v>
      </c>
    </row>
    <row r="5866" spans="19:22">
      <c r="S5866" t="str">
        <f>IF(ISNUMBER(SEARCH(ZAKL_DATA!$B$18,FU!$U5866)),U5866,"")</f>
        <v>Vršovka</v>
      </c>
      <c r="T5866" t="str">
        <f t="array" ref="T5866">IFERROR(INDEX($S$3:$S$6255,SMALL(IF(ISNUMBER(SEARCH("",$S$3:$S$6255)),ROW($S$1:$S$6253),""),ROW(S5864))),"")</f>
        <v>Vršovka</v>
      </c>
      <c r="U5866" t="s">
        <v>7316</v>
      </c>
      <c r="V5866">
        <v>595250</v>
      </c>
    </row>
    <row r="5867" spans="19:22">
      <c r="S5867" t="str">
        <f>IF(ISNUMBER(SEARCH(ZAKL_DATA!$B$18,FU!$U5867)),U5867,"")</f>
        <v>Vrutice</v>
      </c>
      <c r="T5867" t="str">
        <f t="array" ref="T5867">IFERROR(INDEX($S$3:$S$6255,SMALL(IF(ISNUMBER(SEARCH("",$S$3:$S$6255)),ROW($S$1:$S$6253),""),ROW(S5865))),"")</f>
        <v>Vrutice</v>
      </c>
      <c r="U5867" t="s">
        <v>6646</v>
      </c>
      <c r="V5867">
        <v>595268</v>
      </c>
    </row>
    <row r="5868" spans="19:22">
      <c r="S5868" t="str">
        <f>IF(ISNUMBER(SEARCH(ZAKL_DATA!$B$18,FU!$U5868)),U5868,"")</f>
        <v>Vřesina</v>
      </c>
      <c r="T5868" t="str">
        <f t="array" ref="T5868">IFERROR(INDEX($S$3:$S$6255,SMALL(IF(ISNUMBER(SEARCH("",$S$3:$S$6255)),ROW($S$1:$S$6253),""),ROW(S5866))),"")</f>
        <v>Vřesina</v>
      </c>
      <c r="U5868" t="s">
        <v>3618</v>
      </c>
      <c r="V5868">
        <v>595276</v>
      </c>
    </row>
    <row r="5869" spans="19:22">
      <c r="S5869" t="str">
        <f>IF(ISNUMBER(SEARCH(ZAKL_DATA!$B$18,FU!$U5869)),U5869,"")</f>
        <v>Vřesina</v>
      </c>
      <c r="T5869" t="str">
        <f t="array" ref="T5869">IFERROR(INDEX($S$3:$S$6255,SMALL(IF(ISNUMBER(SEARCH("",$S$3:$S$6255)),ROW($S$1:$S$6253),""),ROW(S5867))),"")</f>
        <v>Vřesina</v>
      </c>
      <c r="U5869" t="s">
        <v>3618</v>
      </c>
      <c r="V5869">
        <v>595284</v>
      </c>
    </row>
    <row r="5870" spans="19:22">
      <c r="S5870" t="str">
        <f>IF(ISNUMBER(SEARCH(ZAKL_DATA!$B$18,FU!$U5870)),U5870,"")</f>
        <v>Vřeskovice</v>
      </c>
      <c r="T5870" t="str">
        <f t="array" ref="T5870">IFERROR(INDEX($S$3:$S$6255,SMALL(IF(ISNUMBER(SEARCH("",$S$3:$S$6255)),ROW($S$1:$S$6253),""),ROW(S5868))),"")</f>
        <v>Vřeskovice</v>
      </c>
      <c r="U5870" t="s">
        <v>6659</v>
      </c>
      <c r="V5870">
        <v>595292</v>
      </c>
    </row>
    <row r="5871" spans="19:22">
      <c r="S5871" t="str">
        <f>IF(ISNUMBER(SEARCH(ZAKL_DATA!$B$18,FU!$U5871)),U5871,"")</f>
        <v>Vřesník</v>
      </c>
      <c r="T5871" t="str">
        <f t="array" ref="T5871">IFERROR(INDEX($S$3:$S$6255,SMALL(IF(ISNUMBER(SEARCH("",$S$3:$S$6255)),ROW($S$1:$S$6253),""),ROW(S5869))),"")</f>
        <v>Vřesník</v>
      </c>
      <c r="U5871" t="s">
        <v>5464</v>
      </c>
      <c r="V5871">
        <v>595306</v>
      </c>
    </row>
    <row r="5872" spans="19:22">
      <c r="S5872" t="str">
        <f>IF(ISNUMBER(SEARCH(ZAKL_DATA!$B$18,FU!$U5872)),U5872,"")</f>
        <v>Vřesová</v>
      </c>
      <c r="T5872" t="str">
        <f t="array" ref="T5872">IFERROR(INDEX($S$3:$S$6255,SMALL(IF(ISNUMBER(SEARCH("",$S$3:$S$6255)),ROW($S$1:$S$6253),""),ROW(S5870))),"")</f>
        <v>Vřesová</v>
      </c>
      <c r="U5872" t="s">
        <v>6208</v>
      </c>
      <c r="V5872">
        <v>595314</v>
      </c>
    </row>
    <row r="5873" spans="19:22">
      <c r="S5873" t="str">
        <f>IF(ISNUMBER(SEARCH(ZAKL_DATA!$B$18,FU!$U5873)),U5873,"")</f>
        <v>Vřesovice</v>
      </c>
      <c r="T5873" t="str">
        <f t="array" ref="T5873">IFERROR(INDEX($S$3:$S$6255,SMALL(IF(ISNUMBER(SEARCH("",$S$3:$S$6255)),ROW($S$1:$S$6253),""),ROW(S5871))),"")</f>
        <v>Vřesovice</v>
      </c>
      <c r="U5873" t="s">
        <v>8092</v>
      </c>
      <c r="V5873">
        <v>595322</v>
      </c>
    </row>
    <row r="5874" spans="19:22">
      <c r="S5874" t="str">
        <f>IF(ISNUMBER(SEARCH(ZAKL_DATA!$B$18,FU!$U5874)),U5874,"")</f>
        <v>Vřesovice</v>
      </c>
      <c r="T5874" t="str">
        <f t="array" ref="T5874">IFERROR(INDEX($S$3:$S$6255,SMALL(IF(ISNUMBER(SEARCH("",$S$3:$S$6255)),ROW($S$1:$S$6253),""),ROW(S5872))),"")</f>
        <v>Vřesovice</v>
      </c>
      <c r="U5874" t="s">
        <v>8092</v>
      </c>
      <c r="V5874">
        <v>595331</v>
      </c>
    </row>
    <row r="5875" spans="19:22">
      <c r="S5875" t="str">
        <f>IF(ISNUMBER(SEARCH(ZAKL_DATA!$B$18,FU!$U5875)),U5875,"")</f>
        <v>Vsetín</v>
      </c>
      <c r="T5875" t="str">
        <f t="array" ref="T5875">IFERROR(INDEX($S$3:$S$6255,SMALL(IF(ISNUMBER(SEARCH("",$S$3:$S$6255)),ROW($S$1:$S$6253),""),ROW(S5873))),"")</f>
        <v>Vsetín</v>
      </c>
      <c r="U5875" t="s">
        <v>4995</v>
      </c>
      <c r="V5875">
        <v>595349</v>
      </c>
    </row>
    <row r="5876" spans="19:22">
      <c r="S5876" t="str">
        <f>IF(ISNUMBER(SEARCH(ZAKL_DATA!$B$18,FU!$U5876)),U5876,"")</f>
        <v>Vstiš</v>
      </c>
      <c r="T5876" t="str">
        <f t="array" ref="T5876">IFERROR(INDEX($S$3:$S$6255,SMALL(IF(ISNUMBER(SEARCH("",$S$3:$S$6255)),ROW($S$1:$S$6253),""),ROW(S5874))),"")</f>
        <v>Vstiš</v>
      </c>
      <c r="U5876" t="s">
        <v>6084</v>
      </c>
      <c r="V5876">
        <v>595357</v>
      </c>
    </row>
    <row r="5877" spans="19:22">
      <c r="S5877" t="str">
        <f>IF(ISNUMBER(SEARCH(ZAKL_DATA!$B$18,FU!$U5877)),U5877,"")</f>
        <v>Všehrdy</v>
      </c>
      <c r="T5877" t="str">
        <f t="array" ref="T5877">IFERROR(INDEX($S$3:$S$6255,SMALL(IF(ISNUMBER(SEARCH("",$S$3:$S$6255)),ROW($S$1:$S$6253),""),ROW(S5875))),"")</f>
        <v>Všehrdy</v>
      </c>
      <c r="U5877" t="s">
        <v>6440</v>
      </c>
      <c r="V5877">
        <v>595365</v>
      </c>
    </row>
    <row r="5878" spans="19:22">
      <c r="S5878" t="str">
        <f>IF(ISNUMBER(SEARCH(ZAKL_DATA!$B$18,FU!$U5878)),U5878,"")</f>
        <v>Všehrdy</v>
      </c>
      <c r="T5878" t="str">
        <f t="array" ref="T5878">IFERROR(INDEX($S$3:$S$6255,SMALL(IF(ISNUMBER(SEARCH("",$S$3:$S$6255)),ROW($S$1:$S$6253),""),ROW(S5876))),"")</f>
        <v>Všehrdy</v>
      </c>
      <c r="U5878" t="s">
        <v>6440</v>
      </c>
      <c r="V5878">
        <v>595381</v>
      </c>
    </row>
    <row r="5879" spans="19:22">
      <c r="S5879" t="str">
        <f>IF(ISNUMBER(SEARCH(ZAKL_DATA!$B$18,FU!$U5879)),U5879,"")</f>
        <v>Všechlapy</v>
      </c>
      <c r="T5879" t="str">
        <f t="array" ref="T5879">IFERROR(INDEX($S$3:$S$6255,SMALL(IF(ISNUMBER(SEARCH("",$S$3:$S$6255)),ROW($S$1:$S$6253),""),ROW(S5877))),"")</f>
        <v>Všechlapy</v>
      </c>
      <c r="U5879" t="s">
        <v>4163</v>
      </c>
      <c r="V5879">
        <v>595390</v>
      </c>
    </row>
    <row r="5880" spans="19:22">
      <c r="S5880" t="str">
        <f>IF(ISNUMBER(SEARCH(ZAKL_DATA!$B$18,FU!$U5880)),U5880,"")</f>
        <v>Všechlapy</v>
      </c>
      <c r="T5880" t="str">
        <f t="array" ref="T5880">IFERROR(INDEX($S$3:$S$6255,SMALL(IF(ISNUMBER(SEARCH("",$S$3:$S$6255)),ROW($S$1:$S$6253),""),ROW(S5878))),"")</f>
        <v>Všechlapy</v>
      </c>
      <c r="U5880" t="s">
        <v>4163</v>
      </c>
      <c r="V5880">
        <v>595403</v>
      </c>
    </row>
    <row r="5881" spans="19:22">
      <c r="S5881" t="str">
        <f>IF(ISNUMBER(SEARCH(ZAKL_DATA!$B$18,FU!$U5881)),U5881,"")</f>
        <v>Všechovice</v>
      </c>
      <c r="T5881" t="str">
        <f t="array" ref="T5881">IFERROR(INDEX($S$3:$S$6255,SMALL(IF(ISNUMBER(SEARCH("",$S$3:$S$6255)),ROW($S$1:$S$6253),""),ROW(S5879))),"")</f>
        <v>Všechovice</v>
      </c>
      <c r="U5881" t="s">
        <v>3885</v>
      </c>
      <c r="V5881">
        <v>595411</v>
      </c>
    </row>
    <row r="5882" spans="19:22">
      <c r="S5882" t="str">
        <f>IF(ISNUMBER(SEARCH(ZAKL_DATA!$B$18,FU!$U5882)),U5882,"")</f>
        <v>Všechovice</v>
      </c>
      <c r="T5882" t="str">
        <f t="array" ref="T5882">IFERROR(INDEX($S$3:$S$6255,SMALL(IF(ISNUMBER(SEARCH("",$S$3:$S$6255)),ROW($S$1:$S$6253),""),ROW(S5880))),"")</f>
        <v>Všechovice</v>
      </c>
      <c r="U5882" t="s">
        <v>3885</v>
      </c>
      <c r="V5882">
        <v>595420</v>
      </c>
    </row>
    <row r="5883" spans="19:22">
      <c r="S5883" t="str">
        <f>IF(ISNUMBER(SEARCH(ZAKL_DATA!$B$18,FU!$U5883)),U5883,"")</f>
        <v>Všejany</v>
      </c>
      <c r="T5883" t="str">
        <f t="array" ref="T5883">IFERROR(INDEX($S$3:$S$6255,SMALL(IF(ISNUMBER(SEARCH("",$S$3:$S$6255)),ROW($S$1:$S$6253),""),ROW(S5881))),"")</f>
        <v>Všejany</v>
      </c>
      <c r="U5883" t="s">
        <v>4600</v>
      </c>
      <c r="V5883">
        <v>595438</v>
      </c>
    </row>
    <row r="5884" spans="19:22">
      <c r="S5884" t="str">
        <f>IF(ISNUMBER(SEARCH(ZAKL_DATA!$B$18,FU!$U5884)),U5884,"")</f>
        <v>Všekary</v>
      </c>
      <c r="T5884" t="str">
        <f t="array" ref="T5884">IFERROR(INDEX($S$3:$S$6255,SMALL(IF(ISNUMBER(SEARCH("",$S$3:$S$6255)),ROW($S$1:$S$6253),""),ROW(S5882))),"")</f>
        <v>Všekary</v>
      </c>
      <c r="U5884" t="s">
        <v>6661</v>
      </c>
      <c r="V5884">
        <v>595446</v>
      </c>
    </row>
    <row r="5885" spans="19:22">
      <c r="S5885" t="str">
        <f>IF(ISNUMBER(SEARCH(ZAKL_DATA!$B$18,FU!$U5885)),U5885,"")</f>
        <v>Všelibice</v>
      </c>
      <c r="T5885" t="str">
        <f t="array" ref="T5885">IFERROR(INDEX($S$3:$S$6255,SMALL(IF(ISNUMBER(SEARCH("",$S$3:$S$6255)),ROW($S$1:$S$6253),""),ROW(S5883))),"")</f>
        <v>Všelibice</v>
      </c>
      <c r="U5885" t="s">
        <v>6529</v>
      </c>
      <c r="V5885">
        <v>595454</v>
      </c>
    </row>
    <row r="5886" spans="19:22">
      <c r="S5886" t="str">
        <f>IF(ISNUMBER(SEARCH(ZAKL_DATA!$B$18,FU!$U5886)),U5886,"")</f>
        <v>Všemina</v>
      </c>
      <c r="T5886" t="str">
        <f t="array" ref="T5886">IFERROR(INDEX($S$3:$S$6255,SMALL(IF(ISNUMBER(SEARCH("",$S$3:$S$6255)),ROW($S$1:$S$6253),""),ROW(S5884))),"")</f>
        <v>Všemina</v>
      </c>
      <c r="U5886" t="s">
        <v>8031</v>
      </c>
      <c r="V5886">
        <v>595462</v>
      </c>
    </row>
    <row r="5887" spans="19:22">
      <c r="S5887" t="str">
        <f>IF(ISNUMBER(SEARCH(ZAKL_DATA!$B$18,FU!$U5887)),U5887,"")</f>
        <v>Všemyslice</v>
      </c>
      <c r="T5887" t="str">
        <f t="array" ref="T5887">IFERROR(INDEX($S$3:$S$6255,SMALL(IF(ISNUMBER(SEARCH("",$S$3:$S$6255)),ROW($S$1:$S$6253),""),ROW(S5885))),"")</f>
        <v>Všemyslice</v>
      </c>
      <c r="U5887" t="s">
        <v>5188</v>
      </c>
      <c r="V5887">
        <v>595471</v>
      </c>
    </row>
    <row r="5888" spans="19:22">
      <c r="S5888" t="str">
        <f>IF(ISNUMBER(SEARCH(ZAKL_DATA!$B$18,FU!$U5888)),U5888,"")</f>
        <v>Všeň</v>
      </c>
      <c r="T5888" t="str">
        <f t="array" ref="T5888">IFERROR(INDEX($S$3:$S$6255,SMALL(IF(ISNUMBER(SEARCH("",$S$3:$S$6255)),ROW($S$1:$S$6253),""),ROW(S5886))),"")</f>
        <v>Všeň</v>
      </c>
      <c r="U5888" t="s">
        <v>7507</v>
      </c>
      <c r="V5888">
        <v>595489</v>
      </c>
    </row>
    <row r="5889" spans="19:22">
      <c r="S5889" t="str">
        <f>IF(ISNUMBER(SEARCH(ZAKL_DATA!$B$18,FU!$U5889)),U5889,"")</f>
        <v>Všenice</v>
      </c>
      <c r="T5889" t="str">
        <f t="array" ref="T5889">IFERROR(INDEX($S$3:$S$6255,SMALL(IF(ISNUMBER(SEARCH("",$S$3:$S$6255)),ROW($S$1:$S$6253),""),ROW(S5887))),"")</f>
        <v>Všenice</v>
      </c>
      <c r="U5889" t="s">
        <v>6715</v>
      </c>
      <c r="V5889">
        <v>595501</v>
      </c>
    </row>
    <row r="5890" spans="19:22">
      <c r="S5890" t="str">
        <f>IF(ISNUMBER(SEARCH(ZAKL_DATA!$B$18,FU!$U5890)),U5890,"")</f>
        <v>Všenory</v>
      </c>
      <c r="T5890" t="str">
        <f t="array" ref="T5890">IFERROR(INDEX($S$3:$S$6255,SMALL(IF(ISNUMBER(SEARCH("",$S$3:$S$6255)),ROW($S$1:$S$6253),""),ROW(S5888))),"")</f>
        <v>Všenory</v>
      </c>
      <c r="U5890" t="s">
        <v>4837</v>
      </c>
      <c r="V5890">
        <v>595519</v>
      </c>
    </row>
    <row r="5891" spans="19:22">
      <c r="S5891" t="str">
        <f>IF(ISNUMBER(SEARCH(ZAKL_DATA!$B$18,FU!$U5891)),U5891,"")</f>
        <v>Všepadly</v>
      </c>
      <c r="T5891" t="str">
        <f t="array" ref="T5891">IFERROR(INDEX($S$3:$S$6255,SMALL(IF(ISNUMBER(SEARCH("",$S$3:$S$6255)),ROW($S$1:$S$6253),""),ROW(S5889))),"")</f>
        <v>Všepadly</v>
      </c>
      <c r="U5891" t="s">
        <v>5896</v>
      </c>
      <c r="V5891">
        <v>595527</v>
      </c>
    </row>
    <row r="5892" spans="19:22">
      <c r="S5892" t="str">
        <f>IF(ISNUMBER(SEARCH(ZAKL_DATA!$B$18,FU!$U5892)),U5892,"")</f>
        <v>Všeradice</v>
      </c>
      <c r="T5892" t="str">
        <f t="array" ref="T5892">IFERROR(INDEX($S$3:$S$6255,SMALL(IF(ISNUMBER(SEARCH("",$S$3:$S$6255)),ROW($S$1:$S$6253),""),ROW(S5890))),"")</f>
        <v>Všeradice</v>
      </c>
      <c r="U5892" t="s">
        <v>4135</v>
      </c>
      <c r="V5892">
        <v>595535</v>
      </c>
    </row>
    <row r="5893" spans="19:22">
      <c r="S5893" t="str">
        <f>IF(ISNUMBER(SEARCH(ZAKL_DATA!$B$18,FU!$U5893)),U5893,"")</f>
        <v>Všeradov</v>
      </c>
      <c r="T5893" t="str">
        <f t="array" ref="T5893">IFERROR(INDEX($S$3:$S$6255,SMALL(IF(ISNUMBER(SEARCH("",$S$3:$S$6255)),ROW($S$1:$S$6253),""),ROW(S5891))),"")</f>
        <v>Všeradov</v>
      </c>
      <c r="U5893" t="s">
        <v>7147</v>
      </c>
      <c r="V5893">
        <v>595551</v>
      </c>
    </row>
    <row r="5894" spans="19:22">
      <c r="S5894" t="str">
        <f>IF(ISNUMBER(SEARCH(ZAKL_DATA!$B$18,FU!$U5894)),U5894,"")</f>
        <v>Všeruby</v>
      </c>
      <c r="T5894" t="str">
        <f t="array" ref="T5894">IFERROR(INDEX($S$3:$S$6255,SMALL(IF(ISNUMBER(SEARCH("",$S$3:$S$6255)),ROW($S$1:$S$6253),""),ROW(S5892))),"")</f>
        <v>Všeruby</v>
      </c>
      <c r="U5894" t="s">
        <v>5897</v>
      </c>
      <c r="V5894">
        <v>595560</v>
      </c>
    </row>
    <row r="5895" spans="19:22">
      <c r="S5895" t="str">
        <f>IF(ISNUMBER(SEARCH(ZAKL_DATA!$B$18,FU!$U5895)),U5895,"")</f>
        <v>Všeruby</v>
      </c>
      <c r="T5895" t="str">
        <f t="array" ref="T5895">IFERROR(INDEX($S$3:$S$6255,SMALL(IF(ISNUMBER(SEARCH("",$S$3:$S$6255)),ROW($S$1:$S$6253),""),ROW(S5893))),"")</f>
        <v>Všeruby</v>
      </c>
      <c r="U5895" t="s">
        <v>5897</v>
      </c>
      <c r="V5895">
        <v>595578</v>
      </c>
    </row>
    <row r="5896" spans="19:22">
      <c r="S5896" t="str">
        <f>IF(ISNUMBER(SEARCH(ZAKL_DATA!$B$18,FU!$U5896)),U5896,"")</f>
        <v>Všestary</v>
      </c>
      <c r="T5896" t="str">
        <f t="array" ref="T5896">IFERROR(INDEX($S$3:$S$6255,SMALL(IF(ISNUMBER(SEARCH("",$S$3:$S$6255)),ROW($S$1:$S$6253),""),ROW(S5894))),"")</f>
        <v>Všestary</v>
      </c>
      <c r="U5896" t="s">
        <v>4769</v>
      </c>
      <c r="V5896">
        <v>595586</v>
      </c>
    </row>
    <row r="5897" spans="19:22">
      <c r="S5897" t="str">
        <f>IF(ISNUMBER(SEARCH(ZAKL_DATA!$B$18,FU!$U5897)),U5897,"")</f>
        <v>Všestary</v>
      </c>
      <c r="T5897" t="str">
        <f t="array" ref="T5897">IFERROR(INDEX($S$3:$S$6255,SMALL(IF(ISNUMBER(SEARCH("",$S$3:$S$6255)),ROW($S$1:$S$6253),""),ROW(S5895))),"")</f>
        <v>Všestary</v>
      </c>
      <c r="U5897" t="s">
        <v>4769</v>
      </c>
      <c r="V5897">
        <v>595594</v>
      </c>
    </row>
    <row r="5898" spans="19:22">
      <c r="S5898" t="str">
        <f>IF(ISNUMBER(SEARCH(ZAKL_DATA!$B$18,FU!$U5898)),U5898,"")</f>
        <v>Všestudy</v>
      </c>
      <c r="T5898" t="str">
        <f t="array" ref="T5898">IFERROR(INDEX($S$3:$S$6255,SMALL(IF(ISNUMBER(SEARCH("",$S$3:$S$6255)),ROW($S$1:$S$6253),""),ROW(S5896))),"")</f>
        <v>Všestudy</v>
      </c>
      <c r="U5898" t="s">
        <v>4454</v>
      </c>
      <c r="V5898">
        <v>595608</v>
      </c>
    </row>
    <row r="5899" spans="19:22">
      <c r="S5899" t="str">
        <f>IF(ISNUMBER(SEARCH(ZAKL_DATA!$B$18,FU!$U5899)),U5899,"")</f>
        <v>Všestudy</v>
      </c>
      <c r="T5899" t="str">
        <f t="array" ref="T5899">IFERROR(INDEX($S$3:$S$6255,SMALL(IF(ISNUMBER(SEARCH("",$S$3:$S$6255)),ROW($S$1:$S$6253),""),ROW(S5897))),"")</f>
        <v>Všestudy</v>
      </c>
      <c r="U5899" t="s">
        <v>4454</v>
      </c>
      <c r="V5899">
        <v>595624</v>
      </c>
    </row>
    <row r="5900" spans="19:22">
      <c r="S5900" t="str">
        <f>IF(ISNUMBER(SEARCH(ZAKL_DATA!$B$18,FU!$U5900)),U5900,"")</f>
        <v>Všesulov</v>
      </c>
      <c r="T5900" t="str">
        <f t="array" ref="T5900">IFERROR(INDEX($S$3:$S$6255,SMALL(IF(ISNUMBER(SEARCH("",$S$3:$S$6255)),ROW($S$1:$S$6253),""),ROW(S5898))),"")</f>
        <v>Všesulov</v>
      </c>
      <c r="U5900" t="s">
        <v>6583</v>
      </c>
      <c r="V5900">
        <v>595641</v>
      </c>
    </row>
    <row r="5901" spans="19:22">
      <c r="S5901" t="str">
        <f>IF(ISNUMBER(SEARCH(ZAKL_DATA!$B$18,FU!$U5901)),U5901,"")</f>
        <v>Všetaty</v>
      </c>
      <c r="T5901" t="str">
        <f t="array" ref="T5901">IFERROR(INDEX($S$3:$S$6255,SMALL(IF(ISNUMBER(SEARCH("",$S$3:$S$6255)),ROW($S$1:$S$6253),""),ROW(S5899))),"")</f>
        <v>Všetaty</v>
      </c>
      <c r="U5901" t="s">
        <v>4455</v>
      </c>
      <c r="V5901">
        <v>595659</v>
      </c>
    </row>
    <row r="5902" spans="19:22">
      <c r="S5902" t="str">
        <f>IF(ISNUMBER(SEARCH(ZAKL_DATA!$B$18,FU!$U5902)),U5902,"")</f>
        <v>Všetaty</v>
      </c>
      <c r="T5902" t="str">
        <f t="array" ref="T5902">IFERROR(INDEX($S$3:$S$6255,SMALL(IF(ISNUMBER(SEARCH("",$S$3:$S$6255)),ROW($S$1:$S$6253),""),ROW(S5900))),"")</f>
        <v>Všetaty</v>
      </c>
      <c r="U5902" t="s">
        <v>4455</v>
      </c>
      <c r="V5902">
        <v>595667</v>
      </c>
    </row>
    <row r="5903" spans="19:22">
      <c r="S5903" t="str">
        <f>IF(ISNUMBER(SEARCH(ZAKL_DATA!$B$18,FU!$U5903)),U5903,"")</f>
        <v>Vševily</v>
      </c>
      <c r="T5903" t="str">
        <f t="array" ref="T5903">IFERROR(INDEX($S$3:$S$6255,SMALL(IF(ISNUMBER(SEARCH("",$S$3:$S$6255)),ROW($S$1:$S$6253),""),ROW(S5901))),"")</f>
        <v>Vševily</v>
      </c>
      <c r="U5903" t="s">
        <v>8850</v>
      </c>
      <c r="V5903">
        <v>595675</v>
      </c>
    </row>
    <row r="5904" spans="19:22">
      <c r="S5904" t="str">
        <f>IF(ISNUMBER(SEARCH(ZAKL_DATA!$B$18,FU!$U5904)),U5904,"")</f>
        <v>Výčapy</v>
      </c>
      <c r="T5904" t="str">
        <f t="array" ref="T5904">IFERROR(INDEX($S$3:$S$6255,SMALL(IF(ISNUMBER(SEARCH("",$S$3:$S$6255)),ROW($S$1:$S$6253),""),ROW(S5902))),"")</f>
        <v>Výčapy</v>
      </c>
      <c r="U5904" t="s">
        <v>8431</v>
      </c>
      <c r="V5904">
        <v>595683</v>
      </c>
    </row>
    <row r="5905" spans="19:22">
      <c r="S5905" t="str">
        <f>IF(ISNUMBER(SEARCH(ZAKL_DATA!$B$18,FU!$U5905)),U5905,"")</f>
        <v>Vydří</v>
      </c>
      <c r="T5905" t="str">
        <f t="array" ref="T5905">IFERROR(INDEX($S$3:$S$6255,SMALL(IF(ISNUMBER(SEARCH("",$S$3:$S$6255)),ROW($S$1:$S$6253),""),ROW(S5903))),"")</f>
        <v>Vydří</v>
      </c>
      <c r="U5905" t="s">
        <v>6367</v>
      </c>
      <c r="V5905">
        <v>595705</v>
      </c>
    </row>
    <row r="5906" spans="19:22">
      <c r="S5906" t="str">
        <f>IF(ISNUMBER(SEARCH(ZAKL_DATA!$B$18,FU!$U5906)),U5906,"")</f>
        <v>Vykáň</v>
      </c>
      <c r="T5906" t="str">
        <f t="array" ref="T5906">IFERROR(INDEX($S$3:$S$6255,SMALL(IF(ISNUMBER(SEARCH("",$S$3:$S$6255)),ROW($S$1:$S$6253),""),ROW(S5904))),"")</f>
        <v>Vykáň</v>
      </c>
      <c r="U5906" t="s">
        <v>4692</v>
      </c>
      <c r="V5906">
        <v>595713</v>
      </c>
    </row>
    <row r="5907" spans="19:22">
      <c r="S5907" t="str">
        <f>IF(ISNUMBER(SEARCH(ZAKL_DATA!$B$18,FU!$U5907)),U5907,"")</f>
        <v>Vyklantice</v>
      </c>
      <c r="T5907" t="str">
        <f t="array" ref="T5907">IFERROR(INDEX($S$3:$S$6255,SMALL(IF(ISNUMBER(SEARCH("",$S$3:$S$6255)),ROW($S$1:$S$6253),""),ROW(S5905))),"")</f>
        <v>Vyklantice</v>
      </c>
      <c r="U5907" t="s">
        <v>5473</v>
      </c>
      <c r="V5907">
        <v>595721</v>
      </c>
    </row>
    <row r="5908" spans="19:22">
      <c r="S5908" t="str">
        <f>IF(ISNUMBER(SEARCH(ZAKL_DATA!$B$18,FU!$U5908)),U5908,"")</f>
        <v>Výkleky</v>
      </c>
      <c r="T5908" t="str">
        <f t="array" ref="T5908">IFERROR(INDEX($S$3:$S$6255,SMALL(IF(ISNUMBER(SEARCH("",$S$3:$S$6255)),ROW($S$1:$S$6253),""),ROW(S5906))),"")</f>
        <v>Výkleky</v>
      </c>
      <c r="U5908" t="s">
        <v>5339</v>
      </c>
      <c r="V5908">
        <v>595730</v>
      </c>
    </row>
    <row r="5909" spans="19:22">
      <c r="S5909" t="str">
        <f>IF(ISNUMBER(SEARCH(ZAKL_DATA!$B$18,FU!$U5909)),U5909,"")</f>
        <v>Výprachtice</v>
      </c>
      <c r="T5909" t="str">
        <f t="array" ref="T5909">IFERROR(INDEX($S$3:$S$6255,SMALL(IF(ISNUMBER(SEARCH("",$S$3:$S$6255)),ROW($S$1:$S$6253),""),ROW(S5907))),"")</f>
        <v>Výprachtice</v>
      </c>
      <c r="U5909" t="s">
        <v>7731</v>
      </c>
      <c r="V5909">
        <v>595748</v>
      </c>
    </row>
    <row r="5910" spans="19:22">
      <c r="S5910" t="str">
        <f>IF(ISNUMBER(SEARCH(ZAKL_DATA!$B$18,FU!$U5910)),U5910,"")</f>
        <v>Výrava</v>
      </c>
      <c r="T5910" t="str">
        <f t="array" ref="T5910">IFERROR(INDEX($S$3:$S$6255,SMALL(IF(ISNUMBER(SEARCH("",$S$3:$S$6255)),ROW($S$1:$S$6253),""),ROW(S5908))),"")</f>
        <v>Výrava</v>
      </c>
      <c r="U5910" t="s">
        <v>7029</v>
      </c>
      <c r="V5910">
        <v>595756</v>
      </c>
    </row>
    <row r="5911" spans="19:22">
      <c r="S5911" t="str">
        <f>IF(ISNUMBER(SEARCH(ZAKL_DATA!$B$18,FU!$U5911)),U5911,"")</f>
        <v>Výrov</v>
      </c>
      <c r="T5911" t="str">
        <f t="array" ref="T5911">IFERROR(INDEX($S$3:$S$6255,SMALL(IF(ISNUMBER(SEARCH("",$S$3:$S$6255)),ROW($S$1:$S$6253),""),ROW(S5909))),"")</f>
        <v>Výrov</v>
      </c>
      <c r="U5911" t="s">
        <v>6731</v>
      </c>
      <c r="V5911">
        <v>595772</v>
      </c>
    </row>
    <row r="5912" spans="19:22">
      <c r="S5912" t="str">
        <f>IF(ISNUMBER(SEARCH(ZAKL_DATA!$B$18,FU!$U5912)),U5912,"")</f>
        <v>Výrovice</v>
      </c>
      <c r="T5912" t="str">
        <f t="array" ref="T5912">IFERROR(INDEX($S$3:$S$6255,SMALL(IF(ISNUMBER(SEARCH("",$S$3:$S$6255)),ROW($S$1:$S$6253),""),ROW(S5910))),"")</f>
        <v>Výrovice</v>
      </c>
      <c r="U5912" t="s">
        <v>8649</v>
      </c>
      <c r="V5912">
        <v>595802</v>
      </c>
    </row>
    <row r="5913" spans="19:22">
      <c r="S5913" t="str">
        <f>IF(ISNUMBER(SEARCH(ZAKL_DATA!$B$18,FU!$U5913)),U5913,"")</f>
        <v>Vyskeř</v>
      </c>
      <c r="T5913" t="str">
        <f t="array" ref="T5913">IFERROR(INDEX($S$3:$S$6255,SMALL(IF(ISNUMBER(SEARCH("",$S$3:$S$6255)),ROW($S$1:$S$6253),""),ROW(S5911))),"")</f>
        <v>Vyskeř</v>
      </c>
      <c r="U5913" t="s">
        <v>7508</v>
      </c>
      <c r="V5913">
        <v>595811</v>
      </c>
    </row>
    <row r="5914" spans="19:22">
      <c r="S5914" t="str">
        <f>IF(ISNUMBER(SEARCH(ZAKL_DATA!$B$18,FU!$U5914)),U5914,"")</f>
        <v>Vyskytná</v>
      </c>
      <c r="T5914" t="str">
        <f t="array" ref="T5914">IFERROR(INDEX($S$3:$S$6255,SMALL(IF(ISNUMBER(SEARCH("",$S$3:$S$6255)),ROW($S$1:$S$6253),""),ROW(S5912))),"")</f>
        <v>Vyskytná</v>
      </c>
      <c r="U5914" t="s">
        <v>5474</v>
      </c>
      <c r="V5914">
        <v>595829</v>
      </c>
    </row>
    <row r="5915" spans="19:22">
      <c r="S5915" t="str">
        <f>IF(ISNUMBER(SEARCH(ZAKL_DATA!$B$18,FU!$U5915)),U5915,"")</f>
        <v>Vyskytná nad Jihlavou</v>
      </c>
      <c r="T5915" t="str">
        <f t="array" ref="T5915">IFERROR(INDEX($S$3:$S$6255,SMALL(IF(ISNUMBER(SEARCH("",$S$3:$S$6255)),ROW($S$1:$S$6253),""),ROW(S5913))),"")</f>
        <v>Vyskytná nad Jihlavou</v>
      </c>
      <c r="U5915" t="s">
        <v>8200</v>
      </c>
      <c r="V5915">
        <v>595837</v>
      </c>
    </row>
    <row r="5916" spans="19:22">
      <c r="S5916" t="str">
        <f>IF(ISNUMBER(SEARCH(ZAKL_DATA!$B$18,FU!$U5916)),U5916,"")</f>
        <v>Výsluní</v>
      </c>
      <c r="T5916" t="str">
        <f t="array" ref="T5916">IFERROR(INDEX($S$3:$S$6255,SMALL(IF(ISNUMBER(SEARCH("",$S$3:$S$6255)),ROW($S$1:$S$6253),""),ROW(S5914))),"")</f>
        <v>Výsluní</v>
      </c>
      <c r="U5916" t="s">
        <v>6441</v>
      </c>
      <c r="V5916">
        <v>595845</v>
      </c>
    </row>
    <row r="5917" spans="19:22">
      <c r="S5917" t="str">
        <f>IF(ISNUMBER(SEARCH(ZAKL_DATA!$B$18,FU!$U5917)),U5917,"")</f>
        <v>Vysočany</v>
      </c>
      <c r="T5917" t="str">
        <f t="array" ref="T5917">IFERROR(INDEX($S$3:$S$6255,SMALL(IF(ISNUMBER(SEARCH("",$S$3:$S$6255)),ROW($S$1:$S$6253),""),ROW(S5915))),"")</f>
        <v>Vysočany</v>
      </c>
      <c r="U5917" t="s">
        <v>7819</v>
      </c>
      <c r="V5917">
        <v>595853</v>
      </c>
    </row>
    <row r="5918" spans="19:22">
      <c r="S5918" t="str">
        <f>IF(ISNUMBER(SEARCH(ZAKL_DATA!$B$18,FU!$U5918)),U5918,"")</f>
        <v>Vysočany</v>
      </c>
      <c r="T5918" t="str">
        <f t="array" ref="T5918">IFERROR(INDEX($S$3:$S$6255,SMALL(IF(ISNUMBER(SEARCH("",$S$3:$S$6255)),ROW($S$1:$S$6253),""),ROW(S5916))),"")</f>
        <v>Vysočany</v>
      </c>
      <c r="U5918" t="s">
        <v>7819</v>
      </c>
      <c r="V5918">
        <v>595861</v>
      </c>
    </row>
    <row r="5919" spans="19:22">
      <c r="S5919" t="str">
        <f>IF(ISNUMBER(SEARCH(ZAKL_DATA!$B$18,FU!$U5919)),U5919,"")</f>
        <v>Vysočina</v>
      </c>
      <c r="T5919" t="str">
        <f t="array" ref="T5919">IFERROR(INDEX($S$3:$S$6255,SMALL(IF(ISNUMBER(SEARCH("",$S$3:$S$6255)),ROW($S$1:$S$6253),""),ROW(S5917))),"")</f>
        <v>Vysočina</v>
      </c>
      <c r="U5919" t="s">
        <v>7148</v>
      </c>
      <c r="V5919">
        <v>595870</v>
      </c>
    </row>
    <row r="5920" spans="19:22">
      <c r="S5920" t="str">
        <f>IF(ISNUMBER(SEARCH(ZAKL_DATA!$B$18,FU!$U5920)),U5920,"")</f>
        <v>Vysoká</v>
      </c>
      <c r="T5920" t="str">
        <f t="array" ref="T5920">IFERROR(INDEX($S$3:$S$6255,SMALL(IF(ISNUMBER(SEARCH("",$S$3:$S$6255)),ROW($S$1:$S$6253),""),ROW(S5918))),"")</f>
        <v>Vysoká</v>
      </c>
      <c r="U5920" t="s">
        <v>4010</v>
      </c>
      <c r="V5920">
        <v>595888</v>
      </c>
    </row>
    <row r="5921" spans="19:22">
      <c r="S5921" t="str">
        <f>IF(ISNUMBER(SEARCH(ZAKL_DATA!$B$18,FU!$U5921)),U5921,"")</f>
        <v>Vysoká</v>
      </c>
      <c r="T5921" t="str">
        <f t="array" ref="T5921">IFERROR(INDEX($S$3:$S$6255,SMALL(IF(ISNUMBER(SEARCH("",$S$3:$S$6255)),ROW($S$1:$S$6253),""),ROW(S5919))),"")</f>
        <v>Vysoká</v>
      </c>
      <c r="U5921" t="s">
        <v>4010</v>
      </c>
      <c r="V5921">
        <v>595896</v>
      </c>
    </row>
    <row r="5922" spans="19:22">
      <c r="S5922" t="str">
        <f>IF(ISNUMBER(SEARCH(ZAKL_DATA!$B$18,FU!$U5922)),U5922,"")</f>
        <v>Vysoká</v>
      </c>
      <c r="T5922" t="str">
        <f t="array" ref="T5922">IFERROR(INDEX($S$3:$S$6255,SMALL(IF(ISNUMBER(SEARCH("",$S$3:$S$6255)),ROW($S$1:$S$6253),""),ROW(S5920))),"")</f>
        <v>Vysoká</v>
      </c>
      <c r="U5922" t="s">
        <v>4010</v>
      </c>
      <c r="V5922">
        <v>595900</v>
      </c>
    </row>
    <row r="5923" spans="19:22">
      <c r="S5923" t="str">
        <f>IF(ISNUMBER(SEARCH(ZAKL_DATA!$B$18,FU!$U5923)),U5923,"")</f>
        <v>Vysoká</v>
      </c>
      <c r="T5923" t="str">
        <f t="array" ref="T5923">IFERROR(INDEX($S$3:$S$6255,SMALL(IF(ISNUMBER(SEARCH("",$S$3:$S$6255)),ROW($S$1:$S$6253),""),ROW(S5921))),"")</f>
        <v>Vysoká</v>
      </c>
      <c r="U5923" t="s">
        <v>4010</v>
      </c>
      <c r="V5923">
        <v>595918</v>
      </c>
    </row>
    <row r="5924" spans="19:22">
      <c r="S5924" t="str">
        <f>IF(ISNUMBER(SEARCH(ZAKL_DATA!$B$18,FU!$U5924)),U5924,"")</f>
        <v>Vysoká Lhota</v>
      </c>
      <c r="T5924" t="str">
        <f t="array" ref="T5924">IFERROR(INDEX($S$3:$S$6255,SMALL(IF(ISNUMBER(SEARCH("",$S$3:$S$6255)),ROW($S$1:$S$6253),""),ROW(S5922))),"")</f>
        <v>Vysoká Lhota</v>
      </c>
      <c r="U5924" t="s">
        <v>6290</v>
      </c>
      <c r="V5924">
        <v>595926</v>
      </c>
    </row>
    <row r="5925" spans="19:22">
      <c r="S5925" t="str">
        <f>IF(ISNUMBER(SEARCH(ZAKL_DATA!$B$18,FU!$U5925)),U5925,"")</f>
        <v>Vysoká Libyně</v>
      </c>
      <c r="T5925" t="str">
        <f t="array" ref="T5925">IFERROR(INDEX($S$3:$S$6255,SMALL(IF(ISNUMBER(SEARCH("",$S$3:$S$6255)),ROW($S$1:$S$6253),""),ROW(S5923))),"")</f>
        <v>Vysoká Libyně</v>
      </c>
      <c r="U5925" t="s">
        <v>3973</v>
      </c>
      <c r="V5925">
        <v>595934</v>
      </c>
    </row>
    <row r="5926" spans="19:22">
      <c r="S5926" t="str">
        <f>IF(ISNUMBER(SEARCH(ZAKL_DATA!$B$18,FU!$U5926)),U5926,"")</f>
        <v>Vysoká nad Labem</v>
      </c>
      <c r="T5926" t="str">
        <f t="array" ref="T5926">IFERROR(INDEX($S$3:$S$6255,SMALL(IF(ISNUMBER(SEARCH("",$S$3:$S$6255)),ROW($S$1:$S$6253),""),ROW(S5924))),"")</f>
        <v>Vysoká nad Labem</v>
      </c>
      <c r="U5926" t="s">
        <v>7030</v>
      </c>
      <c r="V5926">
        <v>595951</v>
      </c>
    </row>
    <row r="5927" spans="19:22">
      <c r="S5927" t="str">
        <f>IF(ISNUMBER(SEARCH(ZAKL_DATA!$B$18,FU!$U5927)),U5927,"")</f>
        <v>Vysoká Pec</v>
      </c>
      <c r="T5927" t="str">
        <f t="array" ref="T5927">IFERROR(INDEX($S$3:$S$6255,SMALL(IF(ISNUMBER(SEARCH("",$S$3:$S$6255)),ROW($S$1:$S$6253),""),ROW(S5925))),"")</f>
        <v>Vysoká Pec</v>
      </c>
      <c r="U5927" t="s">
        <v>6442</v>
      </c>
      <c r="V5927">
        <v>595969</v>
      </c>
    </row>
    <row r="5928" spans="19:22">
      <c r="S5928" t="str">
        <f>IF(ISNUMBER(SEARCH(ZAKL_DATA!$B$18,FU!$U5928)),U5928,"")</f>
        <v>Vysoká Pec</v>
      </c>
      <c r="T5928" t="str">
        <f t="array" ref="T5928">IFERROR(INDEX($S$3:$S$6255,SMALL(IF(ISNUMBER(SEARCH("",$S$3:$S$6255)),ROW($S$1:$S$6253),""),ROW(S5926))),"")</f>
        <v>Vysoká Pec</v>
      </c>
      <c r="U5928" t="s">
        <v>6442</v>
      </c>
      <c r="V5928">
        <v>595977</v>
      </c>
    </row>
    <row r="5929" spans="19:22">
      <c r="S5929" t="str">
        <f>IF(ISNUMBER(SEARCH(ZAKL_DATA!$B$18,FU!$U5929)),U5929,"")</f>
        <v>Vysoká Srbská</v>
      </c>
      <c r="T5929" t="str">
        <f t="array" ref="T5929">IFERROR(INDEX($S$3:$S$6255,SMALL(IF(ISNUMBER(SEARCH("",$S$3:$S$6255)),ROW($S$1:$S$6253),""),ROW(S5927))),"")</f>
        <v>Vysoká Srbská</v>
      </c>
      <c r="U5929" t="s">
        <v>7317</v>
      </c>
      <c r="V5929">
        <v>595985</v>
      </c>
    </row>
    <row r="5930" spans="19:22">
      <c r="S5930" t="str">
        <f>IF(ISNUMBER(SEARCH(ZAKL_DATA!$B$18,FU!$U5930)),U5930,"")</f>
        <v>Vysoká u Příbramě</v>
      </c>
      <c r="T5930" t="str">
        <f t="array" ref="T5930">IFERROR(INDEX($S$3:$S$6255,SMALL(IF(ISNUMBER(SEARCH("",$S$3:$S$6255)),ROW($S$1:$S$6253),""),ROW(S5928))),"")</f>
        <v>Vysoká u Příbramě</v>
      </c>
      <c r="U5930" t="s">
        <v>4990</v>
      </c>
      <c r="V5930">
        <v>595993</v>
      </c>
    </row>
    <row r="5931" spans="19:22">
      <c r="S5931" t="str">
        <f>IF(ISNUMBER(SEARCH(ZAKL_DATA!$B$18,FU!$U5931)),U5931,"")</f>
        <v>Vysoké</v>
      </c>
      <c r="T5931" t="str">
        <f t="array" ref="T5931">IFERROR(INDEX($S$3:$S$6255,SMALL(IF(ISNUMBER(SEARCH("",$S$3:$S$6255)),ROW($S$1:$S$6253),""),ROW(S5929))),"")</f>
        <v>Vysoké</v>
      </c>
      <c r="U5931" t="s">
        <v>8213</v>
      </c>
      <c r="V5931">
        <v>596001</v>
      </c>
    </row>
    <row r="5932" spans="19:22">
      <c r="S5932" t="str">
        <f>IF(ISNUMBER(SEARCH(ZAKL_DATA!$B$18,FU!$U5932)),U5932,"")</f>
        <v>Vysoké Chvojno</v>
      </c>
      <c r="T5932" t="str">
        <f t="array" ref="T5932">IFERROR(INDEX($S$3:$S$6255,SMALL(IF(ISNUMBER(SEARCH("",$S$3:$S$6255)),ROW($S$1:$S$6253),""),ROW(S5930))),"")</f>
        <v>Vysoké Chvojno</v>
      </c>
      <c r="U5932" t="s">
        <v>7398</v>
      </c>
      <c r="V5932">
        <v>596019</v>
      </c>
    </row>
    <row r="5933" spans="19:22">
      <c r="S5933" t="str">
        <f>IF(ISNUMBER(SEARCH(ZAKL_DATA!$B$18,FU!$U5933)),U5933,"")</f>
        <v>Vysoké Mýto</v>
      </c>
      <c r="T5933" t="str">
        <f t="array" ref="T5933">IFERROR(INDEX($S$3:$S$6255,SMALL(IF(ISNUMBER(SEARCH("",$S$3:$S$6255)),ROW($S$1:$S$6253),""),ROW(S5931))),"")</f>
        <v>Vysoké Mýto</v>
      </c>
      <c r="U5933" t="s">
        <v>7732</v>
      </c>
      <c r="V5933">
        <v>596035</v>
      </c>
    </row>
    <row r="5934" spans="19:22">
      <c r="S5934" t="str">
        <f>IF(ISNUMBER(SEARCH(ZAKL_DATA!$B$18,FU!$U5934)),U5934,"")</f>
        <v>Vysoké nad Jizerou</v>
      </c>
      <c r="T5934" t="str">
        <f t="array" ref="T5934">IFERROR(INDEX($S$3:$S$6255,SMALL(IF(ISNUMBER(SEARCH("",$S$3:$S$6255)),ROW($S$1:$S$6253),""),ROW(S5932))),"")</f>
        <v>Vysoké nad Jizerou</v>
      </c>
      <c r="U5934" t="s">
        <v>7509</v>
      </c>
      <c r="V5934">
        <v>596051</v>
      </c>
    </row>
    <row r="5935" spans="19:22">
      <c r="S5935" t="str">
        <f>IF(ISNUMBER(SEARCH(ZAKL_DATA!$B$18,FU!$U5935)),U5935,"")</f>
        <v>Vysoké Pole</v>
      </c>
      <c r="T5935" t="str">
        <f t="array" ref="T5935">IFERROR(INDEX($S$3:$S$6255,SMALL(IF(ISNUMBER(SEARCH("",$S$3:$S$6255)),ROW($S$1:$S$6253),""),ROW(S5933))),"")</f>
        <v>Vysoké Pole</v>
      </c>
      <c r="U5935" t="s">
        <v>8032</v>
      </c>
      <c r="V5935">
        <v>596060</v>
      </c>
    </row>
    <row r="5936" spans="19:22">
      <c r="S5936" t="str">
        <f>IF(ISNUMBER(SEARCH(ZAKL_DATA!$B$18,FU!$U5936)),U5936,"")</f>
        <v>Vysoké Popovice</v>
      </c>
      <c r="T5936" t="str">
        <f t="array" ref="T5936">IFERROR(INDEX($S$3:$S$6255,SMALL(IF(ISNUMBER(SEARCH("",$S$3:$S$6255)),ROW($S$1:$S$6253),""),ROW(S5934))),"")</f>
        <v>Vysoké Popovice</v>
      </c>
      <c r="U5936" t="s">
        <v>7921</v>
      </c>
      <c r="V5936">
        <v>596078</v>
      </c>
    </row>
    <row r="5937" spans="19:22">
      <c r="S5937" t="str">
        <f>IF(ISNUMBER(SEARCH(ZAKL_DATA!$B$18,FU!$U5937)),U5937,"")</f>
        <v>Vysoké Studnice</v>
      </c>
      <c r="T5937" t="str">
        <f t="array" ref="T5937">IFERROR(INDEX($S$3:$S$6255,SMALL(IF(ISNUMBER(SEARCH("",$S$3:$S$6255)),ROW($S$1:$S$6253),""),ROW(S5935))),"")</f>
        <v>Vysoké Studnice</v>
      </c>
      <c r="U5937" t="s">
        <v>8201</v>
      </c>
      <c r="V5937">
        <v>596086</v>
      </c>
    </row>
    <row r="5938" spans="19:22">
      <c r="S5938" t="str">
        <f>IF(ISNUMBER(SEARCH(ZAKL_DATA!$B$18,FU!$U5938)),U5938,"")</f>
        <v>Vysoké Veselí</v>
      </c>
      <c r="T5938" t="str">
        <f t="array" ref="T5938">IFERROR(INDEX($S$3:$S$6255,SMALL(IF(ISNUMBER(SEARCH("",$S$3:$S$6255)),ROW($S$1:$S$6253),""),ROW(S5936))),"")</f>
        <v>Vysoké Veselí</v>
      </c>
      <c r="U5938" t="s">
        <v>7256</v>
      </c>
      <c r="V5938">
        <v>596094</v>
      </c>
    </row>
    <row r="5939" spans="19:22">
      <c r="S5939" t="str">
        <f>IF(ISNUMBER(SEARCH(ZAKL_DATA!$B$18,FU!$U5939)),U5939,"")</f>
        <v>Vysokov</v>
      </c>
      <c r="T5939" t="str">
        <f t="array" ref="T5939">IFERROR(INDEX($S$3:$S$6255,SMALL(IF(ISNUMBER(SEARCH("",$S$3:$S$6255)),ROW($S$1:$S$6253),""),ROW(S5937))),"")</f>
        <v>Vysokov</v>
      </c>
      <c r="U5939" t="s">
        <v>7318</v>
      </c>
      <c r="V5939">
        <v>596108</v>
      </c>
    </row>
    <row r="5940" spans="19:22">
      <c r="S5940" t="str">
        <f>IF(ISNUMBER(SEARCH(ZAKL_DATA!$B$18,FU!$U5940)),U5940,"")</f>
        <v>Vysoký Chlumec</v>
      </c>
      <c r="T5940" t="str">
        <f t="array" ref="T5940">IFERROR(INDEX($S$3:$S$6255,SMALL(IF(ISNUMBER(SEARCH("",$S$3:$S$6255)),ROW($S$1:$S$6253),""),ROW(S5938))),"")</f>
        <v>Vysoký Chlumec</v>
      </c>
      <c r="U5940" t="s">
        <v>4991</v>
      </c>
      <c r="V5940">
        <v>596116</v>
      </c>
    </row>
    <row r="5941" spans="19:22">
      <c r="S5941" t="str">
        <f>IF(ISNUMBER(SEARCH(ZAKL_DATA!$B$18,FU!$U5941)),U5941,"")</f>
        <v>Vysoký Újezd</v>
      </c>
      <c r="T5941" t="str">
        <f t="array" ref="T5941">IFERROR(INDEX($S$3:$S$6255,SMALL(IF(ISNUMBER(SEARCH("",$S$3:$S$6255)),ROW($S$1:$S$6253),""),ROW(S5939))),"")</f>
        <v>Vysoký Újezd</v>
      </c>
      <c r="U5941" t="s">
        <v>3810</v>
      </c>
      <c r="V5941">
        <v>596132</v>
      </c>
    </row>
    <row r="5942" spans="19:22">
      <c r="S5942" t="str">
        <f>IF(ISNUMBER(SEARCH(ZAKL_DATA!$B$18,FU!$U5942)),U5942,"")</f>
        <v>Vysoký Újezd</v>
      </c>
      <c r="T5942" t="str">
        <f t="array" ref="T5942">IFERROR(INDEX($S$3:$S$6255,SMALL(IF(ISNUMBER(SEARCH("",$S$3:$S$6255)),ROW($S$1:$S$6253),""),ROW(S5940))),"")</f>
        <v>Vysoký Újezd</v>
      </c>
      <c r="U5942" t="s">
        <v>3810</v>
      </c>
      <c r="V5942">
        <v>596141</v>
      </c>
    </row>
    <row r="5943" spans="19:22">
      <c r="S5943" t="str">
        <f>IF(ISNUMBER(SEARCH(ZAKL_DATA!$B$18,FU!$U5943)),U5943,"")</f>
        <v>Vysoký Újezd</v>
      </c>
      <c r="T5943" t="str">
        <f t="array" ref="T5943">IFERROR(INDEX($S$3:$S$6255,SMALL(IF(ISNUMBER(SEARCH("",$S$3:$S$6255)),ROW($S$1:$S$6253),""),ROW(S5941))),"")</f>
        <v>Vysoký Újezd</v>
      </c>
      <c r="U5943" t="s">
        <v>3810</v>
      </c>
      <c r="V5943">
        <v>596159</v>
      </c>
    </row>
    <row r="5944" spans="19:22">
      <c r="S5944" t="str">
        <f>IF(ISNUMBER(SEARCH(ZAKL_DATA!$B$18,FU!$U5944)),U5944,"")</f>
        <v>Vystrčenovice</v>
      </c>
      <c r="T5944" t="str">
        <f t="array" ref="T5944">IFERROR(INDEX($S$3:$S$6255,SMALL(IF(ISNUMBER(SEARCH("",$S$3:$S$6255)),ROW($S$1:$S$6253),""),ROW(S5942))),"")</f>
        <v>Vystrčenovice</v>
      </c>
      <c r="U5944" t="s">
        <v>8202</v>
      </c>
      <c r="V5944">
        <v>596175</v>
      </c>
    </row>
    <row r="5945" spans="19:22">
      <c r="S5945" t="str">
        <f>IF(ISNUMBER(SEARCH(ZAKL_DATA!$B$18,FU!$U5945)),U5945,"")</f>
        <v>Vystrkov</v>
      </c>
      <c r="T5945" t="str">
        <f t="array" ref="T5945">IFERROR(INDEX($S$3:$S$6255,SMALL(IF(ISNUMBER(SEARCH("",$S$3:$S$6255)),ROW($S$1:$S$6253),""),ROW(S5943))),"")</f>
        <v>Vystrkov</v>
      </c>
      <c r="U5945" t="s">
        <v>6292</v>
      </c>
      <c r="V5945">
        <v>596183</v>
      </c>
    </row>
    <row r="5946" spans="19:22">
      <c r="S5946" t="str">
        <f>IF(ISNUMBER(SEARCH(ZAKL_DATA!$B$18,FU!$U5946)),U5946,"")</f>
        <v>Vyšehněvice</v>
      </c>
      <c r="T5946" t="str">
        <f t="array" ref="T5946">IFERROR(INDEX($S$3:$S$6255,SMALL(IF(ISNUMBER(SEARCH("",$S$3:$S$6255)),ROW($S$1:$S$6253),""),ROW(S5944))),"")</f>
        <v>Vyšehněvice</v>
      </c>
      <c r="U5946" t="s">
        <v>7399</v>
      </c>
      <c r="V5946">
        <v>596191</v>
      </c>
    </row>
    <row r="5947" spans="19:22">
      <c r="S5947" t="str">
        <f>IF(ISNUMBER(SEARCH(ZAKL_DATA!$B$18,FU!$U5947)),U5947,"")</f>
        <v>Vyšehoří</v>
      </c>
      <c r="T5947" t="str">
        <f t="array" ref="T5947">IFERROR(INDEX($S$3:$S$6255,SMALL(IF(ISNUMBER(SEARCH("",$S$3:$S$6255)),ROW($S$1:$S$6253),""),ROW(S5945))),"")</f>
        <v>Vyšehoří</v>
      </c>
      <c r="U5947" t="s">
        <v>6955</v>
      </c>
      <c r="V5947">
        <v>596205</v>
      </c>
    </row>
    <row r="5948" spans="19:22">
      <c r="S5948" t="str">
        <f>IF(ISNUMBER(SEARCH(ZAKL_DATA!$B$18,FU!$U5948)),U5948,"")</f>
        <v>Vyšehořovice</v>
      </c>
      <c r="T5948" t="str">
        <f t="array" ref="T5948">IFERROR(INDEX($S$3:$S$6255,SMALL(IF(ISNUMBER(SEARCH("",$S$3:$S$6255)),ROW($S$1:$S$6253),""),ROW(S5946))),"")</f>
        <v>Vyšehořovice</v>
      </c>
      <c r="U5948" t="s">
        <v>4770</v>
      </c>
      <c r="V5948">
        <v>596213</v>
      </c>
    </row>
    <row r="5949" spans="19:22">
      <c r="S5949" t="str">
        <f>IF(ISNUMBER(SEARCH(ZAKL_DATA!$B$18,FU!$U5949)),U5949,"")</f>
        <v>Vyškov</v>
      </c>
      <c r="T5949" t="str">
        <f t="array" ref="T5949">IFERROR(INDEX($S$3:$S$6255,SMALL(IF(ISNUMBER(SEARCH("",$S$3:$S$6255)),ROW($S$1:$S$6253),""),ROW(S5947))),"")</f>
        <v>Vyškov</v>
      </c>
      <c r="U5949" t="s">
        <v>8496</v>
      </c>
      <c r="V5949">
        <v>596221</v>
      </c>
    </row>
    <row r="5950" spans="19:22">
      <c r="S5950" t="str">
        <f>IF(ISNUMBER(SEARCH(ZAKL_DATA!$B$18,FU!$U5950)),U5950,"")</f>
        <v>Výškov</v>
      </c>
      <c r="T5950" t="str">
        <f t="array" ref="T5950">IFERROR(INDEX($S$3:$S$6255,SMALL(IF(ISNUMBER(SEARCH("",$S$3:$S$6255)),ROW($S$1:$S$6253),""),ROW(S5948))),"")</f>
        <v>Výškov</v>
      </c>
      <c r="U5950" t="s">
        <v>6730</v>
      </c>
      <c r="V5950">
        <v>596230</v>
      </c>
    </row>
    <row r="5951" spans="19:22">
      <c r="S5951" t="str">
        <f>IF(ISNUMBER(SEARCH(ZAKL_DATA!$B$18,FU!$U5951)),U5951,"")</f>
        <v>Vyškovec</v>
      </c>
      <c r="T5951" t="str">
        <f t="array" ref="T5951">IFERROR(INDEX($S$3:$S$6255,SMALL(IF(ISNUMBER(SEARCH("",$S$3:$S$6255)),ROW($S$1:$S$6253),""),ROW(S5949))),"")</f>
        <v>Vyškovec</v>
      </c>
      <c r="U5951" t="s">
        <v>8491</v>
      </c>
      <c r="V5951">
        <v>596248</v>
      </c>
    </row>
    <row r="5952" spans="19:22">
      <c r="S5952" t="str">
        <f>IF(ISNUMBER(SEARCH(ZAKL_DATA!$B$18,FU!$U5952)),U5952,"")</f>
        <v>Vyšní Lhoty</v>
      </c>
      <c r="T5952" t="str">
        <f t="array" ref="T5952">IFERROR(INDEX($S$3:$S$6255,SMALL(IF(ISNUMBER(SEARCH("",$S$3:$S$6255)),ROW($S$1:$S$6253),""),ROW(S5950))),"")</f>
        <v>Vyšní Lhoty</v>
      </c>
      <c r="U5952" t="s">
        <v>5744</v>
      </c>
      <c r="V5952">
        <v>596256</v>
      </c>
    </row>
    <row r="5953" spans="19:22">
      <c r="S5953" t="str">
        <f>IF(ISNUMBER(SEARCH(ZAKL_DATA!$B$18,FU!$U5953)),U5953,"")</f>
        <v>Výšovice</v>
      </c>
      <c r="T5953" t="str">
        <f t="array" ref="T5953">IFERROR(INDEX($S$3:$S$6255,SMALL(IF(ISNUMBER(SEARCH("",$S$3:$S$6255)),ROW($S$1:$S$6253),""),ROW(S5951))),"")</f>
        <v>Výšovice</v>
      </c>
      <c r="U5953" t="s">
        <v>8341</v>
      </c>
      <c r="V5953">
        <v>596264</v>
      </c>
    </row>
    <row r="5954" spans="19:22">
      <c r="S5954" t="str">
        <f>IF(ISNUMBER(SEARCH(ZAKL_DATA!$B$18,FU!$U5954)),U5954,"")</f>
        <v>Vyšší Brod</v>
      </c>
      <c r="T5954" t="str">
        <f t="array" ref="T5954">IFERROR(INDEX($S$3:$S$6255,SMALL(IF(ISNUMBER(SEARCH("",$S$3:$S$6255)),ROW($S$1:$S$6253),""),ROW(S5952))),"")</f>
        <v>Vyšší Brod</v>
      </c>
      <c r="U5954" t="s">
        <v>5234</v>
      </c>
      <c r="V5954">
        <v>596272</v>
      </c>
    </row>
    <row r="5955" spans="19:22">
      <c r="S5955" t="str">
        <f>IF(ISNUMBER(SEARCH(ZAKL_DATA!$B$18,FU!$U5955)),U5955,"")</f>
        <v>Výžerky</v>
      </c>
      <c r="T5955" t="str">
        <f t="array" ref="T5955">IFERROR(INDEX($S$3:$S$6255,SMALL(IF(ISNUMBER(SEARCH("",$S$3:$S$6255)),ROW($S$1:$S$6253),""),ROW(S5953))),"")</f>
        <v>Výžerky</v>
      </c>
      <c r="U5955" t="s">
        <v>6553</v>
      </c>
      <c r="V5955">
        <v>596281</v>
      </c>
    </row>
    <row r="5956" spans="19:22">
      <c r="S5956" t="str">
        <f>IF(ISNUMBER(SEARCH(ZAKL_DATA!$B$18,FU!$U5956)),U5956,"")</f>
        <v>Vyžice</v>
      </c>
      <c r="T5956" t="str">
        <f t="array" ref="T5956">IFERROR(INDEX($S$3:$S$6255,SMALL(IF(ISNUMBER(SEARCH("",$S$3:$S$6255)),ROW($S$1:$S$6253),""),ROW(S5954))),"")</f>
        <v>Vyžice</v>
      </c>
      <c r="U5956" t="s">
        <v>5367</v>
      </c>
      <c r="V5956">
        <v>596302</v>
      </c>
    </row>
    <row r="5957" spans="19:22">
      <c r="S5957" t="str">
        <f>IF(ISNUMBER(SEARCH(ZAKL_DATA!$B$18,FU!$U5957)),U5957,"")</f>
        <v>Vyžlovka</v>
      </c>
      <c r="T5957" t="str">
        <f t="array" ref="T5957">IFERROR(INDEX($S$3:$S$6255,SMALL(IF(ISNUMBER(SEARCH("",$S$3:$S$6255)),ROW($S$1:$S$6253),""),ROW(S5955))),"")</f>
        <v>Vyžlovka</v>
      </c>
      <c r="U5957" t="s">
        <v>4320</v>
      </c>
      <c r="V5957">
        <v>596329</v>
      </c>
    </row>
    <row r="5958" spans="19:22">
      <c r="S5958" t="str">
        <f>IF(ISNUMBER(SEARCH(ZAKL_DATA!$B$18,FU!$U5958)),U5958,"")</f>
        <v>Xaverov</v>
      </c>
      <c r="T5958" t="str">
        <f t="array" ref="T5958">IFERROR(INDEX($S$3:$S$6255,SMALL(IF(ISNUMBER(SEARCH("",$S$3:$S$6255)),ROW($S$1:$S$6253),""),ROW(S5956))),"")</f>
        <v>Xaverov</v>
      </c>
      <c r="U5958" t="s">
        <v>7056</v>
      </c>
      <c r="V5958">
        <v>596337</v>
      </c>
    </row>
    <row r="5959" spans="19:22">
      <c r="S5959" t="str">
        <f>IF(ISNUMBER(SEARCH(ZAKL_DATA!$B$18,FU!$U5959)),U5959,"")</f>
        <v>Zábeštní Lhota</v>
      </c>
      <c r="T5959" t="str">
        <f t="array" ref="T5959">IFERROR(INDEX($S$3:$S$6255,SMALL(IF(ISNUMBER(SEARCH("",$S$3:$S$6255)),ROW($S$1:$S$6253),""),ROW(S5957))),"")</f>
        <v>Zábeštní Lhota</v>
      </c>
      <c r="U5959" t="s">
        <v>5344</v>
      </c>
      <c r="V5959">
        <v>596345</v>
      </c>
    </row>
    <row r="5960" spans="19:22">
      <c r="S5960" t="str">
        <f>IF(ISNUMBER(SEARCH(ZAKL_DATA!$B$18,FU!$U5960)),U5960,"")</f>
        <v>Záblatí</v>
      </c>
      <c r="T5960" t="str">
        <f t="array" ref="T5960">IFERROR(INDEX($S$3:$S$6255,SMALL(IF(ISNUMBER(SEARCH("",$S$3:$S$6255)),ROW($S$1:$S$6253),""),ROW(S5958))),"")</f>
        <v>Záblatí</v>
      </c>
      <c r="U5960" t="s">
        <v>3725</v>
      </c>
      <c r="V5960">
        <v>596353</v>
      </c>
    </row>
    <row r="5961" spans="19:22">
      <c r="S5961" t="str">
        <f>IF(ISNUMBER(SEARCH(ZAKL_DATA!$B$18,FU!$U5961)),U5961,"")</f>
        <v>Záblatí</v>
      </c>
      <c r="T5961" t="str">
        <f t="array" ref="T5961">IFERROR(INDEX($S$3:$S$6255,SMALL(IF(ISNUMBER(SEARCH("",$S$3:$S$6255)),ROW($S$1:$S$6253),""),ROW(S5959))),"")</f>
        <v>Záblatí</v>
      </c>
      <c r="U5961" t="s">
        <v>3725</v>
      </c>
      <c r="V5961">
        <v>596361</v>
      </c>
    </row>
    <row r="5962" spans="19:22">
      <c r="S5962" t="str">
        <f>IF(ISNUMBER(SEARCH(ZAKL_DATA!$B$18,FU!$U5962)),U5962,"")</f>
        <v>Záblatí</v>
      </c>
      <c r="T5962" t="str">
        <f t="array" ref="T5962">IFERROR(INDEX($S$3:$S$6255,SMALL(IF(ISNUMBER(SEARCH("",$S$3:$S$6255)),ROW($S$1:$S$6253),""),ROW(S5960))),"")</f>
        <v>Záblatí</v>
      </c>
      <c r="U5962" t="s">
        <v>3725</v>
      </c>
      <c r="V5962">
        <v>596370</v>
      </c>
    </row>
    <row r="5963" spans="19:22">
      <c r="S5963" t="str">
        <f>IF(ISNUMBER(SEARCH(ZAKL_DATA!$B$18,FU!$U5963)),U5963,"")</f>
        <v>Záborná</v>
      </c>
      <c r="T5963" t="str">
        <f t="array" ref="T5963">IFERROR(INDEX($S$3:$S$6255,SMALL(IF(ISNUMBER(SEARCH("",$S$3:$S$6255)),ROW($S$1:$S$6253),""),ROW(S5961))),"")</f>
        <v>Záborná</v>
      </c>
      <c r="U5963" t="s">
        <v>8203</v>
      </c>
      <c r="V5963">
        <v>596388</v>
      </c>
    </row>
    <row r="5964" spans="19:22">
      <c r="S5964" t="str">
        <f>IF(ISNUMBER(SEARCH(ZAKL_DATA!$B$18,FU!$U5964)),U5964,"")</f>
        <v>Záboří</v>
      </c>
      <c r="T5964" t="str">
        <f t="array" ref="T5964">IFERROR(INDEX($S$3:$S$6255,SMALL(IF(ISNUMBER(SEARCH("",$S$3:$S$6255)),ROW($S$1:$S$6253),""),ROW(S5962))),"")</f>
        <v>Záboří</v>
      </c>
      <c r="U5964" t="s">
        <v>5190</v>
      </c>
      <c r="V5964">
        <v>596396</v>
      </c>
    </row>
    <row r="5965" spans="19:22">
      <c r="S5965" t="str">
        <f>IF(ISNUMBER(SEARCH(ZAKL_DATA!$B$18,FU!$U5965)),U5965,"")</f>
        <v>Záboří</v>
      </c>
      <c r="T5965" t="str">
        <f t="array" ref="T5965">IFERROR(INDEX($S$3:$S$6255,SMALL(IF(ISNUMBER(SEARCH("",$S$3:$S$6255)),ROW($S$1:$S$6253),""),ROW(S5963))),"")</f>
        <v>Záboří</v>
      </c>
      <c r="U5965" t="s">
        <v>5190</v>
      </c>
      <c r="V5965">
        <v>596400</v>
      </c>
    </row>
    <row r="5966" spans="19:22">
      <c r="S5966" t="str">
        <f>IF(ISNUMBER(SEARCH(ZAKL_DATA!$B$18,FU!$U5966)),U5966,"")</f>
        <v>Záboří nad Labem</v>
      </c>
      <c r="T5966" t="str">
        <f t="array" ref="T5966">IFERROR(INDEX($S$3:$S$6255,SMALL(IF(ISNUMBER(SEARCH("",$S$3:$S$6255)),ROW($S$1:$S$6253),""),ROW(S5964))),"")</f>
        <v>Záboří nad Labem</v>
      </c>
      <c r="U5966" t="s">
        <v>4387</v>
      </c>
      <c r="V5966">
        <v>596418</v>
      </c>
    </row>
    <row r="5967" spans="19:22">
      <c r="S5967" t="str">
        <f>IF(ISNUMBER(SEARCH(ZAKL_DATA!$B$18,FU!$U5967)),U5967,"")</f>
        <v>Zábrdí</v>
      </c>
      <c r="T5967" t="str">
        <f t="array" ref="T5967">IFERROR(INDEX($S$3:$S$6255,SMALL(IF(ISNUMBER(SEARCH("",$S$3:$S$6255)),ROW($S$1:$S$6253),""),ROW(S5965))),"")</f>
        <v>Zábrdí</v>
      </c>
      <c r="U5967" t="s">
        <v>4620</v>
      </c>
      <c r="V5967">
        <v>596434</v>
      </c>
    </row>
    <row r="5968" spans="19:22">
      <c r="S5968" t="str">
        <f>IF(ISNUMBER(SEARCH(ZAKL_DATA!$B$18,FU!$U5968)),U5968,"")</f>
        <v>Zábrodí</v>
      </c>
      <c r="T5968" t="str">
        <f t="array" ref="T5968">IFERROR(INDEX($S$3:$S$6255,SMALL(IF(ISNUMBER(SEARCH("",$S$3:$S$6255)),ROW($S$1:$S$6253),""),ROW(S5966))),"")</f>
        <v>Zábrodí</v>
      </c>
      <c r="U5968" t="s">
        <v>7319</v>
      </c>
      <c r="V5968">
        <v>596442</v>
      </c>
    </row>
    <row r="5969" spans="19:22">
      <c r="S5969" t="str">
        <f>IF(ISNUMBER(SEARCH(ZAKL_DATA!$B$18,FU!$U5969)),U5969,"")</f>
        <v>Zabrušany</v>
      </c>
      <c r="T5969" t="str">
        <f t="array" ref="T5969">IFERROR(INDEX($S$3:$S$6255,SMALL(IF(ISNUMBER(SEARCH("",$S$3:$S$6255)),ROW($S$1:$S$6253),""),ROW(S5967))),"")</f>
        <v>Zabrušany</v>
      </c>
      <c r="U5969" t="s">
        <v>6783</v>
      </c>
      <c r="V5969">
        <v>596451</v>
      </c>
    </row>
    <row r="5970" spans="19:22">
      <c r="S5970" t="str">
        <f>IF(ISNUMBER(SEARCH(ZAKL_DATA!$B$18,FU!$U5970)),U5970,"")</f>
        <v>Zábřeh</v>
      </c>
      <c r="T5970" t="str">
        <f t="array" ref="T5970">IFERROR(INDEX($S$3:$S$6255,SMALL(IF(ISNUMBER(SEARCH("",$S$3:$S$6255)),ROW($S$1:$S$6253),""),ROW(S5968))),"")</f>
        <v>Zábřeh</v>
      </c>
      <c r="U5970" t="s">
        <v>4969</v>
      </c>
      <c r="V5970">
        <v>596469</v>
      </c>
    </row>
    <row r="5971" spans="19:22">
      <c r="S5971" t="str">
        <f>IF(ISNUMBER(SEARCH(ZAKL_DATA!$B$18,FU!$U5971)),U5971,"")</f>
        <v>Zábřezí-Řečice</v>
      </c>
      <c r="T5971" t="str">
        <f t="array" ref="T5971">IFERROR(INDEX($S$3:$S$6255,SMALL(IF(ISNUMBER(SEARCH("",$S$3:$S$6255)),ROW($S$1:$S$6253),""),ROW(S5969))),"")</f>
        <v>Zábřezí-Řečice</v>
      </c>
      <c r="U5971" t="s">
        <v>5449</v>
      </c>
      <c r="V5971">
        <v>596477</v>
      </c>
    </row>
    <row r="5972" spans="19:22">
      <c r="S5972" t="str">
        <f>IF(ISNUMBER(SEARCH(ZAKL_DATA!$B$18,FU!$U5972)),U5972,"")</f>
        <v>Zadní Chodov</v>
      </c>
      <c r="T5972" t="str">
        <f t="array" ref="T5972">IFERROR(INDEX($S$3:$S$6255,SMALL(IF(ISNUMBER(SEARCH("",$S$3:$S$6255)),ROW($S$1:$S$6253),""),ROW(S5970))),"")</f>
        <v>Zadní Chodov</v>
      </c>
      <c r="U5972" t="s">
        <v>4970</v>
      </c>
      <c r="V5972">
        <v>596485</v>
      </c>
    </row>
    <row r="5973" spans="19:22">
      <c r="S5973" t="str">
        <f>IF(ISNUMBER(SEARCH(ZAKL_DATA!$B$18,FU!$U5973)),U5973,"")</f>
        <v>Zadní Střítež</v>
      </c>
      <c r="T5973" t="str">
        <f t="array" ref="T5973">IFERROR(INDEX($S$3:$S$6255,SMALL(IF(ISNUMBER(SEARCH("",$S$3:$S$6255)),ROW($S$1:$S$6253),""),ROW(S5971))),"")</f>
        <v>Zadní Střítež</v>
      </c>
      <c r="U5973" t="s">
        <v>6478</v>
      </c>
      <c r="V5973">
        <v>596493</v>
      </c>
    </row>
    <row r="5974" spans="19:22">
      <c r="S5974" t="str">
        <f>IF(ISNUMBER(SEARCH(ZAKL_DATA!$B$18,FU!$U5974)),U5974,"")</f>
        <v>Zadní Třebaň</v>
      </c>
      <c r="T5974" t="str">
        <f t="array" ref="T5974">IFERROR(INDEX($S$3:$S$6255,SMALL(IF(ISNUMBER(SEARCH("",$S$3:$S$6255)),ROW($S$1:$S$6253),""),ROW(S5972))),"")</f>
        <v>Zadní Třebaň</v>
      </c>
      <c r="U5974" t="s">
        <v>4136</v>
      </c>
      <c r="V5974">
        <v>596507</v>
      </c>
    </row>
    <row r="5975" spans="19:22">
      <c r="S5975" t="str">
        <f>IF(ISNUMBER(SEARCH(ZAKL_DATA!$B$18,FU!$U5975)),U5975,"")</f>
        <v>Zadní Vydří</v>
      </c>
      <c r="T5975" t="str">
        <f t="array" ref="T5975">IFERROR(INDEX($S$3:$S$6255,SMALL(IF(ISNUMBER(SEARCH("",$S$3:$S$6255)),ROW($S$1:$S$6253),""),ROW(S5973))),"")</f>
        <v>Zadní Vydří</v>
      </c>
      <c r="U5975" t="s">
        <v>8132</v>
      </c>
      <c r="V5975">
        <v>596515</v>
      </c>
    </row>
    <row r="5976" spans="19:22">
      <c r="S5976" t="str">
        <f>IF(ISNUMBER(SEARCH(ZAKL_DATA!$B$18,FU!$U5976)),U5976,"")</f>
        <v>Zadní Zhořec</v>
      </c>
      <c r="T5976" t="str">
        <f t="array" ref="T5976">IFERROR(INDEX($S$3:$S$6255,SMALL(IF(ISNUMBER(SEARCH("",$S$3:$S$6255)),ROW($S$1:$S$6253),""),ROW(S5974))),"")</f>
        <v>Zadní Zhořec</v>
      </c>
      <c r="U5976" t="s">
        <v>8783</v>
      </c>
      <c r="V5976">
        <v>596523</v>
      </c>
    </row>
    <row r="5977" spans="19:22">
      <c r="S5977" t="str">
        <f>IF(ISNUMBER(SEARCH(ZAKL_DATA!$B$18,FU!$U5977)),U5977,"")</f>
        <v>Zádolí</v>
      </c>
      <c r="T5977" t="str">
        <f t="array" ref="T5977">IFERROR(INDEX($S$3:$S$6255,SMALL(IF(ISNUMBER(SEARCH("",$S$3:$S$6255)),ROW($S$1:$S$6253),""),ROW(S5975))),"")</f>
        <v>Zádolí</v>
      </c>
      <c r="U5977" t="s">
        <v>7733</v>
      </c>
      <c r="V5977">
        <v>596531</v>
      </c>
    </row>
    <row r="5978" spans="19:22">
      <c r="S5978" t="str">
        <f>IF(ISNUMBER(SEARCH(ZAKL_DATA!$B$18,FU!$U5978)),U5978,"")</f>
        <v>Zádub-Závišín</v>
      </c>
      <c r="T5978" t="str">
        <f t="array" ref="T5978">IFERROR(INDEX($S$3:$S$6255,SMALL(IF(ISNUMBER(SEARCH("",$S$3:$S$6255)),ROW($S$1:$S$6253),""),ROW(S5976))),"")</f>
        <v>Zádub-Závišín</v>
      </c>
      <c r="U5978" t="s">
        <v>4806</v>
      </c>
      <c r="V5978">
        <v>596540</v>
      </c>
    </row>
    <row r="5979" spans="19:22">
      <c r="S5979" t="str">
        <f>IF(ISNUMBER(SEARCH(ZAKL_DATA!$B$18,FU!$U5979)),U5979,"")</f>
        <v>Zádveřice-Raková</v>
      </c>
      <c r="T5979" t="str">
        <f t="array" ref="T5979">IFERROR(INDEX($S$3:$S$6255,SMALL(IF(ISNUMBER(SEARCH("",$S$3:$S$6255)),ROW($S$1:$S$6253),""),ROW(S5977))),"")</f>
        <v>Zádveřice-Raková</v>
      </c>
      <c r="U5979" t="s">
        <v>8033</v>
      </c>
      <c r="V5979">
        <v>596558</v>
      </c>
    </row>
    <row r="5980" spans="19:22">
      <c r="S5980" t="str">
        <f>IF(ISNUMBER(SEARCH(ZAKL_DATA!$B$18,FU!$U5980)),U5980,"")</f>
        <v>Zahájí</v>
      </c>
      <c r="T5980" t="str">
        <f t="array" ref="T5980">IFERROR(INDEX($S$3:$S$6255,SMALL(IF(ISNUMBER(SEARCH("",$S$3:$S$6255)),ROW($S$1:$S$6253),""),ROW(S5978))),"")</f>
        <v>Zahájí</v>
      </c>
      <c r="U5980" t="s">
        <v>4515</v>
      </c>
      <c r="V5980">
        <v>596566</v>
      </c>
    </row>
    <row r="5981" spans="19:22">
      <c r="S5981" t="str">
        <f>IF(ISNUMBER(SEARCH(ZAKL_DATA!$B$18,FU!$U5981)),U5981,"")</f>
        <v>Zahnašovice</v>
      </c>
      <c r="T5981" t="str">
        <f t="array" ref="T5981">IFERROR(INDEX($S$3:$S$6255,SMALL(IF(ISNUMBER(SEARCH("",$S$3:$S$6255)),ROW($S$1:$S$6253),""),ROW(S5979))),"")</f>
        <v>Zahnašovice</v>
      </c>
      <c r="U5981" t="s">
        <v>8262</v>
      </c>
      <c r="V5981">
        <v>596574</v>
      </c>
    </row>
    <row r="5982" spans="19:22">
      <c r="S5982" t="str">
        <f>IF(ISNUMBER(SEARCH(ZAKL_DATA!$B$18,FU!$U5982)),U5982,"")</f>
        <v>Zahorčice</v>
      </c>
      <c r="T5982" t="str">
        <f t="array" ref="T5982">IFERROR(INDEX($S$3:$S$6255,SMALL(IF(ISNUMBER(SEARCH("",$S$3:$S$6255)),ROW($S$1:$S$6253),""),ROW(S5980))),"")</f>
        <v>Zahorčice</v>
      </c>
      <c r="U5982" t="s">
        <v>4557</v>
      </c>
      <c r="V5982">
        <v>596582</v>
      </c>
    </row>
    <row r="5983" spans="19:22">
      <c r="S5983" t="str">
        <f>IF(ISNUMBER(SEARCH(ZAKL_DATA!$B$18,FU!$U5983)),U5983,"")</f>
        <v>Záhornice</v>
      </c>
      <c r="T5983" t="str">
        <f t="array" ref="T5983">IFERROR(INDEX($S$3:$S$6255,SMALL(IF(ISNUMBER(SEARCH("",$S$3:$S$6255)),ROW($S$1:$S$6253),""),ROW(S5981))),"")</f>
        <v>Záhornice</v>
      </c>
      <c r="U5983" t="s">
        <v>4376</v>
      </c>
      <c r="V5983">
        <v>596604</v>
      </c>
    </row>
    <row r="5984" spans="19:22">
      <c r="S5984" t="str">
        <f>IF(ISNUMBER(SEARCH(ZAKL_DATA!$B$18,FU!$U5984)),U5984,"")</f>
        <v>Záhorovice</v>
      </c>
      <c r="T5984" t="str">
        <f t="array" ref="T5984">IFERROR(INDEX($S$3:$S$6255,SMALL(IF(ISNUMBER(SEARCH("",$S$3:$S$6255)),ROW($S$1:$S$6253),""),ROW(S5982))),"")</f>
        <v>Záhorovice</v>
      </c>
      <c r="U5984" t="s">
        <v>8492</v>
      </c>
      <c r="V5984">
        <v>596612</v>
      </c>
    </row>
    <row r="5985" spans="19:22">
      <c r="S5985" t="str">
        <f>IF(ISNUMBER(SEARCH(ZAKL_DATA!$B$18,FU!$U5985)),U5985,"")</f>
        <v>Zahořany</v>
      </c>
      <c r="T5985" t="str">
        <f t="array" ref="T5985">IFERROR(INDEX($S$3:$S$6255,SMALL(IF(ISNUMBER(SEARCH("",$S$3:$S$6255)),ROW($S$1:$S$6253),""),ROW(S5983))),"")</f>
        <v>Zahořany</v>
      </c>
      <c r="U5985" t="s">
        <v>5898</v>
      </c>
      <c r="V5985">
        <v>596639</v>
      </c>
    </row>
    <row r="5986" spans="19:22">
      <c r="S5986" t="str">
        <f>IF(ISNUMBER(SEARCH(ZAKL_DATA!$B$18,FU!$U5986)),U5986,"")</f>
        <v>Zahořany</v>
      </c>
      <c r="T5986" t="str">
        <f t="array" ref="T5986">IFERROR(INDEX($S$3:$S$6255,SMALL(IF(ISNUMBER(SEARCH("",$S$3:$S$6255)),ROW($S$1:$S$6253),""),ROW(S5984))),"")</f>
        <v>Zahořany</v>
      </c>
      <c r="U5986" t="s">
        <v>5898</v>
      </c>
      <c r="V5986">
        <v>596647</v>
      </c>
    </row>
    <row r="5987" spans="19:22">
      <c r="S5987" t="str">
        <f>IF(ISNUMBER(SEARCH(ZAKL_DATA!$B$18,FU!$U5987)),U5987,"")</f>
        <v>Záhoří</v>
      </c>
      <c r="T5987" t="str">
        <f t="array" ref="T5987">IFERROR(INDEX($S$3:$S$6255,SMALL(IF(ISNUMBER(SEARCH("",$S$3:$S$6255)),ROW($S$1:$S$6253),""),ROW(S5985))),"")</f>
        <v>Záhoří</v>
      </c>
      <c r="U5987" t="s">
        <v>3712</v>
      </c>
      <c r="V5987">
        <v>596655</v>
      </c>
    </row>
    <row r="5988" spans="19:22">
      <c r="S5988" t="str">
        <f>IF(ISNUMBER(SEARCH(ZAKL_DATA!$B$18,FU!$U5988)),U5988,"")</f>
        <v>Záhoří</v>
      </c>
      <c r="T5988" t="str">
        <f t="array" ref="T5988">IFERROR(INDEX($S$3:$S$6255,SMALL(IF(ISNUMBER(SEARCH("",$S$3:$S$6255)),ROW($S$1:$S$6253),""),ROW(S5986))),"")</f>
        <v>Záhoří</v>
      </c>
      <c r="U5988" t="s">
        <v>3712</v>
      </c>
      <c r="V5988">
        <v>596663</v>
      </c>
    </row>
    <row r="5989" spans="19:22">
      <c r="S5989" t="str">
        <f>IF(ISNUMBER(SEARCH(ZAKL_DATA!$B$18,FU!$U5989)),U5989,"")</f>
        <v>Záhoří</v>
      </c>
      <c r="T5989" t="str">
        <f t="array" ref="T5989">IFERROR(INDEX($S$3:$S$6255,SMALL(IF(ISNUMBER(SEARCH("",$S$3:$S$6255)),ROW($S$1:$S$6253),""),ROW(S5987))),"")</f>
        <v>Záhoří</v>
      </c>
      <c r="U5989" t="s">
        <v>3712</v>
      </c>
      <c r="V5989">
        <v>596671</v>
      </c>
    </row>
    <row r="5990" spans="19:22">
      <c r="S5990" t="str">
        <f>IF(ISNUMBER(SEARCH(ZAKL_DATA!$B$18,FU!$U5990)),U5990,"")</f>
        <v>Záhoří</v>
      </c>
      <c r="T5990" t="str">
        <f t="array" ref="T5990">IFERROR(INDEX($S$3:$S$6255,SMALL(IF(ISNUMBER(SEARCH("",$S$3:$S$6255)),ROW($S$1:$S$6253),""),ROW(S5988))),"")</f>
        <v>Záhoří</v>
      </c>
      <c r="U5990" t="s">
        <v>3712</v>
      </c>
      <c r="V5990">
        <v>596680</v>
      </c>
    </row>
    <row r="5991" spans="19:22">
      <c r="S5991" t="str">
        <f>IF(ISNUMBER(SEARCH(ZAKL_DATA!$B$18,FU!$U5991)),U5991,"")</f>
        <v>Zahrádka</v>
      </c>
      <c r="T5991" t="str">
        <f t="array" ref="T5991">IFERROR(INDEX($S$3:$S$6255,SMALL(IF(ISNUMBER(SEARCH("",$S$3:$S$6255)),ROW($S$1:$S$6253),""),ROW(S5989))),"")</f>
        <v>Zahrádka</v>
      </c>
      <c r="U5991" t="s">
        <v>7579</v>
      </c>
      <c r="V5991">
        <v>596698</v>
      </c>
    </row>
    <row r="5992" spans="19:22">
      <c r="S5992" t="str">
        <f>IF(ISNUMBER(SEARCH(ZAKL_DATA!$B$18,FU!$U5992)),U5992,"")</f>
        <v>Zahrádka</v>
      </c>
      <c r="T5992" t="str">
        <f t="array" ref="T5992">IFERROR(INDEX($S$3:$S$6255,SMALL(IF(ISNUMBER(SEARCH("",$S$3:$S$6255)),ROW($S$1:$S$6253),""),ROW(S5990))),"")</f>
        <v>Zahrádka</v>
      </c>
      <c r="U5992" t="s">
        <v>7579</v>
      </c>
      <c r="V5992">
        <v>596701</v>
      </c>
    </row>
    <row r="5993" spans="19:22">
      <c r="S5993" t="str">
        <f>IF(ISNUMBER(SEARCH(ZAKL_DATA!$B$18,FU!$U5993)),U5993,"")</f>
        <v>Zahrádky</v>
      </c>
      <c r="T5993" t="str">
        <f t="array" ref="T5993">IFERROR(INDEX($S$3:$S$6255,SMALL(IF(ISNUMBER(SEARCH("",$S$3:$S$6255)),ROW($S$1:$S$6253),""),ROW(S5991))),"")</f>
        <v>Zahrádky</v>
      </c>
      <c r="U5993" t="s">
        <v>5340</v>
      </c>
      <c r="V5993">
        <v>596710</v>
      </c>
    </row>
    <row r="5994" spans="19:22">
      <c r="S5994" t="str">
        <f>IF(ISNUMBER(SEARCH(ZAKL_DATA!$B$18,FU!$U5994)),U5994,"")</f>
        <v>Zahrádky</v>
      </c>
      <c r="T5994" t="str">
        <f t="array" ref="T5994">IFERROR(INDEX($S$3:$S$6255,SMALL(IF(ISNUMBER(SEARCH("",$S$3:$S$6255)),ROW($S$1:$S$6253),""),ROW(S5992))),"")</f>
        <v>Zahrádky</v>
      </c>
      <c r="U5994" t="s">
        <v>5340</v>
      </c>
      <c r="V5994">
        <v>596728</v>
      </c>
    </row>
    <row r="5995" spans="19:22">
      <c r="S5995" t="str">
        <f>IF(ISNUMBER(SEARCH(ZAKL_DATA!$B$18,FU!$U5995)),U5995,"")</f>
        <v>Záchlumí</v>
      </c>
      <c r="T5995" t="str">
        <f t="array" ref="T5995">IFERROR(INDEX($S$3:$S$6255,SMALL(IF(ISNUMBER(SEARCH("",$S$3:$S$6255)),ROW($S$1:$S$6253),""),ROW(S5993))),"")</f>
        <v>Záchlumí</v>
      </c>
      <c r="U5995" t="s">
        <v>4998</v>
      </c>
      <c r="V5995">
        <v>596736</v>
      </c>
    </row>
    <row r="5996" spans="19:22">
      <c r="S5996" t="str">
        <f>IF(ISNUMBER(SEARCH(ZAKL_DATA!$B$18,FU!$U5996)),U5996,"")</f>
        <v>Záchlumí</v>
      </c>
      <c r="T5996" t="str">
        <f t="array" ref="T5996">IFERROR(INDEX($S$3:$S$6255,SMALL(IF(ISNUMBER(SEARCH("",$S$3:$S$6255)),ROW($S$1:$S$6253),""),ROW(S5994))),"")</f>
        <v>Záchlumí</v>
      </c>
      <c r="U5996" t="s">
        <v>4998</v>
      </c>
      <c r="V5996">
        <v>596744</v>
      </c>
    </row>
    <row r="5997" spans="19:22">
      <c r="S5997" t="str">
        <f>IF(ISNUMBER(SEARCH(ZAKL_DATA!$B$18,FU!$U5997)),U5997,"")</f>
        <v>Zachotín</v>
      </c>
      <c r="T5997" t="str">
        <f t="array" ref="T5997">IFERROR(INDEX($S$3:$S$6255,SMALL(IF(ISNUMBER(SEARCH("",$S$3:$S$6255)),ROW($S$1:$S$6253),""),ROW(S5995))),"")</f>
        <v>Zachotín</v>
      </c>
      <c r="U5997" t="s">
        <v>5477</v>
      </c>
      <c r="V5997">
        <v>596752</v>
      </c>
    </row>
    <row r="5998" spans="19:22">
      <c r="S5998" t="str">
        <f>IF(ISNUMBER(SEARCH(ZAKL_DATA!$B$18,FU!$U5998)),U5998,"")</f>
        <v>Zachrašťany</v>
      </c>
      <c r="T5998" t="str">
        <f t="array" ref="T5998">IFERROR(INDEX($S$3:$S$6255,SMALL(IF(ISNUMBER(SEARCH("",$S$3:$S$6255)),ROW($S$1:$S$6253),""),ROW(S5996))),"")</f>
        <v>Zachrašťany</v>
      </c>
      <c r="U5998" t="s">
        <v>7032</v>
      </c>
      <c r="V5998">
        <v>596761</v>
      </c>
    </row>
    <row r="5999" spans="19:22">
      <c r="S5999" t="str">
        <f>IF(ISNUMBER(SEARCH(ZAKL_DATA!$B$18,FU!$U5999)),U5999,"")</f>
        <v>Zaječí</v>
      </c>
      <c r="T5999" t="str">
        <f t="array" ref="T5999">IFERROR(INDEX($S$3:$S$6255,SMALL(IF(ISNUMBER(SEARCH("",$S$3:$S$6255)),ROW($S$1:$S$6253),""),ROW(S5997))),"")</f>
        <v>Zaječí</v>
      </c>
      <c r="U5999" t="s">
        <v>7984</v>
      </c>
      <c r="V5999">
        <v>596787</v>
      </c>
    </row>
    <row r="6000" spans="19:22">
      <c r="S6000" t="str">
        <f>IF(ISNUMBER(SEARCH(ZAKL_DATA!$B$18,FU!$U6000)),U6000,"")</f>
        <v>Zaječice</v>
      </c>
      <c r="T6000" t="str">
        <f t="array" ref="T6000">IFERROR(INDEX($S$3:$S$6255,SMALL(IF(ISNUMBER(SEARCH("",$S$3:$S$6255)),ROW($S$1:$S$6253),""),ROW(S5998))),"")</f>
        <v>Zaječice</v>
      </c>
      <c r="U6000" t="s">
        <v>7150</v>
      </c>
      <c r="V6000">
        <v>596795</v>
      </c>
    </row>
    <row r="6001" spans="19:22">
      <c r="S6001" t="str">
        <f>IF(ISNUMBER(SEARCH(ZAKL_DATA!$B$18,FU!$U6001)),U6001,"")</f>
        <v>Zaječov</v>
      </c>
      <c r="T6001" t="str">
        <f t="array" ref="T6001">IFERROR(INDEX($S$3:$S$6255,SMALL(IF(ISNUMBER(SEARCH("",$S$3:$S$6255)),ROW($S$1:$S$6253),""),ROW(S5999))),"")</f>
        <v>Zaječov</v>
      </c>
      <c r="U6001" t="s">
        <v>4138</v>
      </c>
      <c r="V6001">
        <v>596809</v>
      </c>
    </row>
    <row r="6002" spans="19:22">
      <c r="S6002" t="str">
        <f>IF(ISNUMBER(SEARCH(ZAKL_DATA!$B$18,FU!$U6002)),U6002,"")</f>
        <v>Zájezd</v>
      </c>
      <c r="T6002" t="str">
        <f t="array" ref="T6002">IFERROR(INDEX($S$3:$S$6255,SMALL(IF(ISNUMBER(SEARCH("",$S$3:$S$6255)),ROW($S$1:$S$6253),""),ROW(S6000))),"")</f>
        <v>Zájezd</v>
      </c>
      <c r="U6002" t="s">
        <v>7071</v>
      </c>
      <c r="V6002">
        <v>596817</v>
      </c>
    </row>
    <row r="6003" spans="19:22">
      <c r="S6003" t="str">
        <f>IF(ISNUMBER(SEARCH(ZAKL_DATA!$B$18,FU!$U6003)),U6003,"")</f>
        <v>Zájezdec</v>
      </c>
      <c r="T6003" t="str">
        <f t="array" ref="T6003">IFERROR(INDEX($S$3:$S$6255,SMALL(IF(ISNUMBER(SEARCH("",$S$3:$S$6255)),ROW($S$1:$S$6253),""),ROW(S6001))),"")</f>
        <v>Zájezdec</v>
      </c>
      <c r="U6003" t="s">
        <v>5368</v>
      </c>
      <c r="V6003">
        <v>596825</v>
      </c>
    </row>
    <row r="6004" spans="19:22">
      <c r="S6004" t="str">
        <f>IF(ISNUMBER(SEARCH(ZAKL_DATA!$B$18,FU!$U6004)),U6004,"")</f>
        <v>Zajíčkov</v>
      </c>
      <c r="T6004" t="str">
        <f t="array" ref="T6004">IFERROR(INDEX($S$3:$S$6255,SMALL(IF(ISNUMBER(SEARCH("",$S$3:$S$6255)),ROW($S$1:$S$6253),""),ROW(S6002))),"")</f>
        <v>Zajíčkov</v>
      </c>
      <c r="U6004" t="s">
        <v>6307</v>
      </c>
      <c r="V6004">
        <v>596833</v>
      </c>
    </row>
    <row r="6005" spans="19:22">
      <c r="S6005" t="str">
        <f>IF(ISNUMBER(SEARCH(ZAKL_DATA!$B$18,FU!$U6005)),U6005,"")</f>
        <v>Zákolany</v>
      </c>
      <c r="T6005" t="str">
        <f t="array" ref="T6005">IFERROR(INDEX($S$3:$S$6255,SMALL(IF(ISNUMBER(SEARCH("",$S$3:$S$6255)),ROW($S$1:$S$6253),""),ROW(S6003))),"")</f>
        <v>Zákolany</v>
      </c>
      <c r="U6005" t="s">
        <v>4243</v>
      </c>
      <c r="V6005">
        <v>596841</v>
      </c>
    </row>
    <row r="6006" spans="19:22">
      <c r="S6006" t="str">
        <f>IF(ISNUMBER(SEARCH(ZAKL_DATA!$B$18,FU!$U6006)),U6006,"")</f>
        <v>Zakřany</v>
      </c>
      <c r="T6006" t="str">
        <f t="array" ref="T6006">IFERROR(INDEX($S$3:$S$6255,SMALL(IF(ISNUMBER(SEARCH("",$S$3:$S$6255)),ROW($S$1:$S$6253),""),ROW(S6004))),"")</f>
        <v>Zakřany</v>
      </c>
      <c r="U6006" t="s">
        <v>7922</v>
      </c>
      <c r="V6006">
        <v>596850</v>
      </c>
    </row>
    <row r="6007" spans="19:22">
      <c r="S6007" t="str">
        <f>IF(ISNUMBER(SEARCH(ZAKL_DATA!$B$18,FU!$U6007)),U6007,"")</f>
        <v>Zákupy</v>
      </c>
      <c r="T6007" t="str">
        <f t="array" ref="T6007">IFERROR(INDEX($S$3:$S$6255,SMALL(IF(ISNUMBER(SEARCH("",$S$3:$S$6255)),ROW($S$1:$S$6253),""),ROW(S6005))),"")</f>
        <v>Zákupy</v>
      </c>
      <c r="U6007" t="s">
        <v>6332</v>
      </c>
      <c r="V6007">
        <v>596868</v>
      </c>
    </row>
    <row r="6008" spans="19:22">
      <c r="S6008" t="str">
        <f>IF(ISNUMBER(SEARCH(ZAKL_DATA!$B$18,FU!$U6008)),U6008,"")</f>
        <v>Zálesí</v>
      </c>
      <c r="T6008" t="str">
        <f t="array" ref="T6008">IFERROR(INDEX($S$3:$S$6255,SMALL(IF(ISNUMBER(SEARCH("",$S$3:$S$6255)),ROW($S$1:$S$6253),""),ROW(S6006))),"")</f>
        <v>Zálesí</v>
      </c>
      <c r="U6008" t="s">
        <v>8650</v>
      </c>
      <c r="V6008">
        <v>596876</v>
      </c>
    </row>
    <row r="6009" spans="19:22">
      <c r="S6009" t="str">
        <f>IF(ISNUMBER(SEARCH(ZAKL_DATA!$B$18,FU!$U6009)),U6009,"")</f>
        <v>Zálesná Zhoř</v>
      </c>
      <c r="T6009" t="str">
        <f t="array" ref="T6009">IFERROR(INDEX($S$3:$S$6255,SMALL(IF(ISNUMBER(SEARCH("",$S$3:$S$6255)),ROW($S$1:$S$6253),""),ROW(S6007))),"")</f>
        <v>Zálesná Zhoř</v>
      </c>
      <c r="U6009" t="s">
        <v>7923</v>
      </c>
      <c r="V6009">
        <v>596884</v>
      </c>
    </row>
    <row r="6010" spans="19:22">
      <c r="S6010" t="str">
        <f>IF(ISNUMBER(SEARCH(ZAKL_DATA!$B$18,FU!$U6010)),U6010,"")</f>
        <v>Zalešany</v>
      </c>
      <c r="T6010" t="str">
        <f t="array" ref="T6010">IFERROR(INDEX($S$3:$S$6255,SMALL(IF(ISNUMBER(SEARCH("",$S$3:$S$6255)),ROW($S$1:$S$6253),""),ROW(S6008))),"")</f>
        <v>Zalešany</v>
      </c>
      <c r="U6010" t="s">
        <v>3797</v>
      </c>
      <c r="V6010">
        <v>596892</v>
      </c>
    </row>
    <row r="6011" spans="19:22">
      <c r="S6011" t="str">
        <f>IF(ISNUMBER(SEARCH(ZAKL_DATA!$B$18,FU!$U6011)),U6011,"")</f>
        <v>Zálezlice</v>
      </c>
      <c r="T6011" t="str">
        <f t="array" ref="T6011">IFERROR(INDEX($S$3:$S$6255,SMALL(IF(ISNUMBER(SEARCH("",$S$3:$S$6255)),ROW($S$1:$S$6253),""),ROW(S6009))),"")</f>
        <v>Zálezlice</v>
      </c>
      <c r="U6011" t="s">
        <v>4457</v>
      </c>
      <c r="V6011">
        <v>596906</v>
      </c>
    </row>
    <row r="6012" spans="19:22">
      <c r="S6012" t="str">
        <f>IF(ISNUMBER(SEARCH(ZAKL_DATA!$B$18,FU!$U6012)),U6012,"")</f>
        <v>Zálezly</v>
      </c>
      <c r="T6012" t="str">
        <f t="array" ref="T6012">IFERROR(INDEX($S$3:$S$6255,SMALL(IF(ISNUMBER(SEARCH("",$S$3:$S$6255)),ROW($S$1:$S$6253),""),ROW(S6010))),"")</f>
        <v>Zálezly</v>
      </c>
      <c r="U6012" t="s">
        <v>5608</v>
      </c>
      <c r="V6012">
        <v>596914</v>
      </c>
    </row>
    <row r="6013" spans="19:22">
      <c r="S6013" t="str">
        <f>IF(ISNUMBER(SEARCH(ZAKL_DATA!$B$18,FU!$U6013)),U6013,"")</f>
        <v>Zaloňov</v>
      </c>
      <c r="T6013" t="str">
        <f t="array" ref="T6013">IFERROR(INDEX($S$3:$S$6255,SMALL(IF(ISNUMBER(SEARCH("",$S$3:$S$6255)),ROW($S$1:$S$6253),""),ROW(S6011))),"")</f>
        <v>Zaloňov</v>
      </c>
      <c r="U6013" t="s">
        <v>7320</v>
      </c>
      <c r="V6013">
        <v>596922</v>
      </c>
    </row>
    <row r="6014" spans="19:22">
      <c r="S6014" t="str">
        <f>IF(ISNUMBER(SEARCH(ZAKL_DATA!$B$18,FU!$U6014)),U6014,"")</f>
        <v>Zálší</v>
      </c>
      <c r="T6014" t="str">
        <f t="array" ref="T6014">IFERROR(INDEX($S$3:$S$6255,SMALL(IF(ISNUMBER(SEARCH("",$S$3:$S$6255)),ROW($S$1:$S$6253),""),ROW(S6012))),"")</f>
        <v>Zálší</v>
      </c>
      <c r="U6014" t="s">
        <v>5808</v>
      </c>
      <c r="V6014">
        <v>596931</v>
      </c>
    </row>
    <row r="6015" spans="19:22">
      <c r="S6015" t="str">
        <f>IF(ISNUMBER(SEARCH(ZAKL_DATA!$B$18,FU!$U6015)),U6015,"")</f>
        <v>Zálší</v>
      </c>
      <c r="T6015" t="str">
        <f t="array" ref="T6015">IFERROR(INDEX($S$3:$S$6255,SMALL(IF(ISNUMBER(SEARCH("",$S$3:$S$6255)),ROW($S$1:$S$6253),""),ROW(S6013))),"")</f>
        <v>Zálší</v>
      </c>
      <c r="U6015" t="s">
        <v>5808</v>
      </c>
      <c r="V6015">
        <v>596949</v>
      </c>
    </row>
    <row r="6016" spans="19:22">
      <c r="S6016" t="str">
        <f>IF(ISNUMBER(SEARCH(ZAKL_DATA!$B$18,FU!$U6016)),U6016,"")</f>
        <v>Zalužany</v>
      </c>
      <c r="T6016" t="str">
        <f t="array" ref="T6016">IFERROR(INDEX($S$3:$S$6255,SMALL(IF(ISNUMBER(SEARCH("",$S$3:$S$6255)),ROW($S$1:$S$6253),""),ROW(S6014))),"")</f>
        <v>Zalužany</v>
      </c>
      <c r="U6016" t="s">
        <v>4993</v>
      </c>
      <c r="V6016">
        <v>596957</v>
      </c>
    </row>
    <row r="6017" spans="19:22">
      <c r="S6017" t="str">
        <f>IF(ISNUMBER(SEARCH(ZAKL_DATA!$B$18,FU!$U6017)),U6017,"")</f>
        <v>Záluží</v>
      </c>
      <c r="T6017" t="str">
        <f t="array" ref="T6017">IFERROR(INDEX($S$3:$S$6255,SMALL(IF(ISNUMBER(SEARCH("",$S$3:$S$6255)),ROW($S$1:$S$6253),""),ROW(S6015))),"")</f>
        <v>Záluží</v>
      </c>
      <c r="U6017" t="s">
        <v>4139</v>
      </c>
      <c r="V6017">
        <v>596965</v>
      </c>
    </row>
    <row r="6018" spans="19:22">
      <c r="S6018" t="str">
        <f>IF(ISNUMBER(SEARCH(ZAKL_DATA!$B$18,FU!$U6018)),U6018,"")</f>
        <v>Záluží</v>
      </c>
      <c r="T6018" t="str">
        <f t="array" ref="T6018">IFERROR(INDEX($S$3:$S$6255,SMALL(IF(ISNUMBER(SEARCH("",$S$3:$S$6255)),ROW($S$1:$S$6253),""),ROW(S6016))),"")</f>
        <v>Záluží</v>
      </c>
      <c r="U6018" t="s">
        <v>4139</v>
      </c>
      <c r="V6018">
        <v>596973</v>
      </c>
    </row>
    <row r="6019" spans="19:22">
      <c r="S6019" t="str">
        <f>IF(ISNUMBER(SEARCH(ZAKL_DATA!$B$18,FU!$U6019)),U6019,"")</f>
        <v>Zálužice</v>
      </c>
      <c r="T6019" t="str">
        <f t="array" ref="T6019">IFERROR(INDEX($S$3:$S$6255,SMALL(IF(ISNUMBER(SEARCH("",$S$3:$S$6255)),ROW($S$1:$S$6253),""),ROW(S6017))),"")</f>
        <v>Zálužice</v>
      </c>
      <c r="U6019" t="s">
        <v>4005</v>
      </c>
      <c r="V6019">
        <v>596981</v>
      </c>
    </row>
    <row r="6020" spans="19:22">
      <c r="S6020" t="str">
        <f>IF(ISNUMBER(SEARCH(ZAKL_DATA!$B$18,FU!$U6020)),U6020,"")</f>
        <v>Záměl</v>
      </c>
      <c r="T6020" t="str">
        <f t="array" ref="T6020">IFERROR(INDEX($S$3:$S$6255,SMALL(IF(ISNUMBER(SEARCH("",$S$3:$S$6255)),ROW($S$1:$S$6253),""),ROW(S6018))),"")</f>
        <v>Záměl</v>
      </c>
      <c r="U6020" t="s">
        <v>7454</v>
      </c>
      <c r="V6020">
        <v>596990</v>
      </c>
    </row>
    <row r="6021" spans="19:22">
      <c r="S6021" t="str">
        <f>IF(ISNUMBER(SEARCH(ZAKL_DATA!$B$18,FU!$U6021)),U6021,"")</f>
        <v>Zámostí-Blata</v>
      </c>
      <c r="T6021" t="str">
        <f t="array" ref="T6021">IFERROR(INDEX($S$3:$S$6255,SMALL(IF(ISNUMBER(SEARCH("",$S$3:$S$6255)),ROW($S$1:$S$6253),""),ROW(S6019))),"")</f>
        <v>Zámostí-Blata</v>
      </c>
      <c r="U6021" t="s">
        <v>5479</v>
      </c>
      <c r="V6021">
        <v>597007</v>
      </c>
    </row>
    <row r="6022" spans="19:22">
      <c r="S6022" t="str">
        <f>IF(ISNUMBER(SEARCH(ZAKL_DATA!$B$18,FU!$U6022)),U6022,"")</f>
        <v>Zámrsk</v>
      </c>
      <c r="T6022" t="str">
        <f t="array" ref="T6022">IFERROR(INDEX($S$3:$S$6255,SMALL(IF(ISNUMBER(SEARCH("",$S$3:$S$6255)),ROW($S$1:$S$6253),""),ROW(S6020))),"")</f>
        <v>Zámrsk</v>
      </c>
      <c r="U6022" t="s">
        <v>7734</v>
      </c>
      <c r="V6022">
        <v>597015</v>
      </c>
    </row>
    <row r="6023" spans="19:22">
      <c r="S6023" t="str">
        <f>IF(ISNUMBER(SEARCH(ZAKL_DATA!$B$18,FU!$U6023)),U6023,"")</f>
        <v>Zámrsky</v>
      </c>
      <c r="T6023" t="str">
        <f t="array" ref="T6023">IFERROR(INDEX($S$3:$S$6255,SMALL(IF(ISNUMBER(SEARCH("",$S$3:$S$6255)),ROW($S$1:$S$6253),""),ROW(S6021))),"")</f>
        <v>Zámrsky</v>
      </c>
      <c r="U6023" t="s">
        <v>3886</v>
      </c>
      <c r="V6023">
        <v>597031</v>
      </c>
    </row>
    <row r="6024" spans="19:22">
      <c r="S6024" t="str">
        <f>IF(ISNUMBER(SEARCH(ZAKL_DATA!$B$18,FU!$U6024)),U6024,"")</f>
        <v>Zápy</v>
      </c>
      <c r="T6024" t="str">
        <f t="array" ref="T6024">IFERROR(INDEX($S$3:$S$6255,SMALL(IF(ISNUMBER(SEARCH("",$S$3:$S$6255)),ROW($S$1:$S$6253),""),ROW(S6022))),"")</f>
        <v>Zápy</v>
      </c>
      <c r="U6024" t="s">
        <v>3673</v>
      </c>
      <c r="V6024">
        <v>597040</v>
      </c>
    </row>
    <row r="6025" spans="19:22">
      <c r="S6025" t="str">
        <f>IF(ISNUMBER(SEARCH(ZAKL_DATA!$B$18,FU!$U6025)),U6025,"")</f>
        <v>Zárubice</v>
      </c>
      <c r="T6025" t="str">
        <f t="array" ref="T6025">IFERROR(INDEX($S$3:$S$6255,SMALL(IF(ISNUMBER(SEARCH("",$S$3:$S$6255)),ROW($S$1:$S$6253),""),ROW(S6023))),"")</f>
        <v>Zárubice</v>
      </c>
      <c r="U6025" t="s">
        <v>8432</v>
      </c>
      <c r="V6025">
        <v>597058</v>
      </c>
    </row>
    <row r="6026" spans="19:22">
      <c r="S6026" t="str">
        <f>IF(ISNUMBER(SEARCH(ZAKL_DATA!$B$18,FU!$U6026)),U6026,"")</f>
        <v>Záryby</v>
      </c>
      <c r="T6026" t="str">
        <f t="array" ref="T6026">IFERROR(INDEX($S$3:$S$6255,SMALL(IF(ISNUMBER(SEARCH("",$S$3:$S$6255)),ROW($S$1:$S$6253),""),ROW(S6024))),"")</f>
        <v>Záryby</v>
      </c>
      <c r="U6026" t="s">
        <v>4458</v>
      </c>
      <c r="V6026">
        <v>597066</v>
      </c>
    </row>
    <row r="6027" spans="19:22">
      <c r="S6027" t="str">
        <f>IF(ISNUMBER(SEARCH(ZAKL_DATA!$B$18,FU!$U6027)),U6027,"")</f>
        <v>Zářecká Lhota</v>
      </c>
      <c r="T6027" t="str">
        <f t="array" ref="T6027">IFERROR(INDEX($S$3:$S$6255,SMALL(IF(ISNUMBER(SEARCH("",$S$3:$S$6255)),ROW($S$1:$S$6253),""),ROW(S6025))),"")</f>
        <v>Zářecká Lhota</v>
      </c>
      <c r="U6027" t="s">
        <v>7735</v>
      </c>
      <c r="V6027">
        <v>597074</v>
      </c>
    </row>
    <row r="6028" spans="19:22">
      <c r="S6028" t="str">
        <f>IF(ISNUMBER(SEARCH(ZAKL_DATA!$B$18,FU!$U6028)),U6028,"")</f>
        <v>Záříčí</v>
      </c>
      <c r="T6028" t="str">
        <f t="array" ref="T6028">IFERROR(INDEX($S$3:$S$6255,SMALL(IF(ISNUMBER(SEARCH("",$S$3:$S$6255)),ROW($S$1:$S$6253),""),ROW(S6026))),"")</f>
        <v>Záříčí</v>
      </c>
      <c r="U6028" t="s">
        <v>8263</v>
      </c>
      <c r="V6028">
        <v>597082</v>
      </c>
    </row>
    <row r="6029" spans="19:22">
      <c r="S6029" t="str">
        <f>IF(ISNUMBER(SEARCH(ZAKL_DATA!$B$18,FU!$U6029)),U6029,"")</f>
        <v>Zásada</v>
      </c>
      <c r="T6029" t="str">
        <f t="array" ref="T6029">IFERROR(INDEX($S$3:$S$6255,SMALL(IF(ISNUMBER(SEARCH("",$S$3:$S$6255)),ROW($S$1:$S$6253),""),ROW(S6027))),"")</f>
        <v>Zásada</v>
      </c>
      <c r="U6029" t="s">
        <v>6471</v>
      </c>
      <c r="V6029">
        <v>597091</v>
      </c>
    </row>
    <row r="6030" spans="19:22">
      <c r="S6030" t="str">
        <f>IF(ISNUMBER(SEARCH(ZAKL_DATA!$B$18,FU!$U6030)),U6030,"")</f>
        <v>Zásmuky</v>
      </c>
      <c r="T6030" t="str">
        <f t="array" ref="T6030">IFERROR(INDEX($S$3:$S$6255,SMALL(IF(ISNUMBER(SEARCH("",$S$3:$S$6255)),ROW($S$1:$S$6253),""),ROW(S6028))),"")</f>
        <v>Zásmuky</v>
      </c>
      <c r="U6030" t="s">
        <v>4322</v>
      </c>
      <c r="V6030">
        <v>597104</v>
      </c>
    </row>
    <row r="6031" spans="19:22">
      <c r="S6031" t="str">
        <f>IF(ISNUMBER(SEARCH(ZAKL_DATA!$B$18,FU!$U6031)),U6031,"")</f>
        <v>Zastávka</v>
      </c>
      <c r="T6031" t="str">
        <f t="array" ref="T6031">IFERROR(INDEX($S$3:$S$6255,SMALL(IF(ISNUMBER(SEARCH("",$S$3:$S$6255)),ROW($S$1:$S$6253),""),ROW(S6029))),"")</f>
        <v>Zastávka</v>
      </c>
      <c r="U6031" t="s">
        <v>7924</v>
      </c>
      <c r="V6031">
        <v>597112</v>
      </c>
    </row>
    <row r="6032" spans="19:22">
      <c r="S6032" t="str">
        <f>IF(ISNUMBER(SEARCH(ZAKL_DATA!$B$18,FU!$U6032)),U6032,"")</f>
        <v>Zástřizly</v>
      </c>
      <c r="T6032" t="str">
        <f t="array" ref="T6032">IFERROR(INDEX($S$3:$S$6255,SMALL(IF(ISNUMBER(SEARCH("",$S$3:$S$6255)),ROW($S$1:$S$6253),""),ROW(S6030))),"")</f>
        <v>Zástřizly</v>
      </c>
      <c r="U6032" t="s">
        <v>8134</v>
      </c>
      <c r="V6032">
        <v>597121</v>
      </c>
    </row>
    <row r="6033" spans="19:22">
      <c r="S6033" t="str">
        <f>IF(ISNUMBER(SEARCH(ZAKL_DATA!$B$18,FU!$U6033)),U6033,"")</f>
        <v>Zašová</v>
      </c>
      <c r="T6033" t="str">
        <f t="array" ref="T6033">IFERROR(INDEX($S$3:$S$6255,SMALL(IF(ISNUMBER(SEARCH("",$S$3:$S$6255)),ROW($S$1:$S$6253),""),ROW(S6031))),"")</f>
        <v>Zašová</v>
      </c>
      <c r="U6033" t="s">
        <v>5183</v>
      </c>
      <c r="V6033">
        <v>597139</v>
      </c>
    </row>
    <row r="6034" spans="19:22">
      <c r="S6034" t="str">
        <f>IF(ISNUMBER(SEARCH(ZAKL_DATA!$B$18,FU!$U6034)),U6034,"")</f>
        <v>Zašovice</v>
      </c>
      <c r="T6034" t="str">
        <f t="array" ref="T6034">IFERROR(INDEX($S$3:$S$6255,SMALL(IF(ISNUMBER(SEARCH("",$S$3:$S$6255)),ROW($S$1:$S$6253),""),ROW(S6032))),"")</f>
        <v>Zašovice</v>
      </c>
      <c r="U6034" t="s">
        <v>8433</v>
      </c>
      <c r="V6034">
        <v>597147</v>
      </c>
    </row>
    <row r="6035" spans="19:22">
      <c r="S6035" t="str">
        <f>IF(ISNUMBER(SEARCH(ZAKL_DATA!$B$18,FU!$U6035)),U6035,"")</f>
        <v>Zátor</v>
      </c>
      <c r="T6035" t="str">
        <f t="array" ref="T6035">IFERROR(INDEX($S$3:$S$6255,SMALL(IF(ISNUMBER(SEARCH("",$S$3:$S$6255)),ROW($S$1:$S$6253),""),ROW(S6033))),"")</f>
        <v>Zátor</v>
      </c>
      <c r="U6035" t="s">
        <v>8824</v>
      </c>
      <c r="V6035">
        <v>597155</v>
      </c>
    </row>
    <row r="6036" spans="19:22">
      <c r="S6036" t="str">
        <f>IF(ISNUMBER(SEARCH(ZAKL_DATA!$B$18,FU!$U6036)),U6036,"")</f>
        <v>Závada</v>
      </c>
      <c r="T6036" t="str">
        <f t="array" ref="T6036">IFERROR(INDEX($S$3:$S$6255,SMALL(IF(ISNUMBER(SEARCH("",$S$3:$S$6255)),ROW($S$1:$S$6253),""),ROW(S6034))),"")</f>
        <v>Závada</v>
      </c>
      <c r="U6036" t="s">
        <v>5821</v>
      </c>
      <c r="V6036">
        <v>597163</v>
      </c>
    </row>
    <row r="6037" spans="19:22">
      <c r="S6037" t="str">
        <f>IF(ISNUMBER(SEARCH(ZAKL_DATA!$B$18,FU!$U6037)),U6037,"")</f>
        <v>Zavidov</v>
      </c>
      <c r="T6037" t="str">
        <f t="array" ref="T6037">IFERROR(INDEX($S$3:$S$6255,SMALL(IF(ISNUMBER(SEARCH("",$S$3:$S$6255)),ROW($S$1:$S$6253),""),ROW(S6035))),"")</f>
        <v>Zavidov</v>
      </c>
      <c r="U6037" t="s">
        <v>5076</v>
      </c>
      <c r="V6037">
        <v>597171</v>
      </c>
    </row>
    <row r="6038" spans="19:22">
      <c r="S6038" t="str">
        <f>IF(ISNUMBER(SEARCH(ZAKL_DATA!$B$18,FU!$U6038)),U6038,"")</f>
        <v>Závist</v>
      </c>
      <c r="T6038" t="str">
        <f t="array" ref="T6038">IFERROR(INDEX($S$3:$S$6255,SMALL(IF(ISNUMBER(SEARCH("",$S$3:$S$6255)),ROW($S$1:$S$6253),""),ROW(S6036))),"")</f>
        <v>Závist</v>
      </c>
      <c r="U6038" t="s">
        <v>8034</v>
      </c>
      <c r="V6038">
        <v>597180</v>
      </c>
    </row>
    <row r="6039" spans="19:22">
      <c r="S6039" t="str">
        <f>IF(ISNUMBER(SEARCH(ZAKL_DATA!$B$18,FU!$U6039)),U6039,"")</f>
        <v>Závišice</v>
      </c>
      <c r="T6039" t="str">
        <f t="array" ref="T6039">IFERROR(INDEX($S$3:$S$6255,SMALL(IF(ISNUMBER(SEARCH("",$S$3:$S$6255)),ROW($S$1:$S$6253),""),ROW(S6037))),"")</f>
        <v>Závišice</v>
      </c>
      <c r="U6039" t="s">
        <v>6818</v>
      </c>
      <c r="V6039">
        <v>597198</v>
      </c>
    </row>
    <row r="6040" spans="19:22">
      <c r="S6040" t="str">
        <f>IF(ISNUMBER(SEARCH(ZAKL_DATA!$B$18,FU!$U6040)),U6040,"")</f>
        <v>Zavlekov</v>
      </c>
      <c r="T6040" t="str">
        <f t="array" ref="T6040">IFERROR(INDEX($S$3:$S$6255,SMALL(IF(ISNUMBER(SEARCH("",$S$3:$S$6255)),ROW($S$1:$S$6253),""),ROW(S6038))),"")</f>
        <v>Zavlekov</v>
      </c>
      <c r="U6040" t="s">
        <v>6033</v>
      </c>
      <c r="V6040">
        <v>597201</v>
      </c>
    </row>
    <row r="6041" spans="19:22">
      <c r="S6041" t="str">
        <f>IF(ISNUMBER(SEARCH(ZAKL_DATA!$B$18,FU!$U6041)),U6041,"")</f>
        <v>Závraty</v>
      </c>
      <c r="T6041" t="str">
        <f t="array" ref="T6041">IFERROR(INDEX($S$3:$S$6255,SMALL(IF(ISNUMBER(SEARCH("",$S$3:$S$6255)),ROW($S$1:$S$6253),""),ROW(S6039))),"")</f>
        <v>Závraty</v>
      </c>
      <c r="U6041" t="s">
        <v>8945</v>
      </c>
      <c r="V6041">
        <v>597210</v>
      </c>
    </row>
    <row r="6042" spans="19:22">
      <c r="S6042" t="str">
        <f>IF(ISNUMBER(SEARCH(ZAKL_DATA!$B$18,FU!$U6042)),U6042,"")</f>
        <v>Zbečno</v>
      </c>
      <c r="T6042" t="str">
        <f t="array" ref="T6042">IFERROR(INDEX($S$3:$S$6255,SMALL(IF(ISNUMBER(SEARCH("",$S$3:$S$6255)),ROW($S$1:$S$6253),""),ROW(S6040))),"")</f>
        <v>Zbečno</v>
      </c>
      <c r="U6042" t="s">
        <v>5077</v>
      </c>
      <c r="V6042">
        <v>597228</v>
      </c>
    </row>
    <row r="6043" spans="19:22">
      <c r="S6043" t="str">
        <f>IF(ISNUMBER(SEARCH(ZAKL_DATA!$B$18,FU!$U6043)),U6043,"")</f>
        <v>Zbelítov</v>
      </c>
      <c r="T6043" t="str">
        <f t="array" ref="T6043">IFERROR(INDEX($S$3:$S$6255,SMALL(IF(ISNUMBER(SEARCH("",$S$3:$S$6255)),ROW($S$1:$S$6253),""),ROW(S6041))),"")</f>
        <v>Zbelítov</v>
      </c>
      <c r="U6043" t="s">
        <v>5549</v>
      </c>
      <c r="V6043">
        <v>597252</v>
      </c>
    </row>
    <row r="6044" spans="19:22">
      <c r="S6044" t="str">
        <f>IF(ISNUMBER(SEARCH(ZAKL_DATA!$B$18,FU!$U6044)),U6044,"")</f>
        <v>Zbenice</v>
      </c>
      <c r="T6044" t="str">
        <f t="array" ref="T6044">IFERROR(INDEX($S$3:$S$6255,SMALL(IF(ISNUMBER(SEARCH("",$S$3:$S$6255)),ROW($S$1:$S$6253),""),ROW(S6042))),"")</f>
        <v>Zbenice</v>
      </c>
      <c r="U6044" t="s">
        <v>6512</v>
      </c>
      <c r="V6044">
        <v>597287</v>
      </c>
    </row>
    <row r="6045" spans="19:22">
      <c r="S6045" t="str">
        <f>IF(ISNUMBER(SEARCH(ZAKL_DATA!$B$18,FU!$U6045)),U6045,"")</f>
        <v>Zběšičky</v>
      </c>
      <c r="T6045" t="str">
        <f t="array" ref="T6045">IFERROR(INDEX($S$3:$S$6255,SMALL(IF(ISNUMBER(SEARCH("",$S$3:$S$6255)),ROW($S$1:$S$6253),""),ROW(S6043))),"")</f>
        <v>Zběšičky</v>
      </c>
      <c r="U6045" t="s">
        <v>5550</v>
      </c>
      <c r="V6045">
        <v>597317</v>
      </c>
    </row>
    <row r="6046" spans="19:22">
      <c r="S6046" t="str">
        <f>IF(ISNUMBER(SEARCH(ZAKL_DATA!$B$18,FU!$U6046)),U6046,"")</f>
        <v>Zbilidy</v>
      </c>
      <c r="T6046" t="str">
        <f t="array" ref="T6046">IFERROR(INDEX($S$3:$S$6255,SMALL(IF(ISNUMBER(SEARCH("",$S$3:$S$6255)),ROW($S$1:$S$6253),""),ROW(S6044))),"")</f>
        <v>Zbilidy</v>
      </c>
      <c r="U6046" t="s">
        <v>8204</v>
      </c>
      <c r="V6046">
        <v>597325</v>
      </c>
    </row>
    <row r="6047" spans="19:22">
      <c r="S6047" t="str">
        <f>IF(ISNUMBER(SEARCH(ZAKL_DATA!$B$18,FU!$U6047)),U6047,"")</f>
        <v>Zbinohy</v>
      </c>
      <c r="T6047" t="str">
        <f t="array" ref="T6047">IFERROR(INDEX($S$3:$S$6255,SMALL(IF(ISNUMBER(SEARCH("",$S$3:$S$6255)),ROW($S$1:$S$6253),""),ROW(S6045))),"")</f>
        <v>Zbinohy</v>
      </c>
      <c r="U6047" t="s">
        <v>8205</v>
      </c>
      <c r="V6047">
        <v>597341</v>
      </c>
    </row>
    <row r="6048" spans="19:22">
      <c r="S6048" t="str">
        <f>IF(ISNUMBER(SEARCH(ZAKL_DATA!$B$18,FU!$U6048)),U6048,"")</f>
        <v>Zbiroh</v>
      </c>
      <c r="T6048" t="str">
        <f t="array" ref="T6048">IFERROR(INDEX($S$3:$S$6255,SMALL(IF(ISNUMBER(SEARCH("",$S$3:$S$6255)),ROW($S$1:$S$6253),""),ROW(S6046))),"")</f>
        <v>Zbiroh</v>
      </c>
      <c r="U6048" t="s">
        <v>6174</v>
      </c>
      <c r="V6048">
        <v>597350</v>
      </c>
    </row>
    <row r="6049" spans="19:22">
      <c r="S6049" t="str">
        <f>IF(ISNUMBER(SEARCH(ZAKL_DATA!$B$18,FU!$U6049)),U6049,"")</f>
        <v>Zbizuby</v>
      </c>
      <c r="T6049" t="str">
        <f t="array" ref="T6049">IFERROR(INDEX($S$3:$S$6255,SMALL(IF(ISNUMBER(SEARCH("",$S$3:$S$6255)),ROW($S$1:$S$6253),""),ROW(S6047))),"")</f>
        <v>Zbizuby</v>
      </c>
      <c r="U6049" t="s">
        <v>4388</v>
      </c>
      <c r="V6049">
        <v>597368</v>
      </c>
    </row>
    <row r="6050" spans="19:22">
      <c r="S6050" t="str">
        <f>IF(ISNUMBER(SEARCH(ZAKL_DATA!$B$18,FU!$U6050)),U6050,"")</f>
        <v>Zblovice</v>
      </c>
      <c r="T6050" t="str">
        <f t="array" ref="T6050">IFERROR(INDEX($S$3:$S$6255,SMALL(IF(ISNUMBER(SEARCH("",$S$3:$S$6255)),ROW($S$1:$S$6253),""),ROW(S6048))),"")</f>
        <v>Zblovice</v>
      </c>
      <c r="U6050" t="s">
        <v>8651</v>
      </c>
      <c r="V6050">
        <v>597392</v>
      </c>
    </row>
    <row r="6051" spans="19:22">
      <c r="S6051" t="str">
        <f>IF(ISNUMBER(SEARCH(ZAKL_DATA!$B$18,FU!$U6051)),U6051,"")</f>
        <v>Zborov</v>
      </c>
      <c r="T6051" t="str">
        <f t="array" ref="T6051">IFERROR(INDEX($S$3:$S$6255,SMALL(IF(ISNUMBER(SEARCH("",$S$3:$S$6255)),ROW($S$1:$S$6253),""),ROW(S6049))),"")</f>
        <v>Zborov</v>
      </c>
      <c r="U6051" t="s">
        <v>6978</v>
      </c>
      <c r="V6051">
        <v>597414</v>
      </c>
    </row>
    <row r="6052" spans="19:22">
      <c r="S6052" t="str">
        <f>IF(ISNUMBER(SEARCH(ZAKL_DATA!$B$18,FU!$U6052)),U6052,"")</f>
        <v>Zborovice</v>
      </c>
      <c r="T6052" t="str">
        <f t="array" ref="T6052">IFERROR(INDEX($S$3:$S$6255,SMALL(IF(ISNUMBER(SEARCH("",$S$3:$S$6255)),ROW($S$1:$S$6253),""),ROW(S6050))),"")</f>
        <v>Zborovice</v>
      </c>
      <c r="U6052" t="s">
        <v>8264</v>
      </c>
      <c r="V6052">
        <v>597431</v>
      </c>
    </row>
    <row r="6053" spans="19:22">
      <c r="S6053" t="str">
        <f>IF(ISNUMBER(SEARCH(ZAKL_DATA!$B$18,FU!$U6053)),U6053,"")</f>
        <v>Zborovy</v>
      </c>
      <c r="T6053" t="str">
        <f t="array" ref="T6053">IFERROR(INDEX($S$3:$S$6255,SMALL(IF(ISNUMBER(SEARCH("",$S$3:$S$6255)),ROW($S$1:$S$6253),""),ROW(S6051))),"")</f>
        <v>Zborovy</v>
      </c>
      <c r="U6053" t="s">
        <v>7539</v>
      </c>
      <c r="V6053">
        <v>597449</v>
      </c>
    </row>
    <row r="6054" spans="19:22">
      <c r="S6054" t="str">
        <f>IF(ISNUMBER(SEARCH(ZAKL_DATA!$B$18,FU!$U6054)),U6054,"")</f>
        <v>Zbožíčko</v>
      </c>
      <c r="T6054" t="str">
        <f t="array" ref="T6054">IFERROR(INDEX($S$3:$S$6255,SMALL(IF(ISNUMBER(SEARCH("",$S$3:$S$6255)),ROW($S$1:$S$6253),""),ROW(S6052))),"")</f>
        <v>Zbožíčko</v>
      </c>
      <c r="U6054" t="s">
        <v>8939</v>
      </c>
      <c r="V6054">
        <v>597457</v>
      </c>
    </row>
    <row r="6055" spans="19:22">
      <c r="S6055" t="str">
        <f>IF(ISNUMBER(SEARCH(ZAKL_DATA!$B$18,FU!$U6055)),U6055,"")</f>
        <v>Zbraslav</v>
      </c>
      <c r="T6055" t="str">
        <f t="array" ref="T6055">IFERROR(INDEX($S$3:$S$6255,SMALL(IF(ISNUMBER(SEARCH("",$S$3:$S$6255)),ROW($S$1:$S$6253),""),ROW(S6053))),"")</f>
        <v>Zbraslav</v>
      </c>
      <c r="U6055" t="s">
        <v>7925</v>
      </c>
      <c r="V6055">
        <v>597473</v>
      </c>
    </row>
    <row r="6056" spans="19:22">
      <c r="S6056" t="str">
        <f>IF(ISNUMBER(SEARCH(ZAKL_DATA!$B$18,FU!$U6056)),U6056,"")</f>
        <v>Zbraslavec</v>
      </c>
      <c r="T6056" t="str">
        <f t="array" ref="T6056">IFERROR(INDEX($S$3:$S$6255,SMALL(IF(ISNUMBER(SEARCH("",$S$3:$S$6255)),ROW($S$1:$S$6253),""),ROW(S6054))),"")</f>
        <v>Zbraslavec</v>
      </c>
      <c r="U6056" t="s">
        <v>7820</v>
      </c>
      <c r="V6056">
        <v>597481</v>
      </c>
    </row>
    <row r="6057" spans="19:22">
      <c r="S6057" t="str">
        <f>IF(ISNUMBER(SEARCH(ZAKL_DATA!$B$18,FU!$U6057)),U6057,"")</f>
        <v>Zbraslavice</v>
      </c>
      <c r="T6057" t="str">
        <f t="array" ref="T6057">IFERROR(INDEX($S$3:$S$6255,SMALL(IF(ISNUMBER(SEARCH("",$S$3:$S$6255)),ROW($S$1:$S$6253),""),ROW(S6055))),"")</f>
        <v>Zbraslavice</v>
      </c>
      <c r="U6057" t="s">
        <v>4389</v>
      </c>
      <c r="V6057">
        <v>597511</v>
      </c>
    </row>
    <row r="6058" spans="19:22">
      <c r="S6058" t="str">
        <f>IF(ISNUMBER(SEARCH(ZAKL_DATA!$B$18,FU!$U6058)),U6058,"")</f>
        <v>Zbrašín</v>
      </c>
      <c r="T6058" t="str">
        <f t="array" ref="T6058">IFERROR(INDEX($S$3:$S$6255,SMALL(IF(ISNUMBER(SEARCH("",$S$3:$S$6255)),ROW($S$1:$S$6253),""),ROW(S6056))),"")</f>
        <v>Zbrašín</v>
      </c>
      <c r="U6058" t="s">
        <v>6732</v>
      </c>
      <c r="V6058">
        <v>597520</v>
      </c>
    </row>
    <row r="6059" spans="19:22">
      <c r="S6059" t="str">
        <f>IF(ISNUMBER(SEARCH(ZAKL_DATA!$B$18,FU!$U6059)),U6059,"")</f>
        <v>Zbůch</v>
      </c>
      <c r="T6059" t="str">
        <f t="array" ref="T6059">IFERROR(INDEX($S$3:$S$6255,SMALL(IF(ISNUMBER(SEARCH("",$S$3:$S$6255)),ROW($S$1:$S$6253),""),ROW(S6057))),"")</f>
        <v>Zbůch</v>
      </c>
      <c r="U6059" t="s">
        <v>6143</v>
      </c>
      <c r="V6059">
        <v>597538</v>
      </c>
    </row>
    <row r="6060" spans="19:22">
      <c r="S6060" t="str">
        <f>IF(ISNUMBER(SEARCH(ZAKL_DATA!$B$18,FU!$U6060)),U6060,"")</f>
        <v>Zbuzany</v>
      </c>
      <c r="T6060" t="str">
        <f t="array" ref="T6060">IFERROR(INDEX($S$3:$S$6255,SMALL(IF(ISNUMBER(SEARCH("",$S$3:$S$6255)),ROW($S$1:$S$6253),""),ROW(S6058))),"")</f>
        <v>Zbuzany</v>
      </c>
      <c r="U6060" t="s">
        <v>4838</v>
      </c>
      <c r="V6060">
        <v>597546</v>
      </c>
    </row>
    <row r="6061" spans="19:22">
      <c r="S6061" t="str">
        <f>IF(ISNUMBER(SEARCH(ZAKL_DATA!$B$18,FU!$U6061)),U6061,"")</f>
        <v>Zbyslavice</v>
      </c>
      <c r="T6061" t="str">
        <f t="array" ref="T6061">IFERROR(INDEX($S$3:$S$6255,SMALL(IF(ISNUMBER(SEARCH("",$S$3:$S$6255)),ROW($S$1:$S$6253),""),ROW(S6059))),"")</f>
        <v>Zbyslavice</v>
      </c>
      <c r="U6061" t="s">
        <v>6816</v>
      </c>
      <c r="V6061">
        <v>597554</v>
      </c>
    </row>
    <row r="6062" spans="19:22">
      <c r="S6062" t="str">
        <f>IF(ISNUMBER(SEARCH(ZAKL_DATA!$B$18,FU!$U6062)),U6062,"")</f>
        <v>Zbýšov</v>
      </c>
      <c r="T6062" t="str">
        <f t="array" ref="T6062">IFERROR(INDEX($S$3:$S$6255,SMALL(IF(ISNUMBER(SEARCH("",$S$3:$S$6255)),ROW($S$1:$S$6253),""),ROW(S6060))),"")</f>
        <v>Zbýšov</v>
      </c>
      <c r="U6062" t="s">
        <v>4390</v>
      </c>
      <c r="V6062">
        <v>597571</v>
      </c>
    </row>
    <row r="6063" spans="19:22">
      <c r="S6063" t="str">
        <f>IF(ISNUMBER(SEARCH(ZAKL_DATA!$B$18,FU!$U6063)),U6063,"")</f>
        <v>Zbýšov</v>
      </c>
      <c r="T6063" t="str">
        <f t="array" ref="T6063">IFERROR(INDEX($S$3:$S$6255,SMALL(IF(ISNUMBER(SEARCH("",$S$3:$S$6255)),ROW($S$1:$S$6253),""),ROW(S6061))),"")</f>
        <v>Zbýšov</v>
      </c>
      <c r="U6063" t="s">
        <v>4390</v>
      </c>
      <c r="V6063">
        <v>597589</v>
      </c>
    </row>
    <row r="6064" spans="19:22">
      <c r="S6064" t="str">
        <f>IF(ISNUMBER(SEARCH(ZAKL_DATA!$B$18,FU!$U6064)),U6064,"")</f>
        <v>Zbýšov</v>
      </c>
      <c r="T6064" t="str">
        <f t="array" ref="T6064">IFERROR(INDEX($S$3:$S$6255,SMALL(IF(ISNUMBER(SEARCH("",$S$3:$S$6255)),ROW($S$1:$S$6253),""),ROW(S6062))),"")</f>
        <v>Zbýšov</v>
      </c>
      <c r="U6064" t="s">
        <v>4390</v>
      </c>
      <c r="V6064">
        <v>597601</v>
      </c>
    </row>
    <row r="6065" spans="19:22">
      <c r="S6065" t="str">
        <f>IF(ISNUMBER(SEARCH(ZAKL_DATA!$B$18,FU!$U6065)),U6065,"")</f>
        <v>Zbytiny</v>
      </c>
      <c r="T6065" t="str">
        <f t="array" ref="T6065">IFERROR(INDEX($S$3:$S$6255,SMALL(IF(ISNUMBER(SEARCH("",$S$3:$S$6255)),ROW($S$1:$S$6253),""),ROW(S6063))),"")</f>
        <v>Zbytiny</v>
      </c>
      <c r="U6065" t="s">
        <v>5609</v>
      </c>
      <c r="V6065">
        <v>597635</v>
      </c>
    </row>
    <row r="6066" spans="19:22">
      <c r="S6066" t="str">
        <f>IF(ISNUMBER(SEARCH(ZAKL_DATA!$B$18,FU!$U6066)),U6066,"")</f>
        <v>Zděchov</v>
      </c>
      <c r="T6066" t="str">
        <f t="array" ref="T6066">IFERROR(INDEX($S$3:$S$6255,SMALL(IF(ISNUMBER(SEARCH("",$S$3:$S$6255)),ROW($S$1:$S$6253),""),ROW(S6064))),"")</f>
        <v>Zděchov</v>
      </c>
      <c r="U6066" t="s">
        <v>5184</v>
      </c>
      <c r="V6066">
        <v>597678</v>
      </c>
    </row>
    <row r="6067" spans="19:22">
      <c r="S6067" t="str">
        <f>IF(ISNUMBER(SEARCH(ZAKL_DATA!$B$18,FU!$U6067)),U6067,"")</f>
        <v>Zdechovice</v>
      </c>
      <c r="T6067" t="str">
        <f t="array" ref="T6067">IFERROR(INDEX($S$3:$S$6255,SMALL(IF(ISNUMBER(SEARCH("",$S$3:$S$6255)),ROW($S$1:$S$6253),""),ROW(S6065))),"")</f>
        <v>Zdechovice</v>
      </c>
      <c r="U6067" t="s">
        <v>7250</v>
      </c>
      <c r="V6067">
        <v>597686</v>
      </c>
    </row>
    <row r="6068" spans="19:22">
      <c r="S6068" t="str">
        <f>IF(ISNUMBER(SEARCH(ZAKL_DATA!$B$18,FU!$U6068)),U6068,"")</f>
        <v>Zdechovice</v>
      </c>
      <c r="T6068" t="str">
        <f t="array" ref="T6068">IFERROR(INDEX($S$3:$S$6255,SMALL(IF(ISNUMBER(SEARCH("",$S$3:$S$6255)),ROW($S$1:$S$6253),""),ROW(S6066))),"")</f>
        <v>Zdechovice</v>
      </c>
      <c r="U6068" t="s">
        <v>7250</v>
      </c>
      <c r="V6068">
        <v>597716</v>
      </c>
    </row>
    <row r="6069" spans="19:22">
      <c r="S6069" t="str">
        <f>IF(ISNUMBER(SEARCH(ZAKL_DATA!$B$18,FU!$U6069)),U6069,"")</f>
        <v>Zdelov</v>
      </c>
      <c r="T6069" t="str">
        <f t="array" ref="T6069">IFERROR(INDEX($S$3:$S$6255,SMALL(IF(ISNUMBER(SEARCH("",$S$3:$S$6255)),ROW($S$1:$S$6253),""),ROW(S6067))),"")</f>
        <v>Zdelov</v>
      </c>
      <c r="U6069" t="s">
        <v>7455</v>
      </c>
      <c r="V6069">
        <v>597724</v>
      </c>
    </row>
    <row r="6070" spans="19:22">
      <c r="S6070" t="str">
        <f>IF(ISNUMBER(SEARCH(ZAKL_DATA!$B$18,FU!$U6070)),U6070,"")</f>
        <v>Zdemyslice</v>
      </c>
      <c r="T6070" t="str">
        <f t="array" ref="T6070">IFERROR(INDEX($S$3:$S$6255,SMALL(IF(ISNUMBER(SEARCH("",$S$3:$S$6255)),ROW($S$1:$S$6253),""),ROW(S6068))),"")</f>
        <v>Zdemyslice</v>
      </c>
      <c r="U6070" t="s">
        <v>6085</v>
      </c>
      <c r="V6070">
        <v>597741</v>
      </c>
    </row>
    <row r="6071" spans="19:22">
      <c r="S6071" t="str">
        <f>IF(ISNUMBER(SEARCH(ZAKL_DATA!$B$18,FU!$U6071)),U6071,"")</f>
        <v>Zdeňkov</v>
      </c>
      <c r="T6071" t="str">
        <f t="array" ref="T6071">IFERROR(INDEX($S$3:$S$6255,SMALL(IF(ISNUMBER(SEARCH("",$S$3:$S$6255)),ROW($S$1:$S$6253),""),ROW(S6069))),"")</f>
        <v>Zdeňkov</v>
      </c>
      <c r="U6071" t="s">
        <v>8207</v>
      </c>
      <c r="V6071">
        <v>597775</v>
      </c>
    </row>
    <row r="6072" spans="19:22">
      <c r="S6072" t="str">
        <f>IF(ISNUMBER(SEARCH(ZAKL_DATA!$B$18,FU!$U6072)),U6072,"")</f>
        <v>Zderaz</v>
      </c>
      <c r="T6072" t="str">
        <f t="array" ref="T6072">IFERROR(INDEX($S$3:$S$6255,SMALL(IF(ISNUMBER(SEARCH("",$S$3:$S$6255)),ROW($S$1:$S$6253),""),ROW(S6070))),"")</f>
        <v>Zderaz</v>
      </c>
      <c r="U6072" t="s">
        <v>7262</v>
      </c>
      <c r="V6072">
        <v>597783</v>
      </c>
    </row>
    <row r="6073" spans="19:22">
      <c r="S6073" t="str">
        <f>IF(ISNUMBER(SEARCH(ZAKL_DATA!$B$18,FU!$U6073)),U6073,"")</f>
        <v>Zdětín</v>
      </c>
      <c r="T6073" t="str">
        <f t="array" ref="T6073">IFERROR(INDEX($S$3:$S$6255,SMALL(IF(ISNUMBER(SEARCH("",$S$3:$S$6255)),ROW($S$1:$S$6253),""),ROW(S6071))),"")</f>
        <v>Zdětín</v>
      </c>
      <c r="U6073" t="s">
        <v>7089</v>
      </c>
      <c r="V6073">
        <v>597791</v>
      </c>
    </row>
    <row r="6074" spans="19:22">
      <c r="S6074" t="str">
        <f>IF(ISNUMBER(SEARCH(ZAKL_DATA!$B$18,FU!$U6074)),U6074,"")</f>
        <v>Zdětín</v>
      </c>
      <c r="T6074" t="str">
        <f t="array" ref="T6074">IFERROR(INDEX($S$3:$S$6255,SMALL(IF(ISNUMBER(SEARCH("",$S$3:$S$6255)),ROW($S$1:$S$6253),""),ROW(S6072))),"")</f>
        <v>Zdětín</v>
      </c>
      <c r="U6074" t="s">
        <v>7089</v>
      </c>
      <c r="V6074">
        <v>597813</v>
      </c>
    </row>
    <row r="6075" spans="19:22">
      <c r="S6075" t="str">
        <f>IF(ISNUMBER(SEARCH(ZAKL_DATA!$B$18,FU!$U6075)),U6075,"")</f>
        <v>Zdiby</v>
      </c>
      <c r="T6075" t="str">
        <f t="array" ref="T6075">IFERROR(INDEX($S$3:$S$6255,SMALL(IF(ISNUMBER(SEARCH("",$S$3:$S$6255)),ROW($S$1:$S$6253),""),ROW(S6073))),"")</f>
        <v>Zdiby</v>
      </c>
      <c r="U6075" t="s">
        <v>4771</v>
      </c>
      <c r="V6075">
        <v>597821</v>
      </c>
    </row>
    <row r="6076" spans="19:22">
      <c r="S6076" t="str">
        <f>IF(ISNUMBER(SEARCH(ZAKL_DATA!$B$18,FU!$U6076)),U6076,"")</f>
        <v>Zdice</v>
      </c>
      <c r="T6076" t="str">
        <f t="array" ref="T6076">IFERROR(INDEX($S$3:$S$6255,SMALL(IF(ISNUMBER(SEARCH("",$S$3:$S$6255)),ROW($S$1:$S$6253),""),ROW(S6074))),"")</f>
        <v>Zdice</v>
      </c>
      <c r="U6076" t="s">
        <v>4140</v>
      </c>
      <c r="V6076">
        <v>597872</v>
      </c>
    </row>
    <row r="6077" spans="19:22">
      <c r="S6077" t="str">
        <f>IF(ISNUMBER(SEARCH(ZAKL_DATA!$B$18,FU!$U6077)),U6077,"")</f>
        <v>Zdíkov</v>
      </c>
      <c r="T6077" t="str">
        <f t="array" ref="T6077">IFERROR(INDEX($S$3:$S$6255,SMALL(IF(ISNUMBER(SEARCH("",$S$3:$S$6255)),ROW($S$1:$S$6253),""),ROW(S6075))),"")</f>
        <v>Zdíkov</v>
      </c>
      <c r="U6077" t="s">
        <v>5611</v>
      </c>
      <c r="V6077">
        <v>597881</v>
      </c>
    </row>
    <row r="6078" spans="19:22">
      <c r="S6078" t="str">
        <f>IF(ISNUMBER(SEARCH(ZAKL_DATA!$B$18,FU!$U6078)),U6078,"")</f>
        <v>Zdislava</v>
      </c>
      <c r="T6078" t="str">
        <f t="array" ref="T6078">IFERROR(INDEX($S$3:$S$6255,SMALL(IF(ISNUMBER(SEARCH("",$S$3:$S$6255)),ROW($S$1:$S$6253),""),ROW(S6076))),"")</f>
        <v>Zdislava</v>
      </c>
      <c r="U6078" t="s">
        <v>6530</v>
      </c>
      <c r="V6078">
        <v>597899</v>
      </c>
    </row>
    <row r="6079" spans="19:22">
      <c r="S6079" t="str">
        <f>IF(ISNUMBER(SEARCH(ZAKL_DATA!$B$18,FU!$U6079)),U6079,"")</f>
        <v>Zdislavice</v>
      </c>
      <c r="T6079" t="str">
        <f t="array" ref="T6079">IFERROR(INDEX($S$3:$S$6255,SMALL(IF(ISNUMBER(SEARCH("",$S$3:$S$6255)),ROW($S$1:$S$6253),""),ROW(S6077))),"")</f>
        <v>Zdislavice</v>
      </c>
      <c r="U6079" t="s">
        <v>4045</v>
      </c>
      <c r="V6079">
        <v>597911</v>
      </c>
    </row>
    <row r="6080" spans="19:22">
      <c r="S6080" t="str">
        <f>IF(ISNUMBER(SEARCH(ZAKL_DATA!$B$18,FU!$U6080)),U6080,"")</f>
        <v>Zdobín</v>
      </c>
      <c r="T6080" t="str">
        <f t="array" ref="T6080">IFERROR(INDEX($S$3:$S$6255,SMALL(IF(ISNUMBER(SEARCH("",$S$3:$S$6255)),ROW($S$1:$S$6253),""),ROW(S6078))),"")</f>
        <v>Zdobín</v>
      </c>
      <c r="U6080" t="s">
        <v>5450</v>
      </c>
      <c r="V6080">
        <v>597937</v>
      </c>
    </row>
    <row r="6081" spans="19:22">
      <c r="S6081" t="str">
        <f>IF(ISNUMBER(SEARCH(ZAKL_DATA!$B$18,FU!$U6081)),U6081,"")</f>
        <v>Zdobnice</v>
      </c>
      <c r="T6081" t="str">
        <f t="array" ref="T6081">IFERROR(INDEX($S$3:$S$6255,SMALL(IF(ISNUMBER(SEARCH("",$S$3:$S$6255)),ROW($S$1:$S$6253),""),ROW(S6079))),"")</f>
        <v>Zdobnice</v>
      </c>
      <c r="U6081" t="s">
        <v>7456</v>
      </c>
      <c r="V6081">
        <v>597945</v>
      </c>
    </row>
    <row r="6082" spans="19:22">
      <c r="S6082" t="str">
        <f>IF(ISNUMBER(SEARCH(ZAKL_DATA!$B$18,FU!$U6082)),U6082,"")</f>
        <v>Zdounky</v>
      </c>
      <c r="T6082" t="str">
        <f t="array" ref="T6082">IFERROR(INDEX($S$3:$S$6255,SMALL(IF(ISNUMBER(SEARCH("",$S$3:$S$6255)),ROW($S$1:$S$6253),""),ROW(S6080))),"")</f>
        <v>Zdounky</v>
      </c>
      <c r="U6082" t="s">
        <v>8265</v>
      </c>
      <c r="V6082">
        <v>597961</v>
      </c>
    </row>
    <row r="6083" spans="19:22">
      <c r="S6083" t="str">
        <f>IF(ISNUMBER(SEARCH(ZAKL_DATA!$B$18,FU!$U6083)),U6083,"")</f>
        <v>Zduchovice</v>
      </c>
      <c r="T6083" t="str">
        <f t="array" ref="T6083">IFERROR(INDEX($S$3:$S$6255,SMALL(IF(ISNUMBER(SEARCH("",$S$3:$S$6255)),ROW($S$1:$S$6253),""),ROW(S6081))),"")</f>
        <v>Zduchovice</v>
      </c>
      <c r="U6083" t="s">
        <v>3813</v>
      </c>
      <c r="V6083">
        <v>597970</v>
      </c>
    </row>
    <row r="6084" spans="19:22">
      <c r="S6084" t="str">
        <f>IF(ISNUMBER(SEARCH(ZAKL_DATA!$B$18,FU!$U6084)),U6084,"")</f>
        <v>Zelená Hora</v>
      </c>
      <c r="T6084" t="str">
        <f t="array" ref="T6084">IFERROR(INDEX($S$3:$S$6255,SMALL(IF(ISNUMBER(SEARCH("",$S$3:$S$6255)),ROW($S$1:$S$6253),""),ROW(S6082))),"")</f>
        <v>Zelená Hora</v>
      </c>
      <c r="U6084" t="s">
        <v>8549</v>
      </c>
      <c r="V6084">
        <v>597988</v>
      </c>
    </row>
    <row r="6085" spans="19:22">
      <c r="S6085" t="str">
        <f>IF(ISNUMBER(SEARCH(ZAKL_DATA!$B$18,FU!$U6085)),U6085,"")</f>
        <v>Zelenecká Lhota</v>
      </c>
      <c r="T6085" t="str">
        <f t="array" ref="T6085">IFERROR(INDEX($S$3:$S$6255,SMALL(IF(ISNUMBER(SEARCH("",$S$3:$S$6255)),ROW($S$1:$S$6253),""),ROW(S6083))),"")</f>
        <v>Zelenecká Lhota</v>
      </c>
      <c r="U6085" t="s">
        <v>7202</v>
      </c>
      <c r="V6085">
        <v>597996</v>
      </c>
    </row>
    <row r="6086" spans="19:22">
      <c r="S6086" t="str">
        <f>IF(ISNUMBER(SEARCH(ZAKL_DATA!$B$18,FU!$U6086)),U6086,"")</f>
        <v>Zeleneč</v>
      </c>
      <c r="T6086" t="str">
        <f t="array" ref="T6086">IFERROR(INDEX($S$3:$S$6255,SMALL(IF(ISNUMBER(SEARCH("",$S$3:$S$6255)),ROW($S$1:$S$6253),""),ROW(S6084))),"")</f>
        <v>Zeleneč</v>
      </c>
      <c r="U6086" t="s">
        <v>4772</v>
      </c>
      <c r="V6086">
        <v>598003</v>
      </c>
    </row>
    <row r="6087" spans="19:22">
      <c r="S6087" t="str">
        <f>IF(ISNUMBER(SEARCH(ZAKL_DATA!$B$18,FU!$U6087)),U6087,"")</f>
        <v>Zemětice</v>
      </c>
      <c r="T6087" t="str">
        <f t="array" ref="T6087">IFERROR(INDEX($S$3:$S$6255,SMALL(IF(ISNUMBER(SEARCH("",$S$3:$S$6255)),ROW($S$1:$S$6253),""),ROW(S6085))),"")</f>
        <v>Zemětice</v>
      </c>
      <c r="U6087" t="s">
        <v>6086</v>
      </c>
      <c r="V6087">
        <v>598011</v>
      </c>
    </row>
    <row r="6088" spans="19:22">
      <c r="S6088" t="str">
        <f>IF(ISNUMBER(SEARCH(ZAKL_DATA!$B$18,FU!$U6088)),U6088,"")</f>
        <v>Zhoř</v>
      </c>
      <c r="T6088" t="str">
        <f t="array" ref="T6088">IFERROR(INDEX($S$3:$S$6255,SMALL(IF(ISNUMBER(SEARCH("",$S$3:$S$6255)),ROW($S$1:$S$6253),""),ROW(S6086))),"")</f>
        <v>Zhoř</v>
      </c>
      <c r="U6088" t="s">
        <v>4980</v>
      </c>
      <c r="V6088">
        <v>598020</v>
      </c>
    </row>
    <row r="6089" spans="19:22">
      <c r="S6089" t="str">
        <f>IF(ISNUMBER(SEARCH(ZAKL_DATA!$B$18,FU!$U6089)),U6089,"")</f>
        <v>Zhoř</v>
      </c>
      <c r="T6089" t="str">
        <f t="array" ref="T6089">IFERROR(INDEX($S$3:$S$6255,SMALL(IF(ISNUMBER(SEARCH("",$S$3:$S$6255)),ROW($S$1:$S$6253),""),ROW(S6087))),"")</f>
        <v>Zhoř</v>
      </c>
      <c r="U6089" t="s">
        <v>4980</v>
      </c>
      <c r="V6089">
        <v>598038</v>
      </c>
    </row>
    <row r="6090" spans="19:22">
      <c r="S6090" t="str">
        <f>IF(ISNUMBER(SEARCH(ZAKL_DATA!$B$18,FU!$U6090)),U6090,"")</f>
        <v>Zhoř</v>
      </c>
      <c r="T6090" t="str">
        <f t="array" ref="T6090">IFERROR(INDEX($S$3:$S$6255,SMALL(IF(ISNUMBER(SEARCH("",$S$3:$S$6255)),ROW($S$1:$S$6253),""),ROW(S6088))),"")</f>
        <v>Zhoř</v>
      </c>
      <c r="U6090" t="s">
        <v>4980</v>
      </c>
      <c r="V6090">
        <v>598046</v>
      </c>
    </row>
    <row r="6091" spans="19:22">
      <c r="S6091" t="str">
        <f>IF(ISNUMBER(SEARCH(ZAKL_DATA!$B$18,FU!$U6091)),U6091,"")</f>
        <v>Zhoř</v>
      </c>
      <c r="T6091" t="str">
        <f t="array" ref="T6091">IFERROR(INDEX($S$3:$S$6255,SMALL(IF(ISNUMBER(SEARCH("",$S$3:$S$6255)),ROW($S$1:$S$6253),""),ROW(S6089))),"")</f>
        <v>Zhoř</v>
      </c>
      <c r="U6091" t="s">
        <v>4980</v>
      </c>
      <c r="V6091">
        <v>598062</v>
      </c>
    </row>
    <row r="6092" spans="19:22">
      <c r="S6092" t="str">
        <f>IF(ISNUMBER(SEARCH(ZAKL_DATA!$B$18,FU!$U6092)),U6092,"")</f>
        <v>Zhoř u Mladé Vožice</v>
      </c>
      <c r="T6092" t="str">
        <f t="array" ref="T6092">IFERROR(INDEX($S$3:$S$6255,SMALL(IF(ISNUMBER(SEARCH("",$S$3:$S$6255)),ROW($S$1:$S$6253),""),ROW(S6090))),"")</f>
        <v>Zhoř u Mladé Vožice</v>
      </c>
      <c r="U6092" t="s">
        <v>8894</v>
      </c>
      <c r="V6092">
        <v>598071</v>
      </c>
    </row>
    <row r="6093" spans="19:22">
      <c r="S6093" t="str">
        <f>IF(ISNUMBER(SEARCH(ZAKL_DATA!$B$18,FU!$U6093)),U6093,"")</f>
        <v>Zhoř u Tábora</v>
      </c>
      <c r="T6093" t="str">
        <f t="array" ref="T6093">IFERROR(INDEX($S$3:$S$6255,SMALL(IF(ISNUMBER(SEARCH("",$S$3:$S$6255)),ROW($S$1:$S$6253),""),ROW(S6091))),"")</f>
        <v>Zhoř u Tábora</v>
      </c>
      <c r="U6093" t="s">
        <v>6186</v>
      </c>
      <c r="V6093">
        <v>598089</v>
      </c>
    </row>
    <row r="6094" spans="19:22">
      <c r="S6094" t="str">
        <f>IF(ISNUMBER(SEARCH(ZAKL_DATA!$B$18,FU!$U6094)),U6094,"")</f>
        <v>Zhořec</v>
      </c>
      <c r="T6094" t="str">
        <f t="array" ref="T6094">IFERROR(INDEX($S$3:$S$6255,SMALL(IF(ISNUMBER(SEARCH("",$S$3:$S$6255)),ROW($S$1:$S$6253),""),ROW(S6092))),"")</f>
        <v>Zhořec</v>
      </c>
      <c r="U6094" t="s">
        <v>6255</v>
      </c>
      <c r="V6094">
        <v>598101</v>
      </c>
    </row>
    <row r="6095" spans="19:22">
      <c r="S6095" t="str">
        <f>IF(ISNUMBER(SEARCH(ZAKL_DATA!$B$18,FU!$U6095)),U6095,"")</f>
        <v>Zichovec</v>
      </c>
      <c r="T6095" t="str">
        <f t="array" ref="T6095">IFERROR(INDEX($S$3:$S$6255,SMALL(IF(ISNUMBER(SEARCH("",$S$3:$S$6255)),ROW($S$1:$S$6253),""),ROW(S6093))),"")</f>
        <v>Zichovec</v>
      </c>
      <c r="U6095" t="s">
        <v>7057</v>
      </c>
      <c r="V6095">
        <v>598135</v>
      </c>
    </row>
    <row r="6096" spans="19:22">
      <c r="S6096" t="str">
        <f>IF(ISNUMBER(SEARCH(ZAKL_DATA!$B$18,FU!$U6096)),U6096,"")</f>
        <v>Zlámanec</v>
      </c>
      <c r="T6096" t="str">
        <f t="array" ref="T6096">IFERROR(INDEX($S$3:$S$6255,SMALL(IF(ISNUMBER(SEARCH("",$S$3:$S$6255)),ROW($S$1:$S$6253),""),ROW(S6094))),"")</f>
        <v>Zlámanec</v>
      </c>
      <c r="U6096" t="s">
        <v>8493</v>
      </c>
      <c r="V6096">
        <v>598143</v>
      </c>
    </row>
    <row r="6097" spans="19:22">
      <c r="S6097" t="str">
        <f>IF(ISNUMBER(SEARCH(ZAKL_DATA!$B$18,FU!$U6097)),U6097,"")</f>
        <v>Zlatá</v>
      </c>
      <c r="T6097" t="str">
        <f t="array" ref="T6097">IFERROR(INDEX($S$3:$S$6255,SMALL(IF(ISNUMBER(SEARCH("",$S$3:$S$6255)),ROW($S$1:$S$6253),""),ROW(S6095))),"")</f>
        <v>Zlatá</v>
      </c>
      <c r="U6097" t="s">
        <v>3822</v>
      </c>
      <c r="V6097">
        <v>598160</v>
      </c>
    </row>
    <row r="6098" spans="19:22">
      <c r="S6098" t="str">
        <f>IF(ISNUMBER(SEARCH(ZAKL_DATA!$B$18,FU!$U6098)),U6098,"")</f>
        <v>Zlatá Koruna</v>
      </c>
      <c r="T6098" t="str">
        <f t="array" ref="T6098">IFERROR(INDEX($S$3:$S$6255,SMALL(IF(ISNUMBER(SEARCH("",$S$3:$S$6255)),ROW($S$1:$S$6253),""),ROW(S6096))),"")</f>
        <v>Zlatá Koruna</v>
      </c>
      <c r="U6098" t="s">
        <v>5236</v>
      </c>
      <c r="V6098">
        <v>598178</v>
      </c>
    </row>
    <row r="6099" spans="19:22">
      <c r="S6099" t="str">
        <f>IF(ISNUMBER(SEARCH(ZAKL_DATA!$B$18,FU!$U6099)),U6099,"")</f>
        <v>Zlatá Olešnice</v>
      </c>
      <c r="T6099" t="str">
        <f t="array" ref="T6099">IFERROR(INDEX($S$3:$S$6255,SMALL(IF(ISNUMBER(SEARCH("",$S$3:$S$6255)),ROW($S$1:$S$6253),""),ROW(S6097))),"")</f>
        <v>Zlatá Olešnice</v>
      </c>
      <c r="U6099" t="s">
        <v>6472</v>
      </c>
      <c r="V6099">
        <v>598232</v>
      </c>
    </row>
    <row r="6100" spans="19:22">
      <c r="S6100" t="str">
        <f>IF(ISNUMBER(SEARCH(ZAKL_DATA!$B$18,FU!$U6100)),U6100,"")</f>
        <v>Zlatá Olešnice</v>
      </c>
      <c r="T6100" t="str">
        <f t="array" ref="T6100">IFERROR(INDEX($S$3:$S$6255,SMALL(IF(ISNUMBER(SEARCH("",$S$3:$S$6255)),ROW($S$1:$S$6253),""),ROW(S6098))),"")</f>
        <v>Zlatá Olešnice</v>
      </c>
      <c r="U6100" t="s">
        <v>6472</v>
      </c>
      <c r="V6100">
        <v>598241</v>
      </c>
    </row>
    <row r="6101" spans="19:22">
      <c r="S6101" t="str">
        <f>IF(ISNUMBER(SEARCH(ZAKL_DATA!$B$18,FU!$U6101)),U6101,"")</f>
        <v>Zlaté Hory</v>
      </c>
      <c r="T6101" t="str">
        <f t="array" ref="T6101">IFERROR(INDEX($S$3:$S$6255,SMALL(IF(ISNUMBER(SEARCH("",$S$3:$S$6255)),ROW($S$1:$S$6253),""),ROW(S6099))),"")</f>
        <v>Zlaté Hory</v>
      </c>
      <c r="U6101" t="s">
        <v>8825</v>
      </c>
      <c r="V6101">
        <v>598259</v>
      </c>
    </row>
    <row r="6102" spans="19:22">
      <c r="S6102" t="str">
        <f>IF(ISNUMBER(SEARCH(ZAKL_DATA!$B$18,FU!$U6102)),U6102,"")</f>
        <v>Zlátenka</v>
      </c>
      <c r="T6102" t="str">
        <f t="array" ref="T6102">IFERROR(INDEX($S$3:$S$6255,SMALL(IF(ISNUMBER(SEARCH("",$S$3:$S$6255)),ROW($S$1:$S$6253),""),ROW(S6100))),"")</f>
        <v>Zlátenka</v>
      </c>
      <c r="U6102" t="s">
        <v>8869</v>
      </c>
      <c r="V6102">
        <v>598267</v>
      </c>
    </row>
    <row r="6103" spans="19:22">
      <c r="S6103" t="str">
        <f>IF(ISNUMBER(SEARCH(ZAKL_DATA!$B$18,FU!$U6103)),U6103,"")</f>
        <v>Zlatníky-Hodkovice</v>
      </c>
      <c r="T6103" t="str">
        <f t="array" ref="T6103">IFERROR(INDEX($S$3:$S$6255,SMALL(IF(ISNUMBER(SEARCH("",$S$3:$S$6255)),ROW($S$1:$S$6253),""),ROW(S6101))),"")</f>
        <v>Zlatníky-Hodkovice</v>
      </c>
      <c r="U6103" t="s">
        <v>4839</v>
      </c>
      <c r="V6103">
        <v>598275</v>
      </c>
    </row>
    <row r="6104" spans="19:22">
      <c r="S6104" t="str">
        <f>IF(ISNUMBER(SEARCH(ZAKL_DATA!$B$18,FU!$U6104)),U6104,"")</f>
        <v>Zlechov</v>
      </c>
      <c r="T6104" t="str">
        <f t="array" ref="T6104">IFERROR(INDEX($S$3:$S$6255,SMALL(IF(ISNUMBER(SEARCH("",$S$3:$S$6255)),ROW($S$1:$S$6253),""),ROW(S6102))),"")</f>
        <v>Zlechov</v>
      </c>
      <c r="U6104" t="s">
        <v>8494</v>
      </c>
      <c r="V6104">
        <v>598283</v>
      </c>
    </row>
    <row r="6105" spans="19:22">
      <c r="S6105" t="str">
        <f>IF(ISNUMBER(SEARCH(ZAKL_DATA!$B$18,FU!$U6105)),U6105,"")</f>
        <v>Zlín</v>
      </c>
      <c r="T6105" t="str">
        <f t="array" ref="T6105">IFERROR(INDEX($S$3:$S$6255,SMALL(IF(ISNUMBER(SEARCH("",$S$3:$S$6255)),ROW($S$1:$S$6253),""),ROW(S6103))),"")</f>
        <v>Zlín</v>
      </c>
      <c r="U6105" t="s">
        <v>7985</v>
      </c>
      <c r="V6105">
        <v>598291</v>
      </c>
    </row>
    <row r="6106" spans="19:22">
      <c r="S6106" t="str">
        <f>IF(ISNUMBER(SEARCH(ZAKL_DATA!$B$18,FU!$U6106)),U6106,"")</f>
        <v>Zliv</v>
      </c>
      <c r="T6106" t="str">
        <f t="array" ref="T6106">IFERROR(INDEX($S$3:$S$6255,SMALL(IF(ISNUMBER(SEARCH("",$S$3:$S$6255)),ROW($S$1:$S$6253),""),ROW(S6104))),"")</f>
        <v>Zliv</v>
      </c>
      <c r="U6106" t="s">
        <v>5192</v>
      </c>
      <c r="V6106">
        <v>598305</v>
      </c>
    </row>
    <row r="6107" spans="19:22">
      <c r="S6107" t="str">
        <f>IF(ISNUMBER(SEARCH(ZAKL_DATA!$B$18,FU!$U6107)),U6107,"")</f>
        <v>Zlobice</v>
      </c>
      <c r="T6107" t="str">
        <f t="array" ref="T6107">IFERROR(INDEX($S$3:$S$6255,SMALL(IF(ISNUMBER(SEARCH("",$S$3:$S$6255)),ROW($S$1:$S$6253),""),ROW(S6105))),"")</f>
        <v>Zlobice</v>
      </c>
      <c r="U6107" t="s">
        <v>8266</v>
      </c>
      <c r="V6107">
        <v>598313</v>
      </c>
    </row>
    <row r="6108" spans="19:22">
      <c r="S6108" t="str">
        <f>IF(ISNUMBER(SEARCH(ZAKL_DATA!$B$18,FU!$U6108)),U6108,"")</f>
        <v>Zlončice</v>
      </c>
      <c r="T6108" t="str">
        <f t="array" ref="T6108">IFERROR(INDEX($S$3:$S$6255,SMALL(IF(ISNUMBER(SEARCH("",$S$3:$S$6255)),ROW($S$1:$S$6253),""),ROW(S6106))),"")</f>
        <v>Zlončice</v>
      </c>
      <c r="U6108" t="s">
        <v>4093</v>
      </c>
      <c r="V6108">
        <v>598321</v>
      </c>
    </row>
    <row r="6109" spans="19:22">
      <c r="S6109" t="str">
        <f>IF(ISNUMBER(SEARCH(ZAKL_DATA!$B$18,FU!$U6109)),U6109,"")</f>
        <v>Zlonice</v>
      </c>
      <c r="T6109" t="str">
        <f t="array" ref="T6109">IFERROR(INDEX($S$3:$S$6255,SMALL(IF(ISNUMBER(SEARCH("",$S$3:$S$6255)),ROW($S$1:$S$6253),""),ROW(S6107))),"")</f>
        <v>Zlonice</v>
      </c>
      <c r="U6109" t="s">
        <v>4245</v>
      </c>
      <c r="V6109">
        <v>598330</v>
      </c>
    </row>
    <row r="6110" spans="19:22">
      <c r="S6110" t="str">
        <f>IF(ISNUMBER(SEARCH(ZAKL_DATA!$B$18,FU!$U6110)),U6110,"")</f>
        <v>Zlonín</v>
      </c>
      <c r="T6110" t="str">
        <f t="array" ref="T6110">IFERROR(INDEX($S$3:$S$6255,SMALL(IF(ISNUMBER(SEARCH("",$S$3:$S$6255)),ROW($S$1:$S$6253),""),ROW(S6108))),"")</f>
        <v>Zlonín</v>
      </c>
      <c r="U6110" t="s">
        <v>4774</v>
      </c>
      <c r="V6110">
        <v>598348</v>
      </c>
    </row>
    <row r="6111" spans="19:22">
      <c r="S6111" t="str">
        <f>IF(ISNUMBER(SEARCH(ZAKL_DATA!$B$18,FU!$U6111)),U6111,"")</f>
        <v>Zlosyň</v>
      </c>
      <c r="T6111" t="str">
        <f t="array" ref="T6111">IFERROR(INDEX($S$3:$S$6255,SMALL(IF(ISNUMBER(SEARCH("",$S$3:$S$6255)),ROW($S$1:$S$6253),""),ROW(S6109))),"")</f>
        <v>Zlosyň</v>
      </c>
      <c r="U6111" t="s">
        <v>4460</v>
      </c>
      <c r="V6111">
        <v>598356</v>
      </c>
    </row>
    <row r="6112" spans="19:22">
      <c r="S6112" t="str">
        <f>IF(ISNUMBER(SEARCH(ZAKL_DATA!$B$18,FU!$U6112)),U6112,"")</f>
        <v>Zlukov</v>
      </c>
      <c r="T6112" t="str">
        <f t="array" ref="T6112">IFERROR(INDEX($S$3:$S$6255,SMALL(IF(ISNUMBER(SEARCH("",$S$3:$S$6255)),ROW($S$1:$S$6253),""),ROW(S6110))),"")</f>
        <v>Zlukov</v>
      </c>
      <c r="U6112" t="s">
        <v>8913</v>
      </c>
      <c r="V6112">
        <v>598364</v>
      </c>
    </row>
    <row r="6113" spans="19:22">
      <c r="S6113" t="str">
        <f>IF(ISNUMBER(SEARCH(ZAKL_DATA!$B$18,FU!$U6113)),U6113,"")</f>
        <v>Znětínek</v>
      </c>
      <c r="T6113" t="str">
        <f t="array" ref="T6113">IFERROR(INDEX($S$3:$S$6255,SMALL(IF(ISNUMBER(SEARCH("",$S$3:$S$6255)),ROW($S$1:$S$6253),""),ROW(S6111))),"")</f>
        <v>Znětínek</v>
      </c>
      <c r="U6113" t="s">
        <v>8784</v>
      </c>
      <c r="V6113">
        <v>598372</v>
      </c>
    </row>
    <row r="6114" spans="19:22">
      <c r="S6114" t="str">
        <f>IF(ISNUMBER(SEARCH(ZAKL_DATA!$B$18,FU!$U6114)),U6114,"")</f>
        <v>Znojmo</v>
      </c>
      <c r="T6114" t="str">
        <f t="array" ref="T6114">IFERROR(INDEX($S$3:$S$6255,SMALL(IF(ISNUMBER(SEARCH("",$S$3:$S$6255)),ROW($S$1:$S$6253),""),ROW(S6112))),"")</f>
        <v>Znojmo</v>
      </c>
      <c r="U6114" t="s">
        <v>8550</v>
      </c>
      <c r="V6114">
        <v>598381</v>
      </c>
    </row>
    <row r="6115" spans="19:22">
      <c r="S6115" t="str">
        <f>IF(ISNUMBER(SEARCH(ZAKL_DATA!$B$18,FU!$U6115)),U6115,"")</f>
        <v>Zruč nad Sázavou</v>
      </c>
      <c r="T6115" t="str">
        <f t="array" ref="T6115">IFERROR(INDEX($S$3:$S$6255,SMALL(IF(ISNUMBER(SEARCH("",$S$3:$S$6255)),ROW($S$1:$S$6253),""),ROW(S6113))),"")</f>
        <v>Zruč nad Sázavou</v>
      </c>
      <c r="U6115" t="s">
        <v>4391</v>
      </c>
      <c r="V6115">
        <v>598399</v>
      </c>
    </row>
    <row r="6116" spans="19:22">
      <c r="S6116" t="str">
        <f>IF(ISNUMBER(SEARCH(ZAKL_DATA!$B$18,FU!$U6116)),U6116,"")</f>
        <v>Zruč-Senec</v>
      </c>
      <c r="T6116" t="str">
        <f t="array" ref="T6116">IFERROR(INDEX($S$3:$S$6255,SMALL(IF(ISNUMBER(SEARCH("",$S$3:$S$6255)),ROW($S$1:$S$6253),""),ROW(S6114))),"")</f>
        <v>Zruč-Senec</v>
      </c>
      <c r="U6116" t="s">
        <v>6144</v>
      </c>
      <c r="V6116">
        <v>598402</v>
      </c>
    </row>
    <row r="6117" spans="19:22">
      <c r="S6117" t="str">
        <f>IF(ISNUMBER(SEARCH(ZAKL_DATA!$B$18,FU!$U6117)),U6117,"")</f>
        <v>Zubčice</v>
      </c>
      <c r="T6117" t="str">
        <f t="array" ref="T6117">IFERROR(INDEX($S$3:$S$6255,SMALL(IF(ISNUMBER(SEARCH("",$S$3:$S$6255)),ROW($S$1:$S$6253),""),ROW(S6115))),"")</f>
        <v>Zubčice</v>
      </c>
      <c r="U6117" t="s">
        <v>5237</v>
      </c>
      <c r="V6117">
        <v>598411</v>
      </c>
    </row>
    <row r="6118" spans="19:22">
      <c r="S6118" t="str">
        <f>IF(ISNUMBER(SEARCH(ZAKL_DATA!$B$18,FU!$U6118)),U6118,"")</f>
        <v>Zubrnice</v>
      </c>
      <c r="T6118" t="str">
        <f t="array" ref="T6118">IFERROR(INDEX($S$3:$S$6255,SMALL(IF(ISNUMBER(SEARCH("",$S$3:$S$6255)),ROW($S$1:$S$6253),""),ROW(S6116))),"")</f>
        <v>Zubrnice</v>
      </c>
      <c r="U6118" t="s">
        <v>6811</v>
      </c>
      <c r="V6118">
        <v>598429</v>
      </c>
    </row>
    <row r="6119" spans="19:22">
      <c r="S6119" t="str">
        <f>IF(ISNUMBER(SEARCH(ZAKL_DATA!$B$18,FU!$U6119)),U6119,"")</f>
        <v>Zubří</v>
      </c>
      <c r="T6119" t="str">
        <f t="array" ref="T6119">IFERROR(INDEX($S$3:$S$6255,SMALL(IF(ISNUMBER(SEARCH("",$S$3:$S$6255)),ROW($S$1:$S$6253),""),ROW(S6117))),"")</f>
        <v>Zubří</v>
      </c>
      <c r="U6119" t="s">
        <v>5185</v>
      </c>
      <c r="V6119">
        <v>598437</v>
      </c>
    </row>
    <row r="6120" spans="19:22">
      <c r="S6120" t="str">
        <f>IF(ISNUMBER(SEARCH(ZAKL_DATA!$B$18,FU!$U6120)),U6120,"")</f>
        <v>Zubří</v>
      </c>
      <c r="T6120" t="str">
        <f t="array" ref="T6120">IFERROR(INDEX($S$3:$S$6255,SMALL(IF(ISNUMBER(SEARCH("",$S$3:$S$6255)),ROW($S$1:$S$6253),""),ROW(S6118))),"")</f>
        <v>Zubří</v>
      </c>
      <c r="U6120" t="s">
        <v>5185</v>
      </c>
      <c r="V6120">
        <v>598445</v>
      </c>
    </row>
    <row r="6121" spans="19:22">
      <c r="S6121" t="str">
        <f>IF(ISNUMBER(SEARCH(ZAKL_DATA!$B$18,FU!$U6121)),U6121,"")</f>
        <v>Zvánovice</v>
      </c>
      <c r="T6121" t="str">
        <f t="array" ref="T6121">IFERROR(INDEX($S$3:$S$6255,SMALL(IF(ISNUMBER(SEARCH("",$S$3:$S$6255)),ROW($S$1:$S$6253),""),ROW(S6119))),"")</f>
        <v>Zvánovice</v>
      </c>
      <c r="U6121" t="s">
        <v>4775</v>
      </c>
      <c r="V6121">
        <v>598453</v>
      </c>
    </row>
    <row r="6122" spans="19:22">
      <c r="S6122" t="str">
        <f>IF(ISNUMBER(SEARCH(ZAKL_DATA!$B$18,FU!$U6122)),U6122,"")</f>
        <v>Zvěrkovice</v>
      </c>
      <c r="T6122" t="str">
        <f t="array" ref="T6122">IFERROR(INDEX($S$3:$S$6255,SMALL(IF(ISNUMBER(SEARCH("",$S$3:$S$6255)),ROW($S$1:$S$6253),""),ROW(S6120))),"")</f>
        <v>Zvěrkovice</v>
      </c>
      <c r="U6122" t="s">
        <v>8434</v>
      </c>
      <c r="V6122">
        <v>598461</v>
      </c>
    </row>
    <row r="6123" spans="19:22">
      <c r="S6123" t="str">
        <f>IF(ISNUMBER(SEARCH(ZAKL_DATA!$B$18,FU!$U6123)),U6123,"")</f>
        <v>Zvěrotice</v>
      </c>
      <c r="T6123" t="str">
        <f t="array" ref="T6123">IFERROR(INDEX($S$3:$S$6255,SMALL(IF(ISNUMBER(SEARCH("",$S$3:$S$6255)),ROW($S$1:$S$6253),""),ROW(S6121))),"")</f>
        <v>Zvěrotice</v>
      </c>
      <c r="U6123" t="s">
        <v>5812</v>
      </c>
      <c r="V6123">
        <v>598470</v>
      </c>
    </row>
    <row r="6124" spans="19:22">
      <c r="S6124" t="str">
        <f>IF(ISNUMBER(SEARCH(ZAKL_DATA!$B$18,FU!$U6124)),U6124,"")</f>
        <v>Zvěřínek</v>
      </c>
      <c r="T6124" t="str">
        <f t="array" ref="T6124">IFERROR(INDEX($S$3:$S$6255,SMALL(IF(ISNUMBER(SEARCH("",$S$3:$S$6255)),ROW($S$1:$S$6253),""),ROW(S6122))),"")</f>
        <v>Zvěřínek</v>
      </c>
      <c r="U6124" t="s">
        <v>4413</v>
      </c>
      <c r="V6124">
        <v>598488</v>
      </c>
    </row>
    <row r="6125" spans="19:22">
      <c r="S6125" t="str">
        <f>IF(ISNUMBER(SEARCH(ZAKL_DATA!$B$18,FU!$U6125)),U6125,"")</f>
        <v>Zvěstov</v>
      </c>
      <c r="T6125" t="str">
        <f t="array" ref="T6125">IFERROR(INDEX($S$3:$S$6255,SMALL(IF(ISNUMBER(SEARCH("",$S$3:$S$6255)),ROW($S$1:$S$6253),""),ROW(S6123))),"")</f>
        <v>Zvěstov</v>
      </c>
      <c r="U6125" t="s">
        <v>4047</v>
      </c>
      <c r="V6125">
        <v>598496</v>
      </c>
    </row>
    <row r="6126" spans="19:22">
      <c r="S6126" t="str">
        <f>IF(ISNUMBER(SEARCH(ZAKL_DATA!$B$18,FU!$U6126)),U6126,"")</f>
        <v>Zvěstovice</v>
      </c>
      <c r="T6126" t="str">
        <f t="array" ref="T6126">IFERROR(INDEX($S$3:$S$6255,SMALL(IF(ISNUMBER(SEARCH("",$S$3:$S$6255)),ROW($S$1:$S$6253),""),ROW(S6124))),"")</f>
        <v>Zvěstovice</v>
      </c>
      <c r="U6126" t="s">
        <v>5433</v>
      </c>
      <c r="V6126">
        <v>598500</v>
      </c>
    </row>
    <row r="6127" spans="19:22">
      <c r="S6127" t="str">
        <f>IF(ISNUMBER(SEARCH(ZAKL_DATA!$B$18,FU!$U6127)),U6127,"")</f>
        <v>Zvíkov</v>
      </c>
      <c r="T6127" t="str">
        <f t="array" ref="T6127">IFERROR(INDEX($S$3:$S$6255,SMALL(IF(ISNUMBER(SEARCH("",$S$3:$S$6255)),ROW($S$1:$S$6253),""),ROW(S6125))),"")</f>
        <v>Zvíkov</v>
      </c>
      <c r="U6127" t="s">
        <v>4479</v>
      </c>
      <c r="V6127">
        <v>598518</v>
      </c>
    </row>
    <row r="6128" spans="19:22">
      <c r="S6128" t="str">
        <f>IF(ISNUMBER(SEARCH(ZAKL_DATA!$B$18,FU!$U6128)),U6128,"")</f>
        <v>Zvíkov</v>
      </c>
      <c r="T6128" t="str">
        <f t="array" ref="T6128">IFERROR(INDEX($S$3:$S$6255,SMALL(IF(ISNUMBER(SEARCH("",$S$3:$S$6255)),ROW($S$1:$S$6253),""),ROW(S6126))),"")</f>
        <v>Zvíkov</v>
      </c>
      <c r="U6128" t="s">
        <v>4479</v>
      </c>
      <c r="V6128">
        <v>598526</v>
      </c>
    </row>
    <row r="6129" spans="19:22">
      <c r="S6129" t="str">
        <f>IF(ISNUMBER(SEARCH(ZAKL_DATA!$B$18,FU!$U6129)),U6129,"")</f>
        <v>Zvíkovec</v>
      </c>
      <c r="T6129" t="str">
        <f t="array" ref="T6129">IFERROR(INDEX($S$3:$S$6255,SMALL(IF(ISNUMBER(SEARCH("",$S$3:$S$6255)),ROW($S$1:$S$6253),""),ROW(S6127))),"")</f>
        <v>Zvíkovec</v>
      </c>
      <c r="U6129" t="s">
        <v>4941</v>
      </c>
      <c r="V6129">
        <v>598542</v>
      </c>
    </row>
    <row r="6130" spans="19:22">
      <c r="S6130" t="str">
        <f>IF(ISNUMBER(SEARCH(ZAKL_DATA!$B$18,FU!$U6130)),U6130,"")</f>
        <v>Zvíkovské Podhradí</v>
      </c>
      <c r="T6130" t="str">
        <f t="array" ref="T6130">IFERROR(INDEX($S$3:$S$6255,SMALL(IF(ISNUMBER(SEARCH("",$S$3:$S$6255)),ROW($S$1:$S$6253),""),ROW(S6128))),"")</f>
        <v>Zvíkovské Podhradí</v>
      </c>
      <c r="U6130" t="s">
        <v>6325</v>
      </c>
      <c r="V6130">
        <v>598551</v>
      </c>
    </row>
    <row r="6131" spans="19:22">
      <c r="S6131" t="str">
        <f>IF(ISNUMBER(SEARCH(ZAKL_DATA!$B$18,FU!$U6131)),U6131,"")</f>
        <v>Zvole</v>
      </c>
      <c r="T6131" t="str">
        <f t="array" ref="T6131">IFERROR(INDEX($S$3:$S$6255,SMALL(IF(ISNUMBER(SEARCH("",$S$3:$S$6255)),ROW($S$1:$S$6253),""),ROW(S6129))),"")</f>
        <v>Zvole</v>
      </c>
      <c r="U6131" t="s">
        <v>4840</v>
      </c>
      <c r="V6131">
        <v>598569</v>
      </c>
    </row>
    <row r="6132" spans="19:22">
      <c r="S6132" t="str">
        <f>IF(ISNUMBER(SEARCH(ZAKL_DATA!$B$18,FU!$U6132)),U6132,"")</f>
        <v>Zvole</v>
      </c>
      <c r="T6132" t="str">
        <f t="array" ref="T6132">IFERROR(INDEX($S$3:$S$6255,SMALL(IF(ISNUMBER(SEARCH("",$S$3:$S$6255)),ROW($S$1:$S$6253),""),ROW(S6130))),"")</f>
        <v>Zvole</v>
      </c>
      <c r="U6132" t="s">
        <v>4840</v>
      </c>
      <c r="V6132">
        <v>598577</v>
      </c>
    </row>
    <row r="6133" spans="19:22">
      <c r="S6133" t="str">
        <f>IF(ISNUMBER(SEARCH(ZAKL_DATA!$B$18,FU!$U6133)),U6133,"")</f>
        <v>Zvole</v>
      </c>
      <c r="T6133" t="str">
        <f t="array" ref="T6133">IFERROR(INDEX($S$3:$S$6255,SMALL(IF(ISNUMBER(SEARCH("",$S$3:$S$6255)),ROW($S$1:$S$6253),""),ROW(S6131))),"")</f>
        <v>Zvole</v>
      </c>
      <c r="U6133" t="s">
        <v>4840</v>
      </c>
      <c r="V6133">
        <v>598585</v>
      </c>
    </row>
    <row r="6134" spans="19:22">
      <c r="S6134" t="str">
        <f>IF(ISNUMBER(SEARCH(ZAKL_DATA!$B$18,FU!$U6134)),U6134,"")</f>
        <v>Zvoleněves</v>
      </c>
      <c r="T6134" t="str">
        <f t="array" ref="T6134">IFERROR(INDEX($S$3:$S$6255,SMALL(IF(ISNUMBER(SEARCH("",$S$3:$S$6255)),ROW($S$1:$S$6253),""),ROW(S6132))),"")</f>
        <v>Zvoleněves</v>
      </c>
      <c r="U6134" t="s">
        <v>4246</v>
      </c>
      <c r="V6134">
        <v>598593</v>
      </c>
    </row>
    <row r="6135" spans="19:22">
      <c r="S6135" t="str">
        <f>IF(ISNUMBER(SEARCH(ZAKL_DATA!$B$18,FU!$U6135)),U6135,"")</f>
        <v>Zvolenovice</v>
      </c>
      <c r="T6135" t="str">
        <f t="array" ref="T6135">IFERROR(INDEX($S$3:$S$6255,SMALL(IF(ISNUMBER(SEARCH("",$S$3:$S$6255)),ROW($S$1:$S$6253),""),ROW(S6133))),"")</f>
        <v>Zvolenovice</v>
      </c>
      <c r="U6135" t="s">
        <v>8208</v>
      </c>
      <c r="V6135">
        <v>598607</v>
      </c>
    </row>
    <row r="6136" spans="19:22">
      <c r="S6136" t="str">
        <f>IF(ISNUMBER(SEARCH(ZAKL_DATA!$B$18,FU!$U6136)),U6136,"")</f>
        <v>Zvotoky</v>
      </c>
      <c r="T6136" t="str">
        <f t="array" ref="T6136">IFERROR(INDEX($S$3:$S$6255,SMALL(IF(ISNUMBER(SEARCH("",$S$3:$S$6255)),ROW($S$1:$S$6253),""),ROW(S6134))),"")</f>
        <v>Zvotoky</v>
      </c>
      <c r="U6136" t="s">
        <v>4594</v>
      </c>
      <c r="V6136">
        <v>598615</v>
      </c>
    </row>
    <row r="6137" spans="19:22">
      <c r="S6137" t="str">
        <f>IF(ISNUMBER(SEARCH(ZAKL_DATA!$B$18,FU!$U6137)),U6137,"")</f>
        <v>Žabčice</v>
      </c>
      <c r="T6137" t="str">
        <f t="array" ref="T6137">IFERROR(INDEX($S$3:$S$6255,SMALL(IF(ISNUMBER(SEARCH("",$S$3:$S$6255)),ROW($S$1:$S$6253),""),ROW(S6135))),"")</f>
        <v>Žabčice</v>
      </c>
      <c r="U6137" t="s">
        <v>7926</v>
      </c>
      <c r="V6137">
        <v>598623</v>
      </c>
    </row>
    <row r="6138" spans="19:22">
      <c r="S6138" t="str">
        <f>IF(ISNUMBER(SEARCH(ZAKL_DATA!$B$18,FU!$U6138)),U6138,"")</f>
        <v>Žabeň</v>
      </c>
      <c r="T6138" t="str">
        <f t="array" ref="T6138">IFERROR(INDEX($S$3:$S$6255,SMALL(IF(ISNUMBER(SEARCH("",$S$3:$S$6255)),ROW($S$1:$S$6253),""),ROW(S6136))),"")</f>
        <v>Žabeň</v>
      </c>
      <c r="U6138" t="s">
        <v>5745</v>
      </c>
      <c r="V6138">
        <v>598631</v>
      </c>
    </row>
    <row r="6139" spans="19:22">
      <c r="S6139" t="str">
        <f>IF(ISNUMBER(SEARCH(ZAKL_DATA!$B$18,FU!$U6139)),U6139,"")</f>
        <v>Žabonosy</v>
      </c>
      <c r="T6139" t="str">
        <f t="array" ref="T6139">IFERROR(INDEX($S$3:$S$6255,SMALL(IF(ISNUMBER(SEARCH("",$S$3:$S$6255)),ROW($S$1:$S$6253),""),ROW(S6137))),"")</f>
        <v>Žabonosy</v>
      </c>
      <c r="U6139" t="s">
        <v>3801</v>
      </c>
      <c r="V6139">
        <v>598640</v>
      </c>
    </row>
    <row r="6140" spans="19:22">
      <c r="S6140" t="str">
        <f>IF(ISNUMBER(SEARCH(ZAKL_DATA!$B$18,FU!$U6140)),U6140,"")</f>
        <v>Žabovřesky</v>
      </c>
      <c r="T6140" t="str">
        <f t="array" ref="T6140">IFERROR(INDEX($S$3:$S$6255,SMALL(IF(ISNUMBER(SEARCH("",$S$3:$S$6255)),ROW($S$1:$S$6253),""),ROW(S6138))),"")</f>
        <v>Žabovřesky</v>
      </c>
      <c r="U6140" t="s">
        <v>5193</v>
      </c>
      <c r="V6140">
        <v>598658</v>
      </c>
    </row>
    <row r="6141" spans="19:22">
      <c r="S6141" t="str">
        <f>IF(ISNUMBER(SEARCH(ZAKL_DATA!$B$18,FU!$U6141)),U6141,"")</f>
        <v>Žabovřesky nad Ohří</v>
      </c>
      <c r="T6141" t="str">
        <f t="array" ref="T6141">IFERROR(INDEX($S$3:$S$6255,SMALL(IF(ISNUMBER(SEARCH("",$S$3:$S$6255)),ROW($S$1:$S$6253),""),ROW(S6139))),"")</f>
        <v>Žabovřesky nad Ohří</v>
      </c>
      <c r="U6141" t="s">
        <v>6648</v>
      </c>
      <c r="V6141">
        <v>598666</v>
      </c>
    </row>
    <row r="6142" spans="19:22">
      <c r="S6142" t="str">
        <f>IF(ISNUMBER(SEARCH(ZAKL_DATA!$B$18,FU!$U6142)),U6142,"")</f>
        <v>Žacléř</v>
      </c>
      <c r="T6142" t="str">
        <f t="array" ref="T6142">IFERROR(INDEX($S$3:$S$6255,SMALL(IF(ISNUMBER(SEARCH("",$S$3:$S$6255)),ROW($S$1:$S$6253),""),ROW(S6140))),"")</f>
        <v>Žacléř</v>
      </c>
      <c r="U6142" t="s">
        <v>7660</v>
      </c>
      <c r="V6142">
        <v>598674</v>
      </c>
    </row>
    <row r="6143" spans="19:22">
      <c r="S6143" t="str">
        <f>IF(ISNUMBER(SEARCH(ZAKL_DATA!$B$18,FU!$U6143)),U6143,"")</f>
        <v>Žádovice</v>
      </c>
      <c r="T6143" t="str">
        <f t="array" ref="T6143">IFERROR(INDEX($S$3:$S$6255,SMALL(IF(ISNUMBER(SEARCH("",$S$3:$S$6255)),ROW($S$1:$S$6253),""),ROW(S6141))),"")</f>
        <v>Žádovice</v>
      </c>
      <c r="U6143" t="s">
        <v>8093</v>
      </c>
      <c r="V6143">
        <v>598691</v>
      </c>
    </row>
    <row r="6144" spans="19:22">
      <c r="S6144" t="str">
        <f>IF(ISNUMBER(SEARCH(ZAKL_DATA!$B$18,FU!$U6144)),U6144,"")</f>
        <v>Žákava</v>
      </c>
      <c r="T6144" t="str">
        <f t="array" ref="T6144">IFERROR(INDEX($S$3:$S$6255,SMALL(IF(ISNUMBER(SEARCH("",$S$3:$S$6255)),ROW($S$1:$S$6253),""),ROW(S6142))),"")</f>
        <v>Žákava</v>
      </c>
      <c r="U6144" t="s">
        <v>3965</v>
      </c>
      <c r="V6144">
        <v>598704</v>
      </c>
    </row>
    <row r="6145" spans="19:22">
      <c r="S6145" t="str">
        <f>IF(ISNUMBER(SEARCH(ZAKL_DATA!$B$18,FU!$U6145)),U6145,"")</f>
        <v>Žákovice</v>
      </c>
      <c r="T6145" t="str">
        <f t="array" ref="T6145">IFERROR(INDEX($S$3:$S$6255,SMALL(IF(ISNUMBER(SEARCH("",$S$3:$S$6255)),ROW($S$1:$S$6253),""),ROW(S6143))),"")</f>
        <v>Žákovice</v>
      </c>
      <c r="U6145" t="s">
        <v>3887</v>
      </c>
      <c r="V6145">
        <v>598712</v>
      </c>
    </row>
    <row r="6146" spans="19:22">
      <c r="S6146" t="str">
        <f>IF(ISNUMBER(SEARCH(ZAKL_DATA!$B$18,FU!$U6146)),U6146,"")</f>
        <v>Žáky</v>
      </c>
      <c r="T6146" t="str">
        <f t="array" ref="T6146">IFERROR(INDEX($S$3:$S$6255,SMALL(IF(ISNUMBER(SEARCH("",$S$3:$S$6255)),ROW($S$1:$S$6253),""),ROW(S6144))),"")</f>
        <v>Žáky</v>
      </c>
      <c r="U6146" t="s">
        <v>4392</v>
      </c>
      <c r="V6146">
        <v>598721</v>
      </c>
    </row>
    <row r="6147" spans="19:22">
      <c r="S6147" t="str">
        <f>IF(ISNUMBER(SEARCH(ZAKL_DATA!$B$18,FU!$U6147)),U6147,"")</f>
        <v>Žalany</v>
      </c>
      <c r="T6147" t="str">
        <f t="array" ref="T6147">IFERROR(INDEX($S$3:$S$6255,SMALL(IF(ISNUMBER(SEARCH("",$S$3:$S$6255)),ROW($S$1:$S$6253),""),ROW(S6145))),"")</f>
        <v>Žalany</v>
      </c>
      <c r="U6147" t="s">
        <v>6784</v>
      </c>
      <c r="V6147">
        <v>598739</v>
      </c>
    </row>
    <row r="6148" spans="19:22">
      <c r="S6148" t="str">
        <f>IF(ISNUMBER(SEARCH(ZAKL_DATA!$B$18,FU!$U6148)),U6148,"")</f>
        <v>Žalhostice</v>
      </c>
      <c r="T6148" t="str">
        <f t="array" ref="T6148">IFERROR(INDEX($S$3:$S$6255,SMALL(IF(ISNUMBER(SEARCH("",$S$3:$S$6255)),ROW($S$1:$S$6253),""),ROW(S6146))),"")</f>
        <v>Žalhostice</v>
      </c>
      <c r="U6148" t="s">
        <v>6649</v>
      </c>
      <c r="V6148">
        <v>598747</v>
      </c>
    </row>
    <row r="6149" spans="19:22">
      <c r="S6149" t="str">
        <f>IF(ISNUMBER(SEARCH(ZAKL_DATA!$B$18,FU!$U6149)),U6149,"")</f>
        <v>Žalkovice</v>
      </c>
      <c r="T6149" t="str">
        <f t="array" ref="T6149">IFERROR(INDEX($S$3:$S$6255,SMALL(IF(ISNUMBER(SEARCH("",$S$3:$S$6255)),ROW($S$1:$S$6253),""),ROW(S6147))),"")</f>
        <v>Žalkovice</v>
      </c>
      <c r="U6149" t="s">
        <v>8267</v>
      </c>
      <c r="V6149">
        <v>598755</v>
      </c>
    </row>
    <row r="6150" spans="19:22">
      <c r="S6150" t="str">
        <f>IF(ISNUMBER(SEARCH(ZAKL_DATA!$B$18,FU!$U6150)),U6150,"")</f>
        <v>Žamberk</v>
      </c>
      <c r="T6150" t="str">
        <f t="array" ref="T6150">IFERROR(INDEX($S$3:$S$6255,SMALL(IF(ISNUMBER(SEARCH("",$S$3:$S$6255)),ROW($S$1:$S$6253),""),ROW(S6148))),"")</f>
        <v>Žamberk</v>
      </c>
      <c r="U6150" t="s">
        <v>7736</v>
      </c>
      <c r="V6150">
        <v>598763</v>
      </c>
    </row>
    <row r="6151" spans="19:22">
      <c r="S6151" t="str">
        <f>IF(ISNUMBER(SEARCH(ZAKL_DATA!$B$18,FU!$U6151)),U6151,"")</f>
        <v>Žampach</v>
      </c>
      <c r="T6151" t="str">
        <f t="array" ref="T6151">IFERROR(INDEX($S$3:$S$6255,SMALL(IF(ISNUMBER(SEARCH("",$S$3:$S$6255)),ROW($S$1:$S$6253),""),ROW(S6149))),"")</f>
        <v>Žampach</v>
      </c>
      <c r="U6151" t="s">
        <v>7737</v>
      </c>
      <c r="V6151">
        <v>598771</v>
      </c>
    </row>
    <row r="6152" spans="19:22">
      <c r="S6152" t="str">
        <f>IF(ISNUMBER(SEARCH(ZAKL_DATA!$B$18,FU!$U6152)),U6152,"")</f>
        <v>Žandov</v>
      </c>
      <c r="T6152" t="str">
        <f t="array" ref="T6152">IFERROR(INDEX($S$3:$S$6255,SMALL(IF(ISNUMBER(SEARCH("",$S$3:$S$6255)),ROW($S$1:$S$6253),""),ROW(S6150))),"")</f>
        <v>Žandov</v>
      </c>
      <c r="U6152" t="s">
        <v>6335</v>
      </c>
      <c r="V6152">
        <v>598780</v>
      </c>
    </row>
    <row r="6153" spans="19:22">
      <c r="S6153" t="str">
        <f>IF(ISNUMBER(SEARCH(ZAKL_DATA!$B$18,FU!$U6153)),U6153,"")</f>
        <v>Žár</v>
      </c>
      <c r="T6153" t="str">
        <f t="array" ref="T6153">IFERROR(INDEX($S$3:$S$6255,SMALL(IF(ISNUMBER(SEARCH("",$S$3:$S$6255)),ROW($S$1:$S$6253),""),ROW(S6151))),"")</f>
        <v>Žár</v>
      </c>
      <c r="U6153" t="s">
        <v>5194</v>
      </c>
      <c r="V6153">
        <v>598798</v>
      </c>
    </row>
    <row r="6154" spans="19:22">
      <c r="S6154" t="str">
        <f>IF(ISNUMBER(SEARCH(ZAKL_DATA!$B$18,FU!$U6154)),U6154,"")</f>
        <v>Žáravice</v>
      </c>
      <c r="T6154" t="str">
        <f t="array" ref="T6154">IFERROR(INDEX($S$3:$S$6255,SMALL(IF(ISNUMBER(SEARCH("",$S$3:$S$6255)),ROW($S$1:$S$6253),""),ROW(S6152))),"")</f>
        <v>Žáravice</v>
      </c>
      <c r="U6154" t="s">
        <v>7400</v>
      </c>
      <c r="V6154">
        <v>598801</v>
      </c>
    </row>
    <row r="6155" spans="19:22">
      <c r="S6155" t="str">
        <f>IF(ISNUMBER(SEARCH(ZAKL_DATA!$B$18,FU!$U6155)),U6155,"")</f>
        <v>Žarošice</v>
      </c>
      <c r="T6155" t="str">
        <f t="array" ref="T6155">IFERROR(INDEX($S$3:$S$6255,SMALL(IF(ISNUMBER(SEARCH("",$S$3:$S$6255)),ROW($S$1:$S$6253),""),ROW(S6153))),"")</f>
        <v>Žarošice</v>
      </c>
      <c r="U6155" t="s">
        <v>8094</v>
      </c>
      <c r="V6155">
        <v>598810</v>
      </c>
    </row>
    <row r="6156" spans="19:22">
      <c r="S6156" t="str">
        <f>IF(ISNUMBER(SEARCH(ZAKL_DATA!$B$18,FU!$U6156)),U6156,"")</f>
        <v>Žárovná</v>
      </c>
      <c r="T6156" t="str">
        <f t="array" ref="T6156">IFERROR(INDEX($S$3:$S$6255,SMALL(IF(ISNUMBER(SEARCH("",$S$3:$S$6255)),ROW($S$1:$S$6253),""),ROW(S6154))),"")</f>
        <v>Žárovná</v>
      </c>
      <c r="U6156" t="s">
        <v>3942</v>
      </c>
      <c r="V6156">
        <v>598828</v>
      </c>
    </row>
    <row r="6157" spans="19:22">
      <c r="S6157" t="str">
        <f>IF(ISNUMBER(SEARCH(ZAKL_DATA!$B$18,FU!$U6157)),U6157,"")</f>
        <v>Žatčany</v>
      </c>
      <c r="T6157" t="str">
        <f t="array" ref="T6157">IFERROR(INDEX($S$3:$S$6255,SMALL(IF(ISNUMBER(SEARCH("",$S$3:$S$6255)),ROW($S$1:$S$6253),""),ROW(S6155))),"")</f>
        <v>Žatčany</v>
      </c>
      <c r="U6157" t="s">
        <v>7927</v>
      </c>
      <c r="V6157">
        <v>598836</v>
      </c>
    </row>
    <row r="6158" spans="19:22">
      <c r="S6158" t="str">
        <f>IF(ISNUMBER(SEARCH(ZAKL_DATA!$B$18,FU!$U6158)),U6158,"")</f>
        <v>Žatec</v>
      </c>
      <c r="T6158" t="str">
        <f t="array" ref="T6158">IFERROR(INDEX($S$3:$S$6255,SMALL(IF(ISNUMBER(SEARCH("",$S$3:$S$6255)),ROW($S$1:$S$6253),""),ROW(S6156))),"")</f>
        <v>Žatec</v>
      </c>
      <c r="U6158" t="s">
        <v>6733</v>
      </c>
      <c r="V6158">
        <v>598844</v>
      </c>
    </row>
    <row r="6159" spans="19:22">
      <c r="S6159" t="str">
        <f>IF(ISNUMBER(SEARCH(ZAKL_DATA!$B$18,FU!$U6159)),U6159,"")</f>
        <v>Žatec</v>
      </c>
      <c r="T6159" t="str">
        <f t="array" ref="T6159">IFERROR(INDEX($S$3:$S$6255,SMALL(IF(ISNUMBER(SEARCH("",$S$3:$S$6255)),ROW($S$1:$S$6253),""),ROW(S6157))),"")</f>
        <v>Žatec</v>
      </c>
      <c r="U6159" t="s">
        <v>6733</v>
      </c>
      <c r="V6159">
        <v>598852</v>
      </c>
    </row>
    <row r="6160" spans="19:22">
      <c r="S6160" t="str">
        <f>IF(ISNUMBER(SEARCH(ZAKL_DATA!$B$18,FU!$U6160)),U6160,"")</f>
        <v>Ždánice</v>
      </c>
      <c r="T6160" t="str">
        <f t="array" ref="T6160">IFERROR(INDEX($S$3:$S$6255,SMALL(IF(ISNUMBER(SEARCH("",$S$3:$S$6255)),ROW($S$1:$S$6253),""),ROW(S6158))),"")</f>
        <v>Ždánice</v>
      </c>
      <c r="U6160" t="s">
        <v>3794</v>
      </c>
      <c r="V6160">
        <v>598861</v>
      </c>
    </row>
    <row r="6161" spans="19:22">
      <c r="S6161" t="str">
        <f>IF(ISNUMBER(SEARCH(ZAKL_DATA!$B$18,FU!$U6161)),U6161,"")</f>
        <v>Ždánice</v>
      </c>
      <c r="T6161" t="str">
        <f t="array" ref="T6161">IFERROR(INDEX($S$3:$S$6255,SMALL(IF(ISNUMBER(SEARCH("",$S$3:$S$6255)),ROW($S$1:$S$6253),""),ROW(S6159))),"")</f>
        <v>Ždánice</v>
      </c>
      <c r="U6161" t="s">
        <v>3794</v>
      </c>
      <c r="V6161">
        <v>598879</v>
      </c>
    </row>
    <row r="6162" spans="19:22">
      <c r="S6162" t="str">
        <f>IF(ISNUMBER(SEARCH(ZAKL_DATA!$B$18,FU!$U6162)),U6162,"")</f>
        <v>Ždánice</v>
      </c>
      <c r="T6162" t="str">
        <f t="array" ref="T6162">IFERROR(INDEX($S$3:$S$6255,SMALL(IF(ISNUMBER(SEARCH("",$S$3:$S$6255)),ROW($S$1:$S$6253),""),ROW(S6160))),"")</f>
        <v>Ždánice</v>
      </c>
      <c r="U6162" t="s">
        <v>3794</v>
      </c>
      <c r="V6162">
        <v>598887</v>
      </c>
    </row>
    <row r="6163" spans="19:22">
      <c r="S6163" t="str">
        <f>IF(ISNUMBER(SEARCH(ZAKL_DATA!$B$18,FU!$U6163)),U6163,"")</f>
        <v>Ždánov</v>
      </c>
      <c r="T6163" t="str">
        <f t="array" ref="T6163">IFERROR(INDEX($S$3:$S$6255,SMALL(IF(ISNUMBER(SEARCH("",$S$3:$S$6255)),ROW($S$1:$S$6253),""),ROW(S6161))),"")</f>
        <v>Ždánov</v>
      </c>
      <c r="U6163" t="s">
        <v>5899</v>
      </c>
      <c r="V6163">
        <v>598895</v>
      </c>
    </row>
    <row r="6164" spans="19:22">
      <c r="S6164" t="str">
        <f>IF(ISNUMBER(SEARCH(ZAKL_DATA!$B$18,FU!$U6164)),U6164,"")</f>
        <v>Žďár</v>
      </c>
      <c r="T6164" t="str">
        <f t="array" ref="T6164">IFERROR(INDEX($S$3:$S$6255,SMALL(IF(ISNUMBER(SEARCH("",$S$3:$S$6255)),ROW($S$1:$S$6253),""),ROW(S6162))),"")</f>
        <v>Žďár</v>
      </c>
      <c r="U6164" t="s">
        <v>3927</v>
      </c>
      <c r="V6164">
        <v>598909</v>
      </c>
    </row>
    <row r="6165" spans="19:22">
      <c r="S6165" t="str">
        <f>IF(ISNUMBER(SEARCH(ZAKL_DATA!$B$18,FU!$U6165)),U6165,"")</f>
        <v>Žďár</v>
      </c>
      <c r="T6165" t="str">
        <f t="array" ref="T6165">IFERROR(INDEX($S$3:$S$6255,SMALL(IF(ISNUMBER(SEARCH("",$S$3:$S$6255)),ROW($S$1:$S$6253),""),ROW(S6163))),"")</f>
        <v>Žďár</v>
      </c>
      <c r="U6165" t="s">
        <v>3927</v>
      </c>
      <c r="V6165">
        <v>598917</v>
      </c>
    </row>
    <row r="6166" spans="19:22">
      <c r="S6166" t="str">
        <f>IF(ISNUMBER(SEARCH(ZAKL_DATA!$B$18,FU!$U6166)),U6166,"")</f>
        <v>Žďár</v>
      </c>
      <c r="T6166" t="str">
        <f t="array" ref="T6166">IFERROR(INDEX($S$3:$S$6255,SMALL(IF(ISNUMBER(SEARCH("",$S$3:$S$6255)),ROW($S$1:$S$6253),""),ROW(S6164))),"")</f>
        <v>Žďár</v>
      </c>
      <c r="U6166" t="s">
        <v>3927</v>
      </c>
      <c r="V6166">
        <v>598925</v>
      </c>
    </row>
    <row r="6167" spans="19:22">
      <c r="S6167" t="str">
        <f>IF(ISNUMBER(SEARCH(ZAKL_DATA!$B$18,FU!$U6167)),U6167,"")</f>
        <v>Žďár</v>
      </c>
      <c r="T6167" t="str">
        <f t="array" ref="T6167">IFERROR(INDEX($S$3:$S$6255,SMALL(IF(ISNUMBER(SEARCH("",$S$3:$S$6255)),ROW($S$1:$S$6253),""),ROW(S6165))),"")</f>
        <v>Žďár</v>
      </c>
      <c r="U6167" t="s">
        <v>3927</v>
      </c>
      <c r="V6167">
        <v>598933</v>
      </c>
    </row>
    <row r="6168" spans="19:22">
      <c r="S6168" t="str">
        <f>IF(ISNUMBER(SEARCH(ZAKL_DATA!$B$18,FU!$U6168)),U6168,"")</f>
        <v>Žďár</v>
      </c>
      <c r="T6168" t="str">
        <f t="array" ref="T6168">IFERROR(INDEX($S$3:$S$6255,SMALL(IF(ISNUMBER(SEARCH("",$S$3:$S$6255)),ROW($S$1:$S$6253),""),ROW(S6166))),"")</f>
        <v>Žďár</v>
      </c>
      <c r="U6168" t="s">
        <v>3927</v>
      </c>
      <c r="V6168">
        <v>598941</v>
      </c>
    </row>
    <row r="6169" spans="19:22">
      <c r="S6169" t="str">
        <f>IF(ISNUMBER(SEARCH(ZAKL_DATA!$B$18,FU!$U6169)),U6169,"")</f>
        <v>Žďár nad Metují</v>
      </c>
      <c r="T6169" t="str">
        <f t="array" ref="T6169">IFERROR(INDEX($S$3:$S$6255,SMALL(IF(ISNUMBER(SEARCH("",$S$3:$S$6255)),ROW($S$1:$S$6253),""),ROW(S6167))),"")</f>
        <v>Žďár nad Metují</v>
      </c>
      <c r="U6169" t="s">
        <v>7321</v>
      </c>
      <c r="V6169">
        <v>598950</v>
      </c>
    </row>
    <row r="6170" spans="19:22">
      <c r="S6170" t="str">
        <f>IF(ISNUMBER(SEARCH(ZAKL_DATA!$B$18,FU!$U6170)),U6170,"")</f>
        <v>Žďár nad Orlicí</v>
      </c>
      <c r="T6170" t="str">
        <f t="array" ref="T6170">IFERROR(INDEX($S$3:$S$6255,SMALL(IF(ISNUMBER(SEARCH("",$S$3:$S$6255)),ROW($S$1:$S$6253),""),ROW(S6168))),"")</f>
        <v>Žďár nad Orlicí</v>
      </c>
      <c r="U6170" t="s">
        <v>7457</v>
      </c>
      <c r="V6170">
        <v>598968</v>
      </c>
    </row>
    <row r="6171" spans="19:22">
      <c r="S6171" t="str">
        <f>IF(ISNUMBER(SEARCH(ZAKL_DATA!$B$18,FU!$U6171)),U6171,"")</f>
        <v>Žďár nad Sázavou</v>
      </c>
      <c r="T6171" t="str">
        <f t="array" ref="T6171">IFERROR(INDEX($S$3:$S$6255,SMALL(IF(ISNUMBER(SEARCH("",$S$3:$S$6255)),ROW($S$1:$S$6253),""),ROW(S6169))),"")</f>
        <v>Žďár nad Sázavou</v>
      </c>
      <c r="U6171" t="s">
        <v>8653</v>
      </c>
      <c r="V6171">
        <v>598976</v>
      </c>
    </row>
    <row r="6172" spans="19:22">
      <c r="S6172" t="str">
        <f>IF(ISNUMBER(SEARCH(ZAKL_DATA!$B$18,FU!$U6172)),U6172,"")</f>
        <v>Žďárec</v>
      </c>
      <c r="T6172" t="str">
        <f t="array" ref="T6172">IFERROR(INDEX($S$3:$S$6255,SMALL(IF(ISNUMBER(SEARCH("",$S$3:$S$6255)),ROW($S$1:$S$6253),""),ROW(S6170))),"")</f>
        <v>Žďárec</v>
      </c>
      <c r="U6172" t="s">
        <v>8785</v>
      </c>
      <c r="V6172">
        <v>598992</v>
      </c>
    </row>
    <row r="6173" spans="19:22">
      <c r="S6173" t="str">
        <f>IF(ISNUMBER(SEARCH(ZAKL_DATA!$B$18,FU!$U6173)),U6173,"")</f>
        <v>Žďárek</v>
      </c>
      <c r="T6173" t="str">
        <f t="array" ref="T6173">IFERROR(INDEX($S$3:$S$6255,SMALL(IF(ISNUMBER(SEARCH("",$S$3:$S$6255)),ROW($S$1:$S$6253),""),ROW(S6171))),"")</f>
        <v>Žďárek</v>
      </c>
      <c r="U6173" t="s">
        <v>5127</v>
      </c>
      <c r="V6173">
        <v>599000</v>
      </c>
    </row>
    <row r="6174" spans="19:22">
      <c r="S6174" t="str">
        <f>IF(ISNUMBER(SEARCH(ZAKL_DATA!$B$18,FU!$U6174)),U6174,"")</f>
        <v>Žďárky</v>
      </c>
      <c r="T6174" t="str">
        <f t="array" ref="T6174">IFERROR(INDEX($S$3:$S$6255,SMALL(IF(ISNUMBER(SEARCH("",$S$3:$S$6255)),ROW($S$1:$S$6253),""),ROW(S6172))),"")</f>
        <v>Žďárky</v>
      </c>
      <c r="U6174" t="s">
        <v>7322</v>
      </c>
      <c r="V6174">
        <v>599026</v>
      </c>
    </row>
    <row r="6175" spans="19:22">
      <c r="S6175" t="str">
        <f>IF(ISNUMBER(SEARCH(ZAKL_DATA!$B$18,FU!$U6175)),U6175,"")</f>
        <v>Žďárná</v>
      </c>
      <c r="T6175" t="str">
        <f t="array" ref="T6175">IFERROR(INDEX($S$3:$S$6255,SMALL(IF(ISNUMBER(SEARCH("",$S$3:$S$6255)),ROW($S$1:$S$6253),""),ROW(S6173))),"")</f>
        <v>Žďárná</v>
      </c>
      <c r="U6175" t="s">
        <v>7821</v>
      </c>
      <c r="V6175">
        <v>599034</v>
      </c>
    </row>
    <row r="6176" spans="19:22">
      <c r="S6176" t="str">
        <f>IF(ISNUMBER(SEARCH(ZAKL_DATA!$B$18,FU!$U6176)),U6176,"")</f>
        <v>Ždírec</v>
      </c>
      <c r="T6176" t="str">
        <f t="array" ref="T6176">IFERROR(INDEX($S$3:$S$6255,SMALL(IF(ISNUMBER(SEARCH("",$S$3:$S$6255)),ROW($S$1:$S$6253),""),ROW(S6174))),"")</f>
        <v>Ždírec</v>
      </c>
      <c r="U6176" t="s">
        <v>3836</v>
      </c>
      <c r="V6176">
        <v>599042</v>
      </c>
    </row>
    <row r="6177" spans="19:22">
      <c r="S6177" t="str">
        <f>IF(ISNUMBER(SEARCH(ZAKL_DATA!$B$18,FU!$U6177)),U6177,"")</f>
        <v>Ždírec</v>
      </c>
      <c r="T6177" t="str">
        <f t="array" ref="T6177">IFERROR(INDEX($S$3:$S$6255,SMALL(IF(ISNUMBER(SEARCH("",$S$3:$S$6255)),ROW($S$1:$S$6253),""),ROW(S6175))),"")</f>
        <v>Ždírec</v>
      </c>
      <c r="U6177" t="s">
        <v>3836</v>
      </c>
      <c r="V6177">
        <v>599051</v>
      </c>
    </row>
    <row r="6178" spans="19:22">
      <c r="S6178" t="str">
        <f>IF(ISNUMBER(SEARCH(ZAKL_DATA!$B$18,FU!$U6178)),U6178,"")</f>
        <v>Ždírec</v>
      </c>
      <c r="T6178" t="str">
        <f t="array" ref="T6178">IFERROR(INDEX($S$3:$S$6255,SMALL(IF(ISNUMBER(SEARCH("",$S$3:$S$6255)),ROW($S$1:$S$6253),""),ROW(S6176))),"")</f>
        <v>Ždírec</v>
      </c>
      <c r="U6178" t="s">
        <v>3836</v>
      </c>
      <c r="V6178">
        <v>599069</v>
      </c>
    </row>
    <row r="6179" spans="19:22">
      <c r="S6179" t="str">
        <f>IF(ISNUMBER(SEARCH(ZAKL_DATA!$B$18,FU!$U6179)),U6179,"")</f>
        <v>Ždírec</v>
      </c>
      <c r="T6179" t="str">
        <f t="array" ref="T6179">IFERROR(INDEX($S$3:$S$6255,SMALL(IF(ISNUMBER(SEARCH("",$S$3:$S$6255)),ROW($S$1:$S$6253),""),ROW(S6177))),"")</f>
        <v>Ždírec</v>
      </c>
      <c r="U6179" t="s">
        <v>3836</v>
      </c>
      <c r="V6179">
        <v>599077</v>
      </c>
    </row>
    <row r="6180" spans="19:22">
      <c r="S6180" t="str">
        <f>IF(ISNUMBER(SEARCH(ZAKL_DATA!$B$18,FU!$U6180)),U6180,"")</f>
        <v>Ždírec nad Doubravou</v>
      </c>
      <c r="T6180" t="str">
        <f t="array" ref="T6180">IFERROR(INDEX($S$3:$S$6255,SMALL(IF(ISNUMBER(SEARCH("",$S$3:$S$6255)),ROW($S$1:$S$6253),""),ROW(S6178))),"")</f>
        <v>Ždírec nad Doubravou</v>
      </c>
      <c r="U6180" t="s">
        <v>6927</v>
      </c>
      <c r="V6180">
        <v>599085</v>
      </c>
    </row>
    <row r="6181" spans="19:22">
      <c r="S6181" t="str">
        <f>IF(ISNUMBER(SEARCH(ZAKL_DATA!$B$18,FU!$U6181)),U6181,"")</f>
        <v>Žebrák</v>
      </c>
      <c r="T6181" t="str">
        <f t="array" ref="T6181">IFERROR(INDEX($S$3:$S$6255,SMALL(IF(ISNUMBER(SEARCH("",$S$3:$S$6255)),ROW($S$1:$S$6253),""),ROW(S6179))),"")</f>
        <v>Žebrák</v>
      </c>
      <c r="U6181" t="s">
        <v>4141</v>
      </c>
      <c r="V6181">
        <v>599107</v>
      </c>
    </row>
    <row r="6182" spans="19:22">
      <c r="S6182" t="str">
        <f>IF(ISNUMBER(SEARCH(ZAKL_DATA!$B$18,FU!$U6182)),U6182,"")</f>
        <v>Žehuň</v>
      </c>
      <c r="T6182" t="str">
        <f t="array" ref="T6182">IFERROR(INDEX($S$3:$S$6255,SMALL(IF(ISNUMBER(SEARCH("",$S$3:$S$6255)),ROW($S$1:$S$6253),""),ROW(S6180))),"")</f>
        <v>Žehuň</v>
      </c>
      <c r="U6182" t="s">
        <v>4696</v>
      </c>
      <c r="V6182">
        <v>599115</v>
      </c>
    </row>
    <row r="6183" spans="19:22">
      <c r="S6183" t="str">
        <f>IF(ISNUMBER(SEARCH(ZAKL_DATA!$B$18,FU!$U6183)),U6183,"")</f>
        <v>Žehušice</v>
      </c>
      <c r="T6183" t="str">
        <f t="array" ref="T6183">IFERROR(INDEX($S$3:$S$6255,SMALL(IF(ISNUMBER(SEARCH("",$S$3:$S$6255)),ROW($S$1:$S$6253),""),ROW(S6181))),"")</f>
        <v>Žehušice</v>
      </c>
      <c r="U6183" t="s">
        <v>4393</v>
      </c>
      <c r="V6183">
        <v>599123</v>
      </c>
    </row>
    <row r="6184" spans="19:22">
      <c r="S6184" t="str">
        <f>IF(ISNUMBER(SEARCH(ZAKL_DATA!$B$18,FU!$U6184)),U6184,"")</f>
        <v>Želatovice</v>
      </c>
      <c r="T6184" t="str">
        <f t="array" ref="T6184">IFERROR(INDEX($S$3:$S$6255,SMALL(IF(ISNUMBER(SEARCH("",$S$3:$S$6255)),ROW($S$1:$S$6253),""),ROW(S6182))),"")</f>
        <v>Želatovice</v>
      </c>
      <c r="U6184" t="s">
        <v>3888</v>
      </c>
      <c r="V6184">
        <v>599131</v>
      </c>
    </row>
    <row r="6185" spans="19:22">
      <c r="S6185" t="str">
        <f>IF(ISNUMBER(SEARCH(ZAKL_DATA!$B$18,FU!$U6185)),U6185,"")</f>
        <v>Želeč</v>
      </c>
      <c r="T6185" t="str">
        <f t="array" ref="T6185">IFERROR(INDEX($S$3:$S$6255,SMALL(IF(ISNUMBER(SEARCH("",$S$3:$S$6255)),ROW($S$1:$S$6253),""),ROW(S6183))),"")</f>
        <v>Želeč</v>
      </c>
      <c r="U6185" t="s">
        <v>5813</v>
      </c>
      <c r="V6185">
        <v>599140</v>
      </c>
    </row>
    <row r="6186" spans="19:22">
      <c r="S6186" t="str">
        <f>IF(ISNUMBER(SEARCH(ZAKL_DATA!$B$18,FU!$U6186)),U6186,"")</f>
        <v>Želeč</v>
      </c>
      <c r="T6186" t="str">
        <f t="array" ref="T6186">IFERROR(INDEX($S$3:$S$6255,SMALL(IF(ISNUMBER(SEARCH("",$S$3:$S$6255)),ROW($S$1:$S$6253),""),ROW(S6184))),"")</f>
        <v>Želeč</v>
      </c>
      <c r="U6186" t="s">
        <v>5813</v>
      </c>
      <c r="V6186">
        <v>599158</v>
      </c>
    </row>
    <row r="6187" spans="19:22">
      <c r="S6187" t="str">
        <f>IF(ISNUMBER(SEARCH(ZAKL_DATA!$B$18,FU!$U6187)),U6187,"")</f>
        <v>Želechovice</v>
      </c>
      <c r="T6187" t="str">
        <f t="array" ref="T6187">IFERROR(INDEX($S$3:$S$6255,SMALL(IF(ISNUMBER(SEARCH("",$S$3:$S$6255)),ROW($S$1:$S$6253),""),ROW(S6185))),"")</f>
        <v>Želechovice</v>
      </c>
      <c r="U6187" t="s">
        <v>5721</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c r="S6189" t="str">
        <f>IF(ISNUMBER(SEARCH(ZAKL_DATA!$B$18,FU!$U6189)),U6189,"")</f>
        <v>Želenice</v>
      </c>
      <c r="T6189" t="str">
        <f t="array" ref="T6189">IFERROR(INDEX($S$3:$S$6255,SMALL(IF(ISNUMBER(SEARCH("",$S$3:$S$6255)),ROW($S$1:$S$6253),""),ROW(S6187))),"")</f>
        <v>Želenice</v>
      </c>
      <c r="U6189" t="s">
        <v>6757</v>
      </c>
      <c r="V6189">
        <v>599182</v>
      </c>
    </row>
    <row r="6190" spans="19:22">
      <c r="S6190" t="str">
        <f>IF(ISNUMBER(SEARCH(ZAKL_DATA!$B$18,FU!$U6190)),U6190,"")</f>
        <v>Želenice</v>
      </c>
      <c r="T6190" t="str">
        <f t="array" ref="T6190">IFERROR(INDEX($S$3:$S$6255,SMALL(IF(ISNUMBER(SEARCH("",$S$3:$S$6255)),ROW($S$1:$S$6253),""),ROW(S6188))),"")</f>
        <v>Želenice</v>
      </c>
      <c r="U6190" t="s">
        <v>6757</v>
      </c>
      <c r="V6190">
        <v>599191</v>
      </c>
    </row>
    <row r="6191" spans="19:22">
      <c r="S6191" t="str">
        <f>IF(ISNUMBER(SEARCH(ZAKL_DATA!$B$18,FU!$U6191)),U6191,"")</f>
        <v>Želešice</v>
      </c>
      <c r="T6191" t="str">
        <f t="array" ref="T6191">IFERROR(INDEX($S$3:$S$6255,SMALL(IF(ISNUMBER(SEARCH("",$S$3:$S$6255)),ROW($S$1:$S$6253),""),ROW(S6189))),"")</f>
        <v>Želešice</v>
      </c>
      <c r="U6191" t="s">
        <v>7928</v>
      </c>
      <c r="V6191">
        <v>599204</v>
      </c>
    </row>
    <row r="6192" spans="19:22">
      <c r="S6192" t="str">
        <f>IF(ISNUMBER(SEARCH(ZAKL_DATA!$B$18,FU!$U6192)),U6192,"")</f>
        <v>Želetava</v>
      </c>
      <c r="T6192" t="str">
        <f t="array" ref="T6192">IFERROR(INDEX($S$3:$S$6255,SMALL(IF(ISNUMBER(SEARCH("",$S$3:$S$6255)),ROW($S$1:$S$6253),""),ROW(S6190))),"")</f>
        <v>Želetava</v>
      </c>
      <c r="U6192" t="s">
        <v>8435</v>
      </c>
      <c r="V6192">
        <v>599212</v>
      </c>
    </row>
    <row r="6193" spans="19:22">
      <c r="S6193" t="str">
        <f>IF(ISNUMBER(SEARCH(ZAKL_DATA!$B$18,FU!$U6193)),U6193,"")</f>
        <v>Želetice</v>
      </c>
      <c r="T6193" t="str">
        <f t="array" ref="T6193">IFERROR(INDEX($S$3:$S$6255,SMALL(IF(ISNUMBER(SEARCH("",$S$3:$S$6255)),ROW($S$1:$S$6253),""),ROW(S6191))),"")</f>
        <v>Želetice</v>
      </c>
      <c r="U6193" t="s">
        <v>8095</v>
      </c>
      <c r="V6193">
        <v>599221</v>
      </c>
    </row>
    <row r="6194" spans="19:22">
      <c r="S6194" t="str">
        <f>IF(ISNUMBER(SEARCH(ZAKL_DATA!$B$18,FU!$U6194)),U6194,"")</f>
        <v>Želetice</v>
      </c>
      <c r="T6194" t="str">
        <f t="array" ref="T6194">IFERROR(INDEX($S$3:$S$6255,SMALL(IF(ISNUMBER(SEARCH("",$S$3:$S$6255)),ROW($S$1:$S$6253),""),ROW(S6192))),"")</f>
        <v>Želetice</v>
      </c>
      <c r="U6194" t="s">
        <v>8095</v>
      </c>
      <c r="V6194">
        <v>599239</v>
      </c>
    </row>
    <row r="6195" spans="19:22">
      <c r="S6195" t="str">
        <f>IF(ISNUMBER(SEARCH(ZAKL_DATA!$B$18,FU!$U6195)),U6195,"")</f>
        <v>Železná</v>
      </c>
      <c r="T6195" t="str">
        <f t="array" ref="T6195">IFERROR(INDEX($S$3:$S$6255,SMALL(IF(ISNUMBER(SEARCH("",$S$3:$S$6255)),ROW($S$1:$S$6253),""),ROW(S6193))),"")</f>
        <v>Železná</v>
      </c>
      <c r="U6195" t="s">
        <v>8922</v>
      </c>
      <c r="V6195">
        <v>599247</v>
      </c>
    </row>
    <row r="6196" spans="19:22">
      <c r="S6196" t="str">
        <f>IF(ISNUMBER(SEARCH(ZAKL_DATA!$B$18,FU!$U6196)),U6196,"")</f>
        <v>Železná Ruda</v>
      </c>
      <c r="T6196" t="str">
        <f t="array" ref="T6196">IFERROR(INDEX($S$3:$S$6255,SMALL(IF(ISNUMBER(SEARCH("",$S$3:$S$6255)),ROW($S$1:$S$6253),""),ROW(S6194))),"")</f>
        <v>Železná Ruda</v>
      </c>
      <c r="U6196" t="s">
        <v>6034</v>
      </c>
      <c r="V6196">
        <v>599255</v>
      </c>
    </row>
    <row r="6197" spans="19:22">
      <c r="S6197" t="str">
        <f>IF(ISNUMBER(SEARCH(ZAKL_DATA!$B$18,FU!$U6197)),U6197,"")</f>
        <v>Železné</v>
      </c>
      <c r="T6197" t="str">
        <f t="array" ref="T6197">IFERROR(INDEX($S$3:$S$6255,SMALL(IF(ISNUMBER(SEARCH("",$S$3:$S$6255)),ROW($S$1:$S$6253),""),ROW(S6195))),"")</f>
        <v>Železné</v>
      </c>
      <c r="U6197" t="s">
        <v>7929</v>
      </c>
      <c r="V6197">
        <v>599263</v>
      </c>
    </row>
    <row r="6198" spans="19:22">
      <c r="S6198" t="str">
        <f>IF(ISNUMBER(SEARCH(ZAKL_DATA!$B$18,FU!$U6198)),U6198,"")</f>
        <v>Železnice</v>
      </c>
      <c r="T6198" t="str">
        <f t="array" ref="T6198">IFERROR(INDEX($S$3:$S$6255,SMALL(IF(ISNUMBER(SEARCH("",$S$3:$S$6255)),ROW($S$1:$S$6253),""),ROW(S6196))),"")</f>
        <v>Železnice</v>
      </c>
      <c r="U6198" t="s">
        <v>7258</v>
      </c>
      <c r="V6198">
        <v>599271</v>
      </c>
    </row>
    <row r="6199" spans="19:22">
      <c r="S6199" t="str">
        <f>IF(ISNUMBER(SEARCH(ZAKL_DATA!$B$18,FU!$U6199)),U6199,"")</f>
        <v>Železný Brod</v>
      </c>
      <c r="T6199" t="str">
        <f t="array" ref="T6199">IFERROR(INDEX($S$3:$S$6255,SMALL(IF(ISNUMBER(SEARCH("",$S$3:$S$6255)),ROW($S$1:$S$6253),""),ROW(S6197))),"")</f>
        <v>Železný Brod</v>
      </c>
      <c r="U6199" t="s">
        <v>6473</v>
      </c>
      <c r="V6199">
        <v>599280</v>
      </c>
    </row>
    <row r="6200" spans="19:22">
      <c r="S6200" t="str">
        <f>IF(ISNUMBER(SEARCH(ZAKL_DATA!$B$18,FU!$U6200)),U6200,"")</f>
        <v>Želiv</v>
      </c>
      <c r="T6200" t="str">
        <f t="array" ref="T6200">IFERROR(INDEX($S$3:$S$6255,SMALL(IF(ISNUMBER(SEARCH("",$S$3:$S$6255)),ROW($S$1:$S$6253),""),ROW(S6198))),"")</f>
        <v>Želiv</v>
      </c>
      <c r="U6200" t="s">
        <v>5481</v>
      </c>
      <c r="V6200">
        <v>599298</v>
      </c>
    </row>
    <row r="6201" spans="19:22">
      <c r="S6201" t="str">
        <f>IF(ISNUMBER(SEARCH(ZAKL_DATA!$B$18,FU!$U6201)),U6201,"")</f>
        <v>Želivsko</v>
      </c>
      <c r="T6201" t="str">
        <f t="array" ref="T6201">IFERROR(INDEX($S$3:$S$6255,SMALL(IF(ISNUMBER(SEARCH("",$S$3:$S$6255)),ROW($S$1:$S$6253),""),ROW(S6199))),"")</f>
        <v>Želivsko</v>
      </c>
      <c r="U6201" t="s">
        <v>7117</v>
      </c>
      <c r="V6201">
        <v>599301</v>
      </c>
    </row>
    <row r="6202" spans="19:22">
      <c r="S6202" t="str">
        <f>IF(ISNUMBER(SEARCH(ZAKL_DATA!$B$18,FU!$U6202)),U6202,"")</f>
        <v>Želízy</v>
      </c>
      <c r="T6202" t="str">
        <f t="array" ref="T6202">IFERROR(INDEX($S$3:$S$6255,SMALL(IF(ISNUMBER(SEARCH("",$S$3:$S$6255)),ROW($S$1:$S$6253),""),ROW(S6200))),"")</f>
        <v>Želízy</v>
      </c>
      <c r="U6202" t="s">
        <v>4461</v>
      </c>
      <c r="V6202">
        <v>599344</v>
      </c>
    </row>
    <row r="6203" spans="19:22">
      <c r="S6203" t="str">
        <f>IF(ISNUMBER(SEARCH(ZAKL_DATA!$B$18,FU!$U6203)),U6203,"")</f>
        <v>Želkovice</v>
      </c>
      <c r="T6203" t="str">
        <f t="array" ref="T6203">IFERROR(INDEX($S$3:$S$6255,SMALL(IF(ISNUMBER(SEARCH("",$S$3:$S$6255)),ROW($S$1:$S$6253),""),ROW(S6201))),"")</f>
        <v>Želkovice</v>
      </c>
      <c r="U6203" t="s">
        <v>4001</v>
      </c>
      <c r="V6203">
        <v>599352</v>
      </c>
    </row>
    <row r="6204" spans="19:22">
      <c r="S6204" t="str">
        <f>IF(ISNUMBER(SEARCH(ZAKL_DATA!$B$18,FU!$U6204)),U6204,"")</f>
        <v>Želnava</v>
      </c>
      <c r="T6204" t="str">
        <f t="array" ref="T6204">IFERROR(INDEX($S$3:$S$6255,SMALL(IF(ISNUMBER(SEARCH("",$S$3:$S$6255)),ROW($S$1:$S$6253),""),ROW(S6202))),"")</f>
        <v>Želnava</v>
      </c>
      <c r="U6204" t="s">
        <v>5613</v>
      </c>
      <c r="V6204">
        <v>599361</v>
      </c>
    </row>
    <row r="6205" spans="19:22">
      <c r="S6205" t="str">
        <f>IF(ISNUMBER(SEARCH(ZAKL_DATA!$B$18,FU!$U6205)),U6205,"")</f>
        <v>Ženklava</v>
      </c>
      <c r="T6205" t="str">
        <f t="array" ref="T6205">IFERROR(INDEX($S$3:$S$6255,SMALL(IF(ISNUMBER(SEARCH("",$S$3:$S$6255)),ROW($S$1:$S$6253),""),ROW(S6203))),"")</f>
        <v>Ženklava</v>
      </c>
      <c r="U6205" t="s">
        <v>6839</v>
      </c>
      <c r="V6205">
        <v>599379</v>
      </c>
    </row>
    <row r="6206" spans="19:22">
      <c r="S6206" t="str">
        <f>IF(ISNUMBER(SEARCH(ZAKL_DATA!$B$18,FU!$U6206)),U6206,"")</f>
        <v>Žeranovice</v>
      </c>
      <c r="T6206" t="str">
        <f t="array" ref="T6206">IFERROR(INDEX($S$3:$S$6255,SMALL(IF(ISNUMBER(SEARCH("",$S$3:$S$6255)),ROW($S$1:$S$6253),""),ROW(S6204))),"")</f>
        <v>Žeranovice</v>
      </c>
      <c r="U6206" t="s">
        <v>8268</v>
      </c>
      <c r="V6206">
        <v>599387</v>
      </c>
    </row>
    <row r="6207" spans="19:22">
      <c r="S6207" t="str">
        <f>IF(ISNUMBER(SEARCH(ZAKL_DATA!$B$18,FU!$U6207)),U6207,"")</f>
        <v>Žeravice</v>
      </c>
      <c r="T6207" t="str">
        <f t="array" ref="T6207">IFERROR(INDEX($S$3:$S$6255,SMALL(IF(ISNUMBER(SEARCH("",$S$3:$S$6255)),ROW($S$1:$S$6253),""),ROW(S6205))),"")</f>
        <v>Žeravice</v>
      </c>
      <c r="U6207" t="s">
        <v>8096</v>
      </c>
      <c r="V6207">
        <v>599395</v>
      </c>
    </row>
    <row r="6208" spans="19:22">
      <c r="S6208" t="str">
        <f>IF(ISNUMBER(SEARCH(ZAKL_DATA!$B$18,FU!$U6208)),U6208,"")</f>
        <v>Žeraviny</v>
      </c>
      <c r="T6208" t="str">
        <f t="array" ref="T6208">IFERROR(INDEX($S$3:$S$6255,SMALL(IF(ISNUMBER(SEARCH("",$S$3:$S$6255)),ROW($S$1:$S$6253),""),ROW(S6206))),"")</f>
        <v>Žeraviny</v>
      </c>
      <c r="U6208" t="s">
        <v>8097</v>
      </c>
      <c r="V6208">
        <v>599409</v>
      </c>
    </row>
    <row r="6209" spans="19:22">
      <c r="S6209" t="str">
        <f>IF(ISNUMBER(SEARCH(ZAKL_DATA!$B$18,FU!$U6209)),U6209,"")</f>
        <v>Žerčice</v>
      </c>
      <c r="T6209" t="str">
        <f t="array" ref="T6209">IFERROR(INDEX($S$3:$S$6255,SMALL(IF(ISNUMBER(SEARCH("",$S$3:$S$6255)),ROW($S$1:$S$6253),""),ROW(S6207))),"")</f>
        <v>Žerčice</v>
      </c>
      <c r="U6209" t="s">
        <v>4604</v>
      </c>
      <c r="V6209">
        <v>599417</v>
      </c>
    </row>
    <row r="6210" spans="19:22">
      <c r="S6210" t="str">
        <f>IF(ISNUMBER(SEARCH(ZAKL_DATA!$B$18,FU!$U6210)),U6210,"")</f>
        <v>Žeretice</v>
      </c>
      <c r="T6210" t="str">
        <f t="array" ref="T6210">IFERROR(INDEX($S$3:$S$6255,SMALL(IF(ISNUMBER(SEARCH("",$S$3:$S$6255)),ROW($S$1:$S$6253),""),ROW(S6208))),"")</f>
        <v>Žeretice</v>
      </c>
      <c r="U6210" t="s">
        <v>7259</v>
      </c>
      <c r="V6210">
        <v>599425</v>
      </c>
    </row>
    <row r="6211" spans="19:22">
      <c r="S6211" t="str">
        <f>IF(ISNUMBER(SEARCH(ZAKL_DATA!$B$18,FU!$U6211)),U6211,"")</f>
        <v>Žermanice</v>
      </c>
      <c r="T6211" t="str">
        <f t="array" ref="T6211">IFERROR(INDEX($S$3:$S$6255,SMALL(IF(ISNUMBER(SEARCH("",$S$3:$S$6255)),ROW($S$1:$S$6253),""),ROW(S6209))),"")</f>
        <v>Žermanice</v>
      </c>
      <c r="U6211" t="s">
        <v>6794</v>
      </c>
      <c r="V6211">
        <v>599433</v>
      </c>
    </row>
    <row r="6212" spans="19:22">
      <c r="S6212" t="str">
        <f>IF(ISNUMBER(SEARCH(ZAKL_DATA!$B$18,FU!$U6212)),U6212,"")</f>
        <v>Žernov</v>
      </c>
      <c r="T6212" t="str">
        <f t="array" ref="T6212">IFERROR(INDEX($S$3:$S$6255,SMALL(IF(ISNUMBER(SEARCH("",$S$3:$S$6255)),ROW($S$1:$S$6253),""),ROW(S6210))),"")</f>
        <v>Žernov</v>
      </c>
      <c r="U6212" t="s">
        <v>7323</v>
      </c>
      <c r="V6212">
        <v>599441</v>
      </c>
    </row>
    <row r="6213" spans="19:22">
      <c r="S6213" t="str">
        <f>IF(ISNUMBER(SEARCH(ZAKL_DATA!$B$18,FU!$U6213)),U6213,"")</f>
        <v>Žernov</v>
      </c>
      <c r="T6213" t="str">
        <f t="array" ref="T6213">IFERROR(INDEX($S$3:$S$6255,SMALL(IF(ISNUMBER(SEARCH("",$S$3:$S$6255)),ROW($S$1:$S$6253),""),ROW(S6211))),"")</f>
        <v>Žernov</v>
      </c>
      <c r="U6213" t="s">
        <v>7323</v>
      </c>
      <c r="V6213">
        <v>599450</v>
      </c>
    </row>
    <row r="6214" spans="19:22">
      <c r="S6214" t="str">
        <f>IF(ISNUMBER(SEARCH(ZAKL_DATA!$B$18,FU!$U6214)),U6214,"")</f>
        <v>Žernovice</v>
      </c>
      <c r="T6214" t="str">
        <f t="array" ref="T6214">IFERROR(INDEX($S$3:$S$6255,SMALL(IF(ISNUMBER(SEARCH("",$S$3:$S$6255)),ROW($S$1:$S$6253),""),ROW(S6212))),"")</f>
        <v>Žernovice</v>
      </c>
      <c r="U6214" t="s">
        <v>4621</v>
      </c>
      <c r="V6214">
        <v>599468</v>
      </c>
    </row>
    <row r="6215" spans="19:22">
      <c r="S6215" t="str">
        <f>IF(ISNUMBER(SEARCH(ZAKL_DATA!$B$18,FU!$U6215)),U6215,"")</f>
        <v>Žernovník</v>
      </c>
      <c r="T6215" t="str">
        <f t="array" ref="T6215">IFERROR(INDEX($S$3:$S$6255,SMALL(IF(ISNUMBER(SEARCH("",$S$3:$S$6255)),ROW($S$1:$S$6253),""),ROW(S6213))),"")</f>
        <v>Žernovník</v>
      </c>
      <c r="U6215" t="s">
        <v>7822</v>
      </c>
      <c r="V6215">
        <v>599476</v>
      </c>
    </row>
    <row r="6216" spans="19:22">
      <c r="S6216" t="str">
        <f>IF(ISNUMBER(SEARCH(ZAKL_DATA!$B$18,FU!$U6216)),U6216,"")</f>
        <v>Žerotice</v>
      </c>
      <c r="T6216" t="str">
        <f t="array" ref="T6216">IFERROR(INDEX($S$3:$S$6255,SMALL(IF(ISNUMBER(SEARCH("",$S$3:$S$6255)),ROW($S$1:$S$6253),""),ROW(S6214))),"")</f>
        <v>Žerotice</v>
      </c>
      <c r="U6216" t="s">
        <v>8652</v>
      </c>
      <c r="V6216">
        <v>599484</v>
      </c>
    </row>
    <row r="6217" spans="19:22">
      <c r="S6217" t="str">
        <f>IF(ISNUMBER(SEARCH(ZAKL_DATA!$B$18,FU!$U6217)),U6217,"")</f>
        <v>Žerotín</v>
      </c>
      <c r="T6217" t="str">
        <f t="array" ref="T6217">IFERROR(INDEX($S$3:$S$6255,SMALL(IF(ISNUMBER(SEARCH("",$S$3:$S$6255)),ROW($S$1:$S$6253),""),ROW(S6215))),"")</f>
        <v>Žerotín</v>
      </c>
      <c r="U6217" t="s">
        <v>3674</v>
      </c>
      <c r="V6217">
        <v>599492</v>
      </c>
    </row>
    <row r="6218" spans="19:22">
      <c r="S6218" t="str">
        <f>IF(ISNUMBER(SEARCH(ZAKL_DATA!$B$18,FU!$U6218)),U6218,"")</f>
        <v>Žerotín</v>
      </c>
      <c r="T6218" t="str">
        <f t="array" ref="T6218">IFERROR(INDEX($S$3:$S$6255,SMALL(IF(ISNUMBER(SEARCH("",$S$3:$S$6255)),ROW($S$1:$S$6253),""),ROW(S6216))),"")</f>
        <v>Žerotín</v>
      </c>
      <c r="U6218" t="s">
        <v>3674</v>
      </c>
      <c r="V6218">
        <v>599506</v>
      </c>
    </row>
    <row r="6219" spans="19:22">
      <c r="S6219" t="str">
        <f>IF(ISNUMBER(SEARCH(ZAKL_DATA!$B$18,FU!$U6219)),U6219,"")</f>
        <v>Žerůtky</v>
      </c>
      <c r="T6219" t="str">
        <f t="array" ref="T6219">IFERROR(INDEX($S$3:$S$6255,SMALL(IF(ISNUMBER(SEARCH("",$S$3:$S$6255)),ROW($S$1:$S$6253),""),ROW(S6217))),"")</f>
        <v>Žerůtky</v>
      </c>
      <c r="U6219" t="s">
        <v>7823</v>
      </c>
      <c r="V6219">
        <v>599514</v>
      </c>
    </row>
    <row r="6220" spans="19:22">
      <c r="S6220" t="str">
        <f>IF(ISNUMBER(SEARCH(ZAKL_DATA!$B$18,FU!$U6220)),U6220,"")</f>
        <v>Žerůtky</v>
      </c>
      <c r="T6220" t="str">
        <f t="array" ref="T6220">IFERROR(INDEX($S$3:$S$6255,SMALL(IF(ISNUMBER(SEARCH("",$S$3:$S$6255)),ROW($S$1:$S$6253),""),ROW(S6218))),"")</f>
        <v>Žerůtky</v>
      </c>
      <c r="U6220" t="s">
        <v>7823</v>
      </c>
      <c r="V6220">
        <v>599522</v>
      </c>
    </row>
    <row r="6221" spans="19:22">
      <c r="S6221" t="str">
        <f>IF(ISNUMBER(SEARCH(ZAKL_DATA!$B$18,FU!$U6221)),U6221,"")</f>
        <v>Židlochovice</v>
      </c>
      <c r="T6221" t="str">
        <f t="array" ref="T6221">IFERROR(INDEX($S$3:$S$6255,SMALL(IF(ISNUMBER(SEARCH("",$S$3:$S$6255)),ROW($S$1:$S$6253),""),ROW(S6219))),"")</f>
        <v>Židlochovice</v>
      </c>
      <c r="U6221" t="s">
        <v>7930</v>
      </c>
      <c r="V6221">
        <v>599531</v>
      </c>
    </row>
    <row r="6222" spans="19:22">
      <c r="S6222" t="str">
        <f>IF(ISNUMBER(SEARCH(ZAKL_DATA!$B$18,FU!$U6222)),U6222,"")</f>
        <v>Židněves</v>
      </c>
      <c r="T6222" t="str">
        <f t="array" ref="T6222">IFERROR(INDEX($S$3:$S$6255,SMALL(IF(ISNUMBER(SEARCH("",$S$3:$S$6255)),ROW($S$1:$S$6253),""),ROW(S6220))),"")</f>
        <v>Židněves</v>
      </c>
      <c r="U6222" t="s">
        <v>4605</v>
      </c>
      <c r="V6222">
        <v>599549</v>
      </c>
    </row>
    <row r="6223" spans="19:22">
      <c r="S6223" t="str">
        <f>IF(ISNUMBER(SEARCH(ZAKL_DATA!$B$18,FU!$U6223)),U6223,"")</f>
        <v>Židovice</v>
      </c>
      <c r="T6223" t="str">
        <f t="array" ref="T6223">IFERROR(INDEX($S$3:$S$6255,SMALL(IF(ISNUMBER(SEARCH("",$S$3:$S$6255)),ROW($S$1:$S$6253),""),ROW(S6221))),"")</f>
        <v>Židovice</v>
      </c>
      <c r="U6223" t="s">
        <v>6650</v>
      </c>
      <c r="V6223">
        <v>599557</v>
      </c>
    </row>
    <row r="6224" spans="19:22">
      <c r="S6224" t="str">
        <f>IF(ISNUMBER(SEARCH(ZAKL_DATA!$B$18,FU!$U6224)),U6224,"")</f>
        <v>Židovice</v>
      </c>
      <c r="T6224" t="str">
        <f t="array" ref="T6224">IFERROR(INDEX($S$3:$S$6255,SMALL(IF(ISNUMBER(SEARCH("",$S$3:$S$6255)),ROW($S$1:$S$6253),""),ROW(S6222))),"")</f>
        <v>Židovice</v>
      </c>
      <c r="U6224" t="s">
        <v>6650</v>
      </c>
      <c r="V6224">
        <v>599565</v>
      </c>
    </row>
    <row r="6225" spans="19:22">
      <c r="S6225" t="str">
        <f>IF(ISNUMBER(SEARCH(ZAKL_DATA!$B$18,FU!$U6225)),U6225,"")</f>
        <v>Žihle</v>
      </c>
      <c r="T6225" t="str">
        <f t="array" ref="T6225">IFERROR(INDEX($S$3:$S$6255,SMALL(IF(ISNUMBER(SEARCH("",$S$3:$S$6255)),ROW($S$1:$S$6253),""),ROW(S6223))),"")</f>
        <v>Žihle</v>
      </c>
      <c r="U6225" t="s">
        <v>6145</v>
      </c>
      <c r="V6225">
        <v>599573</v>
      </c>
    </row>
    <row r="6226" spans="19:22">
      <c r="S6226" t="str">
        <f>IF(ISNUMBER(SEARCH(ZAKL_DATA!$B$18,FU!$U6226)),U6226,"")</f>
        <v>Žihobce</v>
      </c>
      <c r="T6226" t="str">
        <f t="array" ref="T6226">IFERROR(INDEX($S$3:$S$6255,SMALL(IF(ISNUMBER(SEARCH("",$S$3:$S$6255)),ROW($S$1:$S$6253),""),ROW(S6224))),"")</f>
        <v>Žihobce</v>
      </c>
      <c r="U6226" t="s">
        <v>6035</v>
      </c>
      <c r="V6226">
        <v>599581</v>
      </c>
    </row>
    <row r="6227" spans="19:22">
      <c r="S6227" t="str">
        <f>IF(ISNUMBER(SEARCH(ZAKL_DATA!$B$18,FU!$U6227)),U6227,"")</f>
        <v>Žichlínek</v>
      </c>
      <c r="T6227" t="str">
        <f t="array" ref="T6227">IFERROR(INDEX($S$3:$S$6255,SMALL(IF(ISNUMBER(SEARCH("",$S$3:$S$6255)),ROW($S$1:$S$6253),""),ROW(S6225))),"")</f>
        <v>Žichlínek</v>
      </c>
      <c r="U6227" t="s">
        <v>7738</v>
      </c>
      <c r="V6227">
        <v>599590</v>
      </c>
    </row>
    <row r="6228" spans="19:22">
      <c r="S6228" t="str">
        <f>IF(ISNUMBER(SEARCH(ZAKL_DATA!$B$18,FU!$U6228)),U6228,"")</f>
        <v>Žichovice</v>
      </c>
      <c r="T6228" t="str">
        <f t="array" ref="T6228">IFERROR(INDEX($S$3:$S$6255,SMALL(IF(ISNUMBER(SEARCH("",$S$3:$S$6255)),ROW($S$1:$S$6253),""),ROW(S6226))),"")</f>
        <v>Žichovice</v>
      </c>
      <c r="U6228" t="s">
        <v>6036</v>
      </c>
      <c r="V6228">
        <v>599603</v>
      </c>
    </row>
    <row r="6229" spans="19:22">
      <c r="S6229" t="str">
        <f>IF(ISNUMBER(SEARCH(ZAKL_DATA!$B$18,FU!$U6229)),U6229,"")</f>
        <v>Žilina</v>
      </c>
      <c r="T6229" t="str">
        <f t="array" ref="T6229">IFERROR(INDEX($S$3:$S$6255,SMALL(IF(ISNUMBER(SEARCH("",$S$3:$S$6255)),ROW($S$1:$S$6253),""),ROW(S6227))),"")</f>
        <v>Žilina</v>
      </c>
      <c r="U6229" t="s">
        <v>4247</v>
      </c>
      <c r="V6229">
        <v>599611</v>
      </c>
    </row>
    <row r="6230" spans="19:22">
      <c r="S6230" t="str">
        <f>IF(ISNUMBER(SEARCH(ZAKL_DATA!$B$18,FU!$U6230)),U6230,"")</f>
        <v>Žilov</v>
      </c>
      <c r="T6230" t="str">
        <f t="array" ref="T6230">IFERROR(INDEX($S$3:$S$6255,SMALL(IF(ISNUMBER(SEARCH("",$S$3:$S$6255)),ROW($S$1:$S$6253),""),ROW(S6228))),"")</f>
        <v>Žilov</v>
      </c>
      <c r="U6230" t="s">
        <v>6146</v>
      </c>
      <c r="V6230">
        <v>599620</v>
      </c>
    </row>
    <row r="6231" spans="19:22">
      <c r="S6231" t="str">
        <f>IF(ISNUMBER(SEARCH(ZAKL_DATA!$B$18,FU!$U6231)),U6231,"")</f>
        <v>Žim</v>
      </c>
      <c r="T6231" t="str">
        <f t="array" ref="T6231">IFERROR(INDEX($S$3:$S$6255,SMALL(IF(ISNUMBER(SEARCH("",$S$3:$S$6255)),ROW($S$1:$S$6253),""),ROW(S6229))),"")</f>
        <v>Žim</v>
      </c>
      <c r="U6231" t="s">
        <v>6785</v>
      </c>
      <c r="V6231">
        <v>599638</v>
      </c>
    </row>
    <row r="6232" spans="19:22">
      <c r="S6232" t="str">
        <f>IF(ISNUMBER(SEARCH(ZAKL_DATA!$B$18,FU!$U6232)),U6232,"")</f>
        <v>Žimutice</v>
      </c>
      <c r="T6232" t="str">
        <f t="array" ref="T6232">IFERROR(INDEX($S$3:$S$6255,SMALL(IF(ISNUMBER(SEARCH("",$S$3:$S$6255)),ROW($S$1:$S$6253),""),ROW(S6230))),"")</f>
        <v>Žimutice</v>
      </c>
      <c r="U6232" t="s">
        <v>5195</v>
      </c>
      <c r="V6232">
        <v>599646</v>
      </c>
    </row>
    <row r="6233" spans="19:22">
      <c r="S6233" t="str">
        <f>IF(ISNUMBER(SEARCH(ZAKL_DATA!$B$18,FU!$U6233)),U6233,"")</f>
        <v>Žinkovy</v>
      </c>
      <c r="T6233" t="str">
        <f t="array" ref="T6233">IFERROR(INDEX($S$3:$S$6255,SMALL(IF(ISNUMBER(SEARCH("",$S$3:$S$6255)),ROW($S$1:$S$6253),""),ROW(S6231))),"")</f>
        <v>Žinkovy</v>
      </c>
      <c r="U6233" t="s">
        <v>6087</v>
      </c>
      <c r="V6233">
        <v>599654</v>
      </c>
    </row>
    <row r="6234" spans="19:22">
      <c r="S6234" t="str">
        <f>IF(ISNUMBER(SEARCH(ZAKL_DATA!$B$18,FU!$U6234)),U6234,"")</f>
        <v>Žirov</v>
      </c>
      <c r="T6234" t="str">
        <f t="array" ref="T6234">IFERROR(INDEX($S$3:$S$6255,SMALL(IF(ISNUMBER(SEARCH("",$S$3:$S$6255)),ROW($S$1:$S$6253),""),ROW(S6232))),"")</f>
        <v>Žirov</v>
      </c>
      <c r="U6234" t="s">
        <v>6302</v>
      </c>
      <c r="V6234">
        <v>599662</v>
      </c>
    </row>
    <row r="6235" spans="19:22">
      <c r="S6235" t="str">
        <f>IF(ISNUMBER(SEARCH(ZAKL_DATA!$B$18,FU!$U6235)),U6235,"")</f>
        <v>Žirovnice</v>
      </c>
      <c r="T6235" t="str">
        <f t="array" ref="T6235">IFERROR(INDEX($S$3:$S$6255,SMALL(IF(ISNUMBER(SEARCH("",$S$3:$S$6255)),ROW($S$1:$S$6253),""),ROW(S6233))),"")</f>
        <v>Žirovnice</v>
      </c>
      <c r="U6235" t="s">
        <v>5483</v>
      </c>
      <c r="V6235">
        <v>599671</v>
      </c>
    </row>
    <row r="6236" spans="19:22">
      <c r="S6236" t="str">
        <f>IF(ISNUMBER(SEARCH(ZAKL_DATA!$B$18,FU!$U6236)),U6236,"")</f>
        <v>Žíšov</v>
      </c>
      <c r="T6236" t="str">
        <f t="array" ref="T6236">IFERROR(INDEX($S$3:$S$6255,SMALL(IF(ISNUMBER(SEARCH("",$S$3:$S$6255)),ROW($S$1:$S$6253),""),ROW(S6234))),"")</f>
        <v>Žíšov</v>
      </c>
      <c r="U6236" t="s">
        <v>6475</v>
      </c>
      <c r="V6236">
        <v>599689</v>
      </c>
    </row>
    <row r="6237" spans="19:22">
      <c r="S6237" t="str">
        <f>IF(ISNUMBER(SEARCH(ZAKL_DATA!$B$18,FU!$U6237)),U6237,"")</f>
        <v>Žitenice</v>
      </c>
      <c r="T6237" t="str">
        <f t="array" ref="T6237">IFERROR(INDEX($S$3:$S$6255,SMALL(IF(ISNUMBER(SEARCH("",$S$3:$S$6255)),ROW($S$1:$S$6253),""),ROW(S6235))),"")</f>
        <v>Žitenice</v>
      </c>
      <c r="U6237" t="s">
        <v>6651</v>
      </c>
      <c r="V6237">
        <v>599697</v>
      </c>
    </row>
    <row r="6238" spans="19:22">
      <c r="S6238" t="str">
        <f>IF(ISNUMBER(SEARCH(ZAKL_DATA!$B$18,FU!$U6238)),U6238,"")</f>
        <v>Žítková</v>
      </c>
      <c r="T6238" t="str">
        <f t="array" ref="T6238">IFERROR(INDEX($S$3:$S$6255,SMALL(IF(ISNUMBER(SEARCH("",$S$3:$S$6255)),ROW($S$1:$S$6253),""),ROW(S6236))),"")</f>
        <v>Žítková</v>
      </c>
      <c r="U6238" t="s">
        <v>8495</v>
      </c>
      <c r="V6238">
        <v>599701</v>
      </c>
    </row>
    <row r="6239" spans="19:22">
      <c r="S6239" t="str">
        <f>IF(ISNUMBER(SEARCH(ZAKL_DATA!$B$18,FU!$U6239)),U6239,"")</f>
        <v>Žitovlice</v>
      </c>
      <c r="T6239" t="str">
        <f t="array" ref="T6239">IFERROR(INDEX($S$3:$S$6255,SMALL(IF(ISNUMBER(SEARCH("",$S$3:$S$6255)),ROW($S$1:$S$6253),""),ROW(S6237))),"")</f>
        <v>Žitovlice</v>
      </c>
      <c r="U6239" t="s">
        <v>3638</v>
      </c>
      <c r="V6239">
        <v>599719</v>
      </c>
    </row>
    <row r="6240" spans="19:22">
      <c r="S6240" t="str">
        <f>IF(ISNUMBER(SEARCH(ZAKL_DATA!$B$18,FU!$U6240)),U6240,"")</f>
        <v>Živanice</v>
      </c>
      <c r="T6240" t="str">
        <f t="array" ref="T6240">IFERROR(INDEX($S$3:$S$6255,SMALL(IF(ISNUMBER(SEARCH("",$S$3:$S$6255)),ROW($S$1:$S$6253),""),ROW(S6238))),"")</f>
        <v>Živanice</v>
      </c>
      <c r="U6240" t="s">
        <v>7401</v>
      </c>
      <c r="V6240">
        <v>599727</v>
      </c>
    </row>
    <row r="6241" spans="19:22">
      <c r="S6241" t="str">
        <f>IF(ISNUMBER(SEARCH(ZAKL_DATA!$B$18,FU!$U6241)),U6241,"")</f>
        <v>Životice</v>
      </c>
      <c r="T6241" t="str">
        <f t="array" ref="T6241">IFERROR(INDEX($S$3:$S$6255,SMALL(IF(ISNUMBER(SEARCH("",$S$3:$S$6255)),ROW($S$1:$S$6253),""),ROW(S6239))),"")</f>
        <v>Životice</v>
      </c>
      <c r="U6241" t="s">
        <v>4861</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c r="S6243" t="str">
        <f>IF(ISNUMBER(SEARCH(ZAKL_DATA!$B$18,FU!$U6243)),U6243,"")</f>
        <v>Žiželice</v>
      </c>
      <c r="T6243" t="str">
        <f t="array" ref="T6243">IFERROR(INDEX($S$3:$S$6255,SMALL(IF(ISNUMBER(SEARCH("",$S$3:$S$6255)),ROW($S$1:$S$6253),""),ROW(S6241))),"")</f>
        <v>Žiželice</v>
      </c>
      <c r="U6243" t="s">
        <v>4324</v>
      </c>
      <c r="V6243">
        <v>599751</v>
      </c>
    </row>
    <row r="6244" spans="19:22">
      <c r="S6244" t="str">
        <f>IF(ISNUMBER(SEARCH(ZAKL_DATA!$B$18,FU!$U6244)),U6244,"")</f>
        <v>Žiželice</v>
      </c>
      <c r="T6244" t="str">
        <f t="array" ref="T6244">IFERROR(INDEX($S$3:$S$6255,SMALL(IF(ISNUMBER(SEARCH("",$S$3:$S$6255)),ROW($S$1:$S$6253),""),ROW(S6242))),"")</f>
        <v>Žiželice</v>
      </c>
      <c r="U6244" t="s">
        <v>4324</v>
      </c>
      <c r="V6244">
        <v>599760</v>
      </c>
    </row>
    <row r="6245" spans="19:22">
      <c r="S6245" t="str">
        <f>IF(ISNUMBER(SEARCH(ZAKL_DATA!$B$18,FU!$U6245)),U6245,"")</f>
        <v>Žižice</v>
      </c>
      <c r="T6245" t="str">
        <f t="array" ref="T6245">IFERROR(INDEX($S$3:$S$6255,SMALL(IF(ISNUMBER(SEARCH("",$S$3:$S$6255)),ROW($S$1:$S$6253),""),ROW(S6243))),"")</f>
        <v>Žižice</v>
      </c>
      <c r="U6245" t="s">
        <v>4248</v>
      </c>
      <c r="V6245">
        <v>599778</v>
      </c>
    </row>
    <row r="6246" spans="19:22">
      <c r="S6246" t="str">
        <f>IF(ISNUMBER(SEARCH(ZAKL_DATA!$B$18,FU!$U6246)),U6246,"")</f>
        <v>Žižkovo Pole</v>
      </c>
      <c r="T6246" t="str">
        <f t="array" ref="T6246">IFERROR(INDEX($S$3:$S$6255,SMALL(IF(ISNUMBER(SEARCH("",$S$3:$S$6255)),ROW($S$1:$S$6253),""),ROW(S6244))),"")</f>
        <v>Žižkovo Pole</v>
      </c>
      <c r="U6246" t="s">
        <v>6929</v>
      </c>
      <c r="V6246">
        <v>599808</v>
      </c>
    </row>
    <row r="6247" spans="19:22">
      <c r="S6247" t="str">
        <f>IF(ISNUMBER(SEARCH(ZAKL_DATA!$B$18,FU!$U6247)),U6247,"")</f>
        <v>Žlebské Chvalovice</v>
      </c>
      <c r="T6247" t="str">
        <f t="array" ref="T6247">IFERROR(INDEX($S$3:$S$6255,SMALL(IF(ISNUMBER(SEARCH("",$S$3:$S$6255)),ROW($S$1:$S$6253),""),ROW(S6245))),"")</f>
        <v>Žlebské Chvalovice</v>
      </c>
      <c r="U6247" t="s">
        <v>7277</v>
      </c>
      <c r="V6247">
        <v>599832</v>
      </c>
    </row>
    <row r="6248" spans="19:22">
      <c r="S6248" t="str">
        <f>IF(ISNUMBER(SEARCH(ZAKL_DATA!$B$18,FU!$U6248)),U6248,"")</f>
        <v>Žleby</v>
      </c>
      <c r="T6248" t="str">
        <f t="array" ref="T6248">IFERROR(INDEX($S$3:$S$6255,SMALL(IF(ISNUMBER(SEARCH("",$S$3:$S$6255)),ROW($S$1:$S$6253),""),ROW(S6246))),"")</f>
        <v>Žleby</v>
      </c>
      <c r="U6248" t="s">
        <v>4394</v>
      </c>
      <c r="V6248">
        <v>599867</v>
      </c>
    </row>
    <row r="6249" spans="19:22">
      <c r="S6249" t="str">
        <f>IF(ISNUMBER(SEARCH(ZAKL_DATA!$B$18,FU!$U6249)),U6249,"")</f>
        <v>Žlunice</v>
      </c>
      <c r="T6249" t="str">
        <f t="array" ref="T6249">IFERROR(INDEX($S$3:$S$6255,SMALL(IF(ISNUMBER(SEARCH("",$S$3:$S$6255)),ROW($S$1:$S$6253),""),ROW(S6247))),"")</f>
        <v>Žlunice</v>
      </c>
      <c r="U6249" t="s">
        <v>7260</v>
      </c>
      <c r="V6249">
        <v>599905</v>
      </c>
    </row>
    <row r="6250" spans="19:22">
      <c r="S6250" t="str">
        <f>IF(ISNUMBER(SEARCH(ZAKL_DATA!$B$18,FU!$U6250)),U6250,"")</f>
        <v>Žlutava</v>
      </c>
      <c r="T6250" t="str">
        <f t="array" ref="T6250">IFERROR(INDEX($S$3:$S$6255,SMALL(IF(ISNUMBER(SEARCH("",$S$3:$S$6255)),ROW($S$1:$S$6253),""),ROW(S6248))),"")</f>
        <v>Žlutava</v>
      </c>
      <c r="U6250" t="s">
        <v>8035</v>
      </c>
      <c r="V6250">
        <v>599921</v>
      </c>
    </row>
    <row r="6251" spans="19:22">
      <c r="S6251" t="str">
        <f>IF(ISNUMBER(SEARCH(ZAKL_DATA!$B$18,FU!$U6251)),U6251,"")</f>
        <v>Žlutice</v>
      </c>
      <c r="T6251" t="str">
        <f t="array" ref="T6251">IFERROR(INDEX($S$3:$S$6255,SMALL(IF(ISNUMBER(SEARCH("",$S$3:$S$6255)),ROW($S$1:$S$6253),""),ROW(S6249))),"")</f>
        <v>Žlutice</v>
      </c>
      <c r="U6251" t="s">
        <v>5972</v>
      </c>
      <c r="V6251">
        <v>599930</v>
      </c>
    </row>
    <row r="6252" spans="19:22">
      <c r="S6252" t="str">
        <f>IF(ISNUMBER(SEARCH(ZAKL_DATA!$B$18,FU!$U6252)),U6252,"")</f>
        <v>Žulová</v>
      </c>
      <c r="T6252" t="str">
        <f t="array" ref="T6252">IFERROR(INDEX($S$3:$S$6255,SMALL(IF(ISNUMBER(SEARCH("",$S$3:$S$6255)),ROW($S$1:$S$6253),""),ROW(S6250))),"")</f>
        <v>Žulová</v>
      </c>
      <c r="U6252" t="s">
        <v>4989</v>
      </c>
      <c r="V6252">
        <v>599948</v>
      </c>
    </row>
    <row r="6253" spans="19:22">
      <c r="S6253" t="str">
        <f>IF(ISNUMBER(SEARCH(ZAKL_DATA!$B$18,FU!$U6253)),U6253,"")</f>
        <v>Žumberk</v>
      </c>
      <c r="T6253" t="str">
        <f t="array" ref="T6253">IFERROR(INDEX($S$3:$S$6255,SMALL(IF(ISNUMBER(SEARCH("",$S$3:$S$6255)),ROW($S$1:$S$6253),""),ROW(S6251))),"")</f>
        <v>Žumberk</v>
      </c>
      <c r="U6253" t="s">
        <v>7157</v>
      </c>
      <c r="V6253">
        <v>599956</v>
      </c>
    </row>
    <row r="6254" spans="19:22">
      <c r="S6254" t="str">
        <f>IF(ISNUMBER(SEARCH(ZAKL_DATA!$B$18,FU!$U6254)),U6254,"")</f>
        <v>Županovice</v>
      </c>
      <c r="T6254" t="str">
        <f t="array" ref="T6254">IFERROR(INDEX($S$3:$S$6255,SMALL(IF(ISNUMBER(SEARCH("",$S$3:$S$6255)),ROW($S$1:$S$6253),""),ROW(S6252))),"")</f>
        <v>Županovice</v>
      </c>
      <c r="U6254" t="s">
        <v>6347</v>
      </c>
      <c r="V6254">
        <v>599964</v>
      </c>
    </row>
    <row r="6255" spans="19:22">
      <c r="S6255" t="str">
        <f>IF(ISNUMBER(SEARCH(ZAKL_DATA!$B$18,FU!$U6255)),U6255,"")</f>
        <v>Županovice</v>
      </c>
      <c r="T6255" t="str">
        <f t="array" ref="T6255">IFERROR(INDEX($S$3:$S$6255,SMALL(IF(ISNUMBER(SEARCH("",$S$3:$S$6255)),ROW($S$1:$S$6253),""),ROW(S6253))),"")</f>
        <v>Županovice</v>
      </c>
      <c r="U6255" t="s">
        <v>6347</v>
      </c>
      <c r="V6255">
        <v>599999</v>
      </c>
    </row>
  </sheetData>
  <sortState xmlns:xlrd2="http://schemas.microsoft.com/office/spreadsheetml/2017/richdata2" ref="U3:U6255">
    <sortCondition ref="U3"/>
  </sortState>
  <dataValidations disablePrompts="1" count="1">
    <dataValidation type="list" allowBlank="1" showInputMessage="1" sqref="B20" xr:uid="{00000000-0002-0000-0000-000000000000}">
      <formula1>validation_list2</formula1>
    </dataValidation>
  </dataValidations>
  <hyperlinks>
    <hyperlink ref="O1703" r:id="rId1" display="http://apl.czso.cz/iSMS/klasstru.jsp?kodcis=80004" xr:uid="{00000000-0004-0000-0000-000000000000}"/>
  </hyperlinks>
  <pageMargins left="0.7" right="0.7" top="0.78740157499999996" bottom="0.78740157499999996" header="0.3" footer="0.3"/>
  <pageSetup paperSize="9"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outlinePr summaryBelow="0" summaryRight="0"/>
    <pageSetUpPr autoPageBreaks="0"/>
  </sheetPr>
  <dimension ref="A1:E41"/>
  <sheetViews>
    <sheetView showOutlineSymbols="0" topLeftCell="A4" workbookViewId="0">
      <selection activeCell="D4" sqref="D4"/>
    </sheetView>
  </sheetViews>
  <sheetFormatPr defaultColWidth="9.140625" defaultRowHeight="12.75"/>
  <cols>
    <col min="1" max="1" width="6.7109375" style="4" customWidth="1"/>
    <col min="2" max="2" width="39.140625" style="4" customWidth="1"/>
    <col min="3" max="5" width="17.7109375" style="4" customWidth="1"/>
    <col min="6" max="16384" width="9.140625" style="5"/>
  </cols>
  <sheetData>
    <row r="1" spans="1:5" ht="26.1" customHeight="1" thickBot="1">
      <c r="A1" s="845" t="s">
        <v>288</v>
      </c>
      <c r="B1" s="846"/>
      <c r="C1" s="846"/>
      <c r="D1" s="846"/>
      <c r="E1" s="846"/>
    </row>
    <row r="2" spans="1:5" ht="12" customHeight="1">
      <c r="A2" s="727" t="s">
        <v>154</v>
      </c>
      <c r="B2" s="729" t="s">
        <v>158</v>
      </c>
      <c r="C2" s="834"/>
      <c r="D2" s="733" t="s">
        <v>172</v>
      </c>
      <c r="E2" s="838"/>
    </row>
    <row r="3" spans="1:5" ht="12" customHeight="1">
      <c r="A3" s="842"/>
      <c r="B3" s="835"/>
      <c r="C3" s="836"/>
      <c r="D3" s="158" t="s">
        <v>155</v>
      </c>
      <c r="E3" s="156" t="s">
        <v>183</v>
      </c>
    </row>
    <row r="4" spans="1:5" ht="26.1" customHeight="1">
      <c r="A4" s="27">
        <v>1</v>
      </c>
      <c r="B4" s="676" t="s">
        <v>9076</v>
      </c>
      <c r="C4" s="849"/>
      <c r="D4" s="47">
        <v>0</v>
      </c>
      <c r="E4" s="39"/>
    </row>
    <row r="5" spans="1:5" ht="17.100000000000001" customHeight="1" thickBot="1">
      <c r="A5" s="34">
        <v>2</v>
      </c>
      <c r="B5" s="830" t="s">
        <v>349</v>
      </c>
      <c r="C5" s="848"/>
      <c r="D5" s="187" t="s">
        <v>350</v>
      </c>
      <c r="E5" s="189" t="s">
        <v>350</v>
      </c>
    </row>
    <row r="6" spans="1:5" ht="12" customHeight="1" thickBot="1">
      <c r="A6" s="837" t="s">
        <v>9155</v>
      </c>
      <c r="B6" s="847"/>
      <c r="C6" s="847"/>
      <c r="D6" s="847"/>
      <c r="E6" s="847"/>
    </row>
    <row r="7" spans="1:5" ht="12" customHeight="1">
      <c r="A7" s="727" t="s">
        <v>154</v>
      </c>
      <c r="B7" s="729" t="s">
        <v>158</v>
      </c>
      <c r="C7" s="834"/>
      <c r="D7" s="733" t="s">
        <v>172</v>
      </c>
      <c r="E7" s="838"/>
    </row>
    <row r="8" spans="1:5" ht="12" customHeight="1">
      <c r="A8" s="842"/>
      <c r="B8" s="835"/>
      <c r="C8" s="836"/>
      <c r="D8" s="158" t="s">
        <v>155</v>
      </c>
      <c r="E8" s="156" t="s">
        <v>183</v>
      </c>
    </row>
    <row r="9" spans="1:5" ht="17.100000000000001" customHeight="1">
      <c r="A9" s="32">
        <v>1</v>
      </c>
      <c r="B9" s="713" t="s">
        <v>275</v>
      </c>
      <c r="C9" s="715"/>
      <c r="D9" s="47">
        <v>0</v>
      </c>
      <c r="E9" s="20"/>
    </row>
    <row r="10" spans="1:5" ht="17.100000000000001" customHeight="1">
      <c r="A10" s="32">
        <v>2</v>
      </c>
      <c r="B10" s="713" t="s">
        <v>276</v>
      </c>
      <c r="C10" s="715"/>
      <c r="D10" s="47">
        <v>0</v>
      </c>
      <c r="E10" s="20"/>
    </row>
    <row r="11" spans="1:5" ht="17.100000000000001" customHeight="1">
      <c r="A11" s="81">
        <v>3</v>
      </c>
      <c r="B11" s="713" t="s">
        <v>9156</v>
      </c>
      <c r="C11" s="715"/>
      <c r="D11" s="47">
        <v>0</v>
      </c>
      <c r="E11" s="20"/>
    </row>
    <row r="12" spans="1:5" ht="17.100000000000001" customHeight="1">
      <c r="A12" s="27">
        <v>4</v>
      </c>
      <c r="B12" s="713" t="s">
        <v>9157</v>
      </c>
      <c r="C12" s="715"/>
      <c r="D12" s="47">
        <f>SUM(D9:D11)</f>
        <v>0</v>
      </c>
      <c r="E12" s="39"/>
    </row>
    <row r="13" spans="1:5" ht="17.100000000000001" customHeight="1" thickBot="1">
      <c r="A13" s="34" t="s">
        <v>341</v>
      </c>
      <c r="B13" s="704" t="s">
        <v>9158</v>
      </c>
      <c r="C13" s="745"/>
      <c r="D13" s="80">
        <v>0</v>
      </c>
      <c r="E13" s="21"/>
    </row>
    <row r="14" spans="1:5" ht="14.25" thickBot="1">
      <c r="A14" s="831" t="s">
        <v>213</v>
      </c>
      <c r="B14" s="609"/>
      <c r="C14" s="832" t="s">
        <v>353</v>
      </c>
      <c r="D14" s="833"/>
      <c r="E14" s="173"/>
    </row>
    <row r="15" spans="1:5" ht="12" customHeight="1">
      <c r="A15" s="727" t="s">
        <v>154</v>
      </c>
      <c r="B15" s="729" t="s">
        <v>158</v>
      </c>
      <c r="C15" s="834"/>
      <c r="D15" s="733" t="s">
        <v>172</v>
      </c>
      <c r="E15" s="838"/>
    </row>
    <row r="16" spans="1:5" ht="12" customHeight="1">
      <c r="A16" s="842"/>
      <c r="B16" s="835"/>
      <c r="C16" s="836"/>
      <c r="D16" s="158" t="s">
        <v>155</v>
      </c>
      <c r="E16" s="156" t="s">
        <v>183</v>
      </c>
    </row>
    <row r="17" spans="1:5" ht="26.1" customHeight="1">
      <c r="A17" s="81" t="s">
        <v>149</v>
      </c>
      <c r="B17" s="661" t="s">
        <v>148</v>
      </c>
      <c r="C17" s="669"/>
      <c r="D17" s="83">
        <v>0</v>
      </c>
      <c r="E17" s="20"/>
    </row>
    <row r="18" spans="1:5" ht="26.1" customHeight="1">
      <c r="A18" s="81" t="s">
        <v>335</v>
      </c>
      <c r="B18" s="661" t="s">
        <v>3558</v>
      </c>
      <c r="C18" s="669"/>
      <c r="D18" s="82">
        <f>+Př_I!E12</f>
        <v>0</v>
      </c>
      <c r="E18" s="39"/>
    </row>
    <row r="19" spans="1:5" ht="26.1" customHeight="1">
      <c r="A19" s="81" t="s">
        <v>336</v>
      </c>
      <c r="B19" s="661" t="s">
        <v>9005</v>
      </c>
      <c r="C19" s="669"/>
      <c r="D19" s="82">
        <f>+Př_I!E16</f>
        <v>0</v>
      </c>
      <c r="E19" s="39"/>
    </row>
    <row r="20" spans="1:5" ht="26.1" customHeight="1">
      <c r="A20" s="81">
        <v>4</v>
      </c>
      <c r="B20" s="661" t="s">
        <v>3559</v>
      </c>
      <c r="C20" s="669"/>
      <c r="D20" s="82">
        <f>+D19+D17</f>
        <v>0</v>
      </c>
      <c r="E20" s="39"/>
    </row>
    <row r="21" spans="1:5" ht="35.1" customHeight="1" thickBot="1">
      <c r="A21" s="81">
        <v>5</v>
      </c>
      <c r="B21" s="661" t="s">
        <v>3560</v>
      </c>
      <c r="C21" s="669"/>
      <c r="D21" s="82">
        <f>MAX(+D18-D19,0)+MAX('7'!C30-'6'!D20,0)</f>
        <v>0</v>
      </c>
      <c r="E21" s="39"/>
    </row>
    <row r="22" spans="1:5" ht="14.25" thickBot="1">
      <c r="A22" s="837" t="s">
        <v>214</v>
      </c>
      <c r="B22" s="828"/>
      <c r="C22" s="828"/>
      <c r="D22" s="828"/>
      <c r="E22" s="828"/>
    </row>
    <row r="23" spans="1:5" ht="12" customHeight="1">
      <c r="A23" s="839" t="s">
        <v>154</v>
      </c>
      <c r="B23" s="174" t="s">
        <v>185</v>
      </c>
      <c r="C23" s="174" t="s">
        <v>159</v>
      </c>
      <c r="D23" s="174" t="s">
        <v>159</v>
      </c>
      <c r="E23" s="175" t="s">
        <v>162</v>
      </c>
    </row>
    <row r="24" spans="1:5" ht="12" customHeight="1">
      <c r="A24" s="840"/>
      <c r="B24" s="176" t="s">
        <v>142</v>
      </c>
      <c r="C24" s="176" t="s">
        <v>160</v>
      </c>
      <c r="D24" s="176" t="s">
        <v>161</v>
      </c>
      <c r="E24" s="177" t="s">
        <v>163</v>
      </c>
    </row>
    <row r="25" spans="1:5" ht="12" customHeight="1">
      <c r="A25" s="841"/>
      <c r="B25" s="176" t="s">
        <v>186</v>
      </c>
      <c r="C25" s="176"/>
      <c r="D25" s="176"/>
      <c r="E25" s="177" t="s">
        <v>9006</v>
      </c>
    </row>
    <row r="26" spans="1:5" ht="12" customHeight="1">
      <c r="A26" s="32">
        <v>0</v>
      </c>
      <c r="B26" s="167">
        <v>1</v>
      </c>
      <c r="C26" s="167">
        <v>2</v>
      </c>
      <c r="D26" s="167">
        <v>3</v>
      </c>
      <c r="E26" s="168">
        <v>4</v>
      </c>
    </row>
    <row r="27" spans="1:5" ht="17.100000000000001" customHeight="1">
      <c r="A27" s="85">
        <v>1</v>
      </c>
      <c r="B27" s="55" t="s">
        <v>3561</v>
      </c>
      <c r="C27" s="58">
        <v>0</v>
      </c>
      <c r="D27" s="58">
        <v>0</v>
      </c>
      <c r="E27" s="84">
        <f t="shared" ref="E27:E35" si="0">+C27+D27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27" t="s">
        <v>154</v>
      </c>
      <c r="B37" s="843" t="s">
        <v>158</v>
      </c>
      <c r="C37" s="96" t="s">
        <v>175</v>
      </c>
      <c r="D37" s="733" t="s">
        <v>176</v>
      </c>
      <c r="E37" s="838"/>
    </row>
    <row r="38" spans="1:5" ht="12" customHeight="1">
      <c r="A38" s="842"/>
      <c r="B38" s="844"/>
      <c r="C38" s="97" t="s">
        <v>174</v>
      </c>
      <c r="D38" s="158" t="s">
        <v>155</v>
      </c>
      <c r="E38" s="156" t="s">
        <v>183</v>
      </c>
    </row>
    <row r="39" spans="1:5" ht="18" customHeight="1">
      <c r="A39" s="17">
        <v>1</v>
      </c>
      <c r="B39" s="18" t="s">
        <v>268</v>
      </c>
      <c r="C39" s="90" t="s">
        <v>168</v>
      </c>
      <c r="D39" s="58">
        <v>0</v>
      </c>
      <c r="E39" s="20"/>
    </row>
    <row r="40" spans="1:5" ht="26.1" customHeight="1" thickBot="1">
      <c r="A40" s="91">
        <v>2</v>
      </c>
      <c r="B40" s="99" t="s">
        <v>346</v>
      </c>
      <c r="C40" s="90" t="s">
        <v>246</v>
      </c>
      <c r="D40" s="73">
        <v>0</v>
      </c>
      <c r="E40" s="92"/>
    </row>
    <row r="41" spans="1:5" ht="12" customHeight="1">
      <c r="A41" s="783">
        <v>6</v>
      </c>
      <c r="B41" s="783"/>
      <c r="C41" s="783"/>
      <c r="D41" s="783"/>
      <c r="E41" s="783"/>
    </row>
  </sheetData>
  <sheetProtection algorithmName="SHA-512" hashValue="+69bHHUjFTx9Mjlp3xs83wx8zKFyHK+yLd5Skd1YlHIr3rOVJ5yhYJsa6RkU4ffU4E+jZj8ZZSGVdneGJUkPsA==" saltValue="Ywml5Y9dmswb3WWsWkCacg=="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outlinePr summaryBelow="0" summaryRight="0"/>
    <pageSetUpPr autoPageBreaks="0" fitToPage="1"/>
  </sheetPr>
  <dimension ref="A1:M61"/>
  <sheetViews>
    <sheetView showOutlineSymbols="0" workbookViewId="0">
      <selection activeCell="C19" sqref="C19"/>
    </sheetView>
  </sheetViews>
  <sheetFormatPr defaultColWidth="9.140625" defaultRowHeight="12.75"/>
  <cols>
    <col min="1" max="1" width="6.7109375" style="5" customWidth="1"/>
    <col min="2" max="2" width="59.42578125" style="4" customWidth="1"/>
    <col min="3" max="4" width="17.7109375" style="4" customWidth="1"/>
    <col min="5" max="16384" width="9.140625" style="5"/>
  </cols>
  <sheetData>
    <row r="1" spans="1:13" s="43" customFormat="1" ht="12" customHeight="1">
      <c r="A1" s="850" t="s">
        <v>154</v>
      </c>
      <c r="B1" s="862"/>
      <c r="C1" s="860" t="s">
        <v>172</v>
      </c>
      <c r="D1" s="861"/>
    </row>
    <row r="2" spans="1:13" s="43" customFormat="1" ht="12" customHeight="1">
      <c r="A2" s="851"/>
      <c r="B2" s="863"/>
      <c r="C2" s="178" t="s">
        <v>155</v>
      </c>
      <c r="D2" s="168" t="s">
        <v>183</v>
      </c>
    </row>
    <row r="3" spans="1:13" ht="68.099999999999994" customHeight="1">
      <c r="A3" s="54">
        <v>200</v>
      </c>
      <c r="B3" s="61" t="s">
        <v>3563</v>
      </c>
      <c r="C3" s="59">
        <f>+'2'!E5+'2'!E16-'2'!E32</f>
        <v>0</v>
      </c>
      <c r="D3" s="39"/>
    </row>
    <row r="4" spans="1:13" ht="17.100000000000001" customHeight="1">
      <c r="A4" s="27">
        <v>201</v>
      </c>
      <c r="B4" s="53" t="s">
        <v>226</v>
      </c>
      <c r="C4" s="47">
        <v>0</v>
      </c>
      <c r="D4" s="39"/>
    </row>
    <row r="5" spans="1:13" ht="21.95" customHeight="1">
      <c r="A5" s="27" t="s">
        <v>227</v>
      </c>
      <c r="B5" s="62" t="s">
        <v>3564</v>
      </c>
      <c r="C5" s="47">
        <v>0</v>
      </c>
      <c r="D5" s="39"/>
    </row>
    <row r="6" spans="1:13" ht="68.099999999999994" customHeight="1" thickBot="1">
      <c r="A6" s="27">
        <v>220</v>
      </c>
      <c r="B6" s="50" t="s">
        <v>3565</v>
      </c>
      <c r="C6" s="48">
        <f>C3-C4-C5</f>
        <v>0</v>
      </c>
      <c r="D6" s="39"/>
    </row>
    <row r="7" spans="1:13" ht="3" customHeight="1" thickBot="1">
      <c r="A7" s="710"/>
      <c r="B7" s="828"/>
      <c r="C7" s="828"/>
      <c r="D7" s="828"/>
    </row>
    <row r="8" spans="1:13" ht="12" customHeight="1">
      <c r="A8" s="850" t="s">
        <v>154</v>
      </c>
      <c r="B8" s="862"/>
      <c r="C8" s="860" t="s">
        <v>172</v>
      </c>
      <c r="D8" s="861"/>
    </row>
    <row r="9" spans="1:13" ht="12" customHeight="1">
      <c r="A9" s="851"/>
      <c r="B9" s="863"/>
      <c r="C9" s="178" t="s">
        <v>155</v>
      </c>
      <c r="D9" s="168" t="s">
        <v>183</v>
      </c>
    </row>
    <row r="10" spans="1:13" ht="17.100000000000001" customHeight="1">
      <c r="A10" s="54">
        <v>230</v>
      </c>
      <c r="B10" s="55" t="s">
        <v>228</v>
      </c>
      <c r="C10" s="59">
        <f>+'5'!F24</f>
        <v>0</v>
      </c>
      <c r="D10" s="260"/>
    </row>
    <row r="11" spans="1:13" ht="17.100000000000001" customHeight="1">
      <c r="A11" s="27" t="s">
        <v>3566</v>
      </c>
      <c r="B11" s="179"/>
      <c r="C11" s="47">
        <v>0</v>
      </c>
      <c r="D11" s="39"/>
    </row>
    <row r="12" spans="1:13" ht="17.100000000000001" customHeight="1">
      <c r="A12" s="27">
        <v>241</v>
      </c>
      <c r="B12" s="179"/>
      <c r="C12" s="47">
        <v>0</v>
      </c>
      <c r="D12" s="39"/>
    </row>
    <row r="13" spans="1:13" ht="21.95" customHeight="1">
      <c r="A13" s="27">
        <v>242</v>
      </c>
      <c r="B13" s="50" t="s">
        <v>9077</v>
      </c>
      <c r="C13" s="47">
        <f>+'5'!G35</f>
        <v>0</v>
      </c>
      <c r="D13" s="39"/>
    </row>
    <row r="14" spans="1:13" ht="21.95" customHeight="1">
      <c r="A14" s="27">
        <v>243</v>
      </c>
      <c r="B14" s="50" t="s">
        <v>292</v>
      </c>
      <c r="C14" s="47">
        <f>+'5'!G44</f>
        <v>0</v>
      </c>
      <c r="D14" s="39"/>
    </row>
    <row r="15" spans="1:13" ht="48" customHeight="1" thickBot="1">
      <c r="A15" s="27">
        <v>250</v>
      </c>
      <c r="B15" s="50" t="s">
        <v>9050</v>
      </c>
      <c r="C15" s="48">
        <f>+MAX(+C6-C10-C11-C12-C13-C14,0)</f>
        <v>0</v>
      </c>
      <c r="D15" s="39"/>
      <c r="E15" s="864"/>
      <c r="F15" s="865"/>
      <c r="G15" s="865"/>
      <c r="H15" s="865"/>
      <c r="I15" s="865"/>
      <c r="J15" s="865"/>
      <c r="K15" s="865"/>
      <c r="L15" s="865"/>
      <c r="M15" s="865"/>
    </row>
    <row r="16" spans="1:13" ht="3" customHeight="1" thickBot="1">
      <c r="A16" s="710"/>
      <c r="B16" s="828"/>
      <c r="C16" s="828"/>
      <c r="D16" s="828"/>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9078</v>
      </c>
      <c r="C19" s="48">
        <f>MAX(+ROUND(+C15-C17-C18-499.9,-3),0)</f>
        <v>0</v>
      </c>
      <c r="D19" s="39"/>
    </row>
    <row r="20" spans="1:4" ht="3" customHeight="1" thickBot="1">
      <c r="A20" s="710"/>
      <c r="B20" s="828"/>
      <c r="C20" s="828"/>
      <c r="D20" s="828"/>
    </row>
    <row r="21" spans="1:4" ht="21.95" customHeight="1">
      <c r="A21" s="51">
        <v>280</v>
      </c>
      <c r="B21" s="52" t="s">
        <v>259</v>
      </c>
      <c r="C21" s="65">
        <v>0.19</v>
      </c>
      <c r="D21" s="157"/>
    </row>
    <row r="22" spans="1:4" ht="17.100000000000001" customHeight="1" thickBot="1">
      <c r="A22" s="27">
        <v>290</v>
      </c>
      <c r="B22" s="53" t="s">
        <v>3567</v>
      </c>
      <c r="C22" s="48">
        <f>+C21*C19</f>
        <v>0</v>
      </c>
      <c r="D22" s="39"/>
    </row>
    <row r="23" spans="1:4" ht="3" customHeight="1" thickBot="1">
      <c r="A23" s="710"/>
      <c r="B23" s="828"/>
      <c r="C23" s="828"/>
      <c r="D23" s="828"/>
    </row>
    <row r="24" spans="1:4" ht="21.95" customHeight="1">
      <c r="A24" s="51">
        <v>300</v>
      </c>
      <c r="B24" s="52" t="s">
        <v>3568</v>
      </c>
      <c r="C24" s="63">
        <f>+MIN(C22,'6'!D13+'6'!D12)</f>
        <v>0</v>
      </c>
      <c r="D24" s="157"/>
    </row>
    <row r="25" spans="1:4" ht="17.100000000000001" customHeight="1">
      <c r="A25" s="27">
        <v>301</v>
      </c>
      <c r="B25" s="179"/>
      <c r="C25" s="47">
        <v>0</v>
      </c>
      <c r="D25" s="39"/>
    </row>
    <row r="26" spans="1:4" ht="17.100000000000001" customHeight="1" thickBot="1">
      <c r="A26" s="27">
        <v>310</v>
      </c>
      <c r="B26" s="53" t="s">
        <v>9009</v>
      </c>
      <c r="C26" s="48">
        <f>+C22-C24-C25</f>
        <v>0</v>
      </c>
      <c r="D26" s="39"/>
    </row>
    <row r="27" spans="1:4" ht="3" customHeight="1" thickBot="1">
      <c r="A27" s="710"/>
      <c r="B27" s="828"/>
      <c r="C27" s="828"/>
      <c r="D27" s="828"/>
    </row>
    <row r="28" spans="1:4" ht="17.100000000000001" customHeight="1">
      <c r="A28" s="51" t="s">
        <v>9079</v>
      </c>
      <c r="B28" s="486" t="s">
        <v>9090</v>
      </c>
      <c r="C28" s="252">
        <v>0</v>
      </c>
      <c r="D28" s="489"/>
    </row>
    <row r="29" spans="1:4" ht="17.100000000000001" customHeight="1">
      <c r="A29" s="487" t="s">
        <v>9091</v>
      </c>
      <c r="B29" s="502" t="s">
        <v>9118</v>
      </c>
      <c r="C29" s="58">
        <v>0</v>
      </c>
      <c r="D29" s="503"/>
    </row>
    <row r="30" spans="1:4" ht="21.95" customHeight="1">
      <c r="A30" s="487">
        <v>320</v>
      </c>
      <c r="B30" s="488" t="s">
        <v>9120</v>
      </c>
      <c r="C30" s="58">
        <f>+'6'!D20</f>
        <v>0</v>
      </c>
      <c r="D30" s="20"/>
    </row>
    <row r="31" spans="1:4" ht="21.95" customHeight="1" thickBot="1">
      <c r="A31" s="34">
        <v>330</v>
      </c>
      <c r="B31" s="68" t="s">
        <v>9121</v>
      </c>
      <c r="C31" s="60">
        <f>+C26-C30-C28-C29</f>
        <v>0</v>
      </c>
      <c r="D31" s="21"/>
    </row>
    <row r="32" spans="1:4" ht="3" customHeight="1" thickBot="1">
      <c r="A32" s="710"/>
      <c r="B32" s="828"/>
      <c r="C32" s="828"/>
      <c r="D32" s="828"/>
    </row>
    <row r="33" spans="1:4" ht="17.100000000000001" customHeight="1">
      <c r="A33" s="51" t="s">
        <v>229</v>
      </c>
      <c r="B33" s="67" t="s">
        <v>238</v>
      </c>
      <c r="C33" s="49">
        <v>0</v>
      </c>
      <c r="D33" s="157"/>
    </row>
    <row r="34" spans="1:4" ht="17.10000000000000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9119</v>
      </c>
      <c r="C36" s="47">
        <v>0</v>
      </c>
      <c r="D36" s="39"/>
    </row>
    <row r="37" spans="1:4" ht="21.95" customHeight="1" thickBot="1">
      <c r="A37" s="27">
        <v>335</v>
      </c>
      <c r="B37" s="68" t="s">
        <v>9092</v>
      </c>
      <c r="C37" s="48">
        <f>+C35-C36</f>
        <v>0</v>
      </c>
      <c r="D37" s="39"/>
    </row>
    <row r="38" spans="1:4" ht="3.75" customHeight="1" thickBot="1">
      <c r="A38" s="710"/>
      <c r="B38" s="828"/>
      <c r="C38" s="828"/>
      <c r="D38" s="828"/>
    </row>
    <row r="39" spans="1:4" ht="8.4499999999999993" customHeight="1">
      <c r="A39" s="858">
        <v>340</v>
      </c>
      <c r="B39" s="852" t="s">
        <v>9051</v>
      </c>
      <c r="C39" s="856">
        <f>+C31+C37</f>
        <v>0</v>
      </c>
      <c r="D39" s="854"/>
    </row>
    <row r="40" spans="1:4" ht="8.4499999999999993" customHeight="1" thickBot="1">
      <c r="A40" s="859"/>
      <c r="B40" s="853"/>
      <c r="C40" s="857"/>
      <c r="D40" s="855"/>
    </row>
    <row r="41" spans="1:4" ht="4.5" customHeight="1" thickBot="1">
      <c r="A41" s="710"/>
      <c r="B41" s="828"/>
      <c r="C41" s="828"/>
      <c r="D41" s="828"/>
    </row>
    <row r="42" spans="1:4" ht="21.95" customHeight="1" thickBot="1">
      <c r="A42" s="31">
        <v>360</v>
      </c>
      <c r="B42" s="42" t="s">
        <v>9010</v>
      </c>
      <c r="C42" s="59">
        <f>+C39-C37</f>
        <v>0</v>
      </c>
      <c r="D42" s="180"/>
    </row>
    <row r="43" spans="1:4" ht="12" customHeight="1">
      <c r="A43" s="741">
        <v>7</v>
      </c>
      <c r="B43" s="866"/>
      <c r="C43" s="866"/>
      <c r="D43" s="866"/>
    </row>
    <row r="44" spans="1:4">
      <c r="A44" s="4"/>
    </row>
    <row r="45" spans="1:4">
      <c r="A45" s="4"/>
    </row>
    <row r="46" spans="1:4">
      <c r="A46" s="4"/>
    </row>
    <row r="47" spans="1:4">
      <c r="A47" s="4"/>
    </row>
    <row r="48" spans="1:4">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61" spans="1:1">
      <c r="A61" s="4"/>
    </row>
  </sheetData>
  <sheetProtection algorithmName="SHA-512" hashValue="T7u2d1hIGFj923ufb8UA9aV5NAYpW4tYyx95jhM4QIUOhMlMD/QQ2ZwHhP2bKH3NFhT8tJ+xm7tt2V2NTrU29Q==" saltValue="GJyCHA6kXwZYToTz6W2UXw==" spinCount="100000" sheet="1" objects="1" scenarios="1"/>
  <mergeCells count="20">
    <mergeCell ref="E15:M15"/>
    <mergeCell ref="A8:A9"/>
    <mergeCell ref="B8:B9"/>
    <mergeCell ref="C8:D8"/>
    <mergeCell ref="A43:D43"/>
    <mergeCell ref="A41:D41"/>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7"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outlinePr summaryBelow="0" summaryRight="0"/>
    <pageSetUpPr autoPageBreaks="0" fitToPage="1"/>
  </sheetPr>
  <dimension ref="A1:G81"/>
  <sheetViews>
    <sheetView showOutlineSymbols="0" workbookViewId="0">
      <selection activeCell="E15" sqref="E15"/>
    </sheetView>
  </sheetViews>
  <sheetFormatPr defaultColWidth="9.140625" defaultRowHeight="12.75"/>
  <cols>
    <col min="1" max="1" width="6.7109375" style="5" customWidth="1"/>
    <col min="2" max="2" width="23.7109375" style="4" customWidth="1"/>
    <col min="3" max="3" width="6.7109375" style="4" customWidth="1"/>
    <col min="4" max="4" width="27.7109375" style="4" customWidth="1"/>
    <col min="5" max="5" width="17.7109375" style="4" customWidth="1"/>
    <col min="6" max="6" width="7.7109375" style="4" customWidth="1"/>
    <col min="7" max="7" width="10.7109375" style="4" customWidth="1"/>
    <col min="8" max="16384" width="9.140625" style="5"/>
  </cols>
  <sheetData>
    <row r="1" spans="1:7" ht="13.5" customHeight="1">
      <c r="A1" s="633" t="s">
        <v>3571</v>
      </c>
      <c r="B1" s="570"/>
      <c r="C1" s="570"/>
      <c r="D1" s="570"/>
      <c r="E1" s="570"/>
      <c r="F1" s="570"/>
      <c r="G1" s="570"/>
    </row>
    <row r="2" spans="1:7" ht="13.5" customHeight="1" thickBot="1">
      <c r="A2" s="972" t="s">
        <v>177</v>
      </c>
      <c r="B2" s="609"/>
      <c r="C2" s="609"/>
      <c r="D2" s="609"/>
      <c r="E2" s="609"/>
      <c r="F2" s="609"/>
      <c r="G2" s="609"/>
    </row>
    <row r="3" spans="1:7" ht="12" customHeight="1">
      <c r="A3" s="727" t="s">
        <v>154</v>
      </c>
      <c r="B3" s="966" t="s">
        <v>158</v>
      </c>
      <c r="C3" s="967"/>
      <c r="D3" s="968"/>
      <c r="E3" s="733" t="s">
        <v>172</v>
      </c>
      <c r="F3" s="976"/>
      <c r="G3" s="977"/>
    </row>
    <row r="4" spans="1:7" ht="12" customHeight="1">
      <c r="A4" s="973"/>
      <c r="B4" s="969"/>
      <c r="C4" s="970"/>
      <c r="D4" s="971"/>
      <c r="E4" s="155" t="s">
        <v>155</v>
      </c>
      <c r="F4" s="974" t="s">
        <v>183</v>
      </c>
      <c r="G4" s="975"/>
    </row>
    <row r="5" spans="1:7" ht="15" customHeight="1">
      <c r="A5" s="17">
        <v>1</v>
      </c>
      <c r="B5" s="713" t="s">
        <v>347</v>
      </c>
      <c r="C5" s="714"/>
      <c r="D5" s="715"/>
      <c r="E5" s="69">
        <v>0</v>
      </c>
      <c r="F5" s="885"/>
      <c r="G5" s="886"/>
    </row>
    <row r="6" spans="1:7" ht="15" customHeight="1">
      <c r="A6" s="17">
        <v>2</v>
      </c>
      <c r="B6" s="713" t="s">
        <v>3572</v>
      </c>
      <c r="C6" s="714"/>
      <c r="D6" s="715"/>
      <c r="E6" s="69">
        <v>0</v>
      </c>
      <c r="F6" s="885"/>
      <c r="G6" s="886"/>
    </row>
    <row r="7" spans="1:7" ht="15" customHeight="1">
      <c r="A7" s="17">
        <v>3</v>
      </c>
      <c r="B7" s="713" t="s">
        <v>9011</v>
      </c>
      <c r="C7" s="714"/>
      <c r="D7" s="715"/>
      <c r="E7" s="69">
        <v>0</v>
      </c>
      <c r="F7" s="885"/>
      <c r="G7" s="886"/>
    </row>
    <row r="8" spans="1:7" ht="15" customHeight="1">
      <c r="A8" s="17">
        <v>4</v>
      </c>
      <c r="B8" s="713" t="s">
        <v>178</v>
      </c>
      <c r="C8" s="714"/>
      <c r="D8" s="715"/>
      <c r="E8" s="69">
        <v>0</v>
      </c>
      <c r="F8" s="885"/>
      <c r="G8" s="886"/>
    </row>
    <row r="9" spans="1:7" ht="15" customHeight="1">
      <c r="A9" s="17">
        <v>5</v>
      </c>
      <c r="B9" s="713" t="s">
        <v>3573</v>
      </c>
      <c r="C9" s="714"/>
      <c r="D9" s="715"/>
      <c r="E9" s="69">
        <v>0</v>
      </c>
      <c r="F9" s="885"/>
      <c r="G9" s="886"/>
    </row>
    <row r="10" spans="1:7" ht="15" customHeight="1" thickBot="1">
      <c r="A10" s="19">
        <v>6</v>
      </c>
      <c r="B10" s="704" t="s">
        <v>3574</v>
      </c>
      <c r="C10" s="826"/>
      <c r="D10" s="745"/>
      <c r="E10" s="70">
        <v>0</v>
      </c>
      <c r="F10" s="885"/>
      <c r="G10" s="886"/>
    </row>
    <row r="11" spans="1:7" ht="13.5" customHeight="1" thickBot="1">
      <c r="A11" s="982" t="s">
        <v>181</v>
      </c>
      <c r="B11" s="828"/>
      <c r="C11" s="828"/>
      <c r="D11" s="828"/>
      <c r="E11" s="828"/>
      <c r="F11" s="828"/>
      <c r="G11" s="828"/>
    </row>
    <row r="12" spans="1:7" ht="12" customHeight="1">
      <c r="A12" s="727" t="s">
        <v>154</v>
      </c>
      <c r="B12" s="966" t="s">
        <v>158</v>
      </c>
      <c r="C12" s="967"/>
      <c r="D12" s="968"/>
      <c r="E12" s="733" t="s">
        <v>172</v>
      </c>
      <c r="F12" s="976"/>
      <c r="G12" s="977"/>
    </row>
    <row r="13" spans="1:7" ht="12" customHeight="1">
      <c r="A13" s="973"/>
      <c r="B13" s="969"/>
      <c r="C13" s="970"/>
      <c r="D13" s="971"/>
      <c r="E13" s="155" t="s">
        <v>155</v>
      </c>
      <c r="F13" s="974" t="s">
        <v>183</v>
      </c>
      <c r="G13" s="975"/>
    </row>
    <row r="14" spans="1:7" ht="15" customHeight="1">
      <c r="A14" s="44">
        <v>1</v>
      </c>
      <c r="B14" s="713" t="s">
        <v>3575</v>
      </c>
      <c r="C14" s="938"/>
      <c r="D14" s="939"/>
      <c r="E14" s="69">
        <v>0</v>
      </c>
      <c r="F14" s="885"/>
      <c r="G14" s="886"/>
    </row>
    <row r="15" spans="1:7" ht="15" customHeight="1">
      <c r="A15" s="44" t="s">
        <v>150</v>
      </c>
      <c r="B15" s="713" t="s">
        <v>3576</v>
      </c>
      <c r="C15" s="714"/>
      <c r="D15" s="715"/>
      <c r="E15" s="71">
        <v>0</v>
      </c>
      <c r="F15" s="885"/>
      <c r="G15" s="886"/>
    </row>
    <row r="16" spans="1:7" ht="15" customHeight="1">
      <c r="A16" s="44" t="s">
        <v>351</v>
      </c>
      <c r="B16" s="661" t="s">
        <v>9159</v>
      </c>
      <c r="C16" s="668"/>
      <c r="D16" s="669"/>
      <c r="E16" s="48">
        <v>0</v>
      </c>
      <c r="F16" s="885"/>
      <c r="G16" s="886"/>
    </row>
    <row r="17" spans="1:7" ht="11.1" customHeight="1">
      <c r="A17" s="940">
        <v>4</v>
      </c>
      <c r="B17" s="980" t="s">
        <v>3577</v>
      </c>
      <c r="C17" s="981"/>
      <c r="D17" s="849"/>
      <c r="E17" s="942">
        <f>IF(EXACT(MID('1'!E11,1,1),"d"),0,IF('7'!C42&lt;200,+'8'!E14+'8'!E15+'8'!E16,-'7'!C39+'8'!E14+'8'!E15+'8'!E16))</f>
        <v>0</v>
      </c>
      <c r="F17" s="947"/>
      <c r="G17" s="948"/>
    </row>
    <row r="18" spans="1:7" ht="11.1" customHeight="1" thickBot="1">
      <c r="A18" s="941"/>
      <c r="B18" s="945" t="s">
        <v>9012</v>
      </c>
      <c r="C18" s="609"/>
      <c r="D18" s="946"/>
      <c r="E18" s="943"/>
      <c r="F18" s="949"/>
      <c r="G18" s="950"/>
    </row>
    <row r="19" spans="1:7" ht="5.0999999999999996" customHeight="1" thickBot="1">
      <c r="A19" s="978"/>
      <c r="B19" s="979"/>
      <c r="C19" s="979"/>
      <c r="D19" s="979"/>
      <c r="E19" s="979"/>
      <c r="F19" s="979"/>
      <c r="G19" s="979"/>
    </row>
    <row r="20" spans="1:7" ht="12" customHeight="1">
      <c r="A20" s="877" t="s">
        <v>3578</v>
      </c>
      <c r="B20" s="878"/>
      <c r="C20" s="879" t="s">
        <v>3579</v>
      </c>
      <c r="D20" s="880"/>
      <c r="E20" s="880"/>
      <c r="F20" s="880"/>
      <c r="G20" s="881"/>
    </row>
    <row r="21" spans="1:7" ht="15.95" customHeight="1">
      <c r="A21" s="889"/>
      <c r="B21" s="890"/>
      <c r="C21" s="524"/>
      <c r="D21" s="882"/>
      <c r="E21" s="883"/>
      <c r="F21" s="883"/>
      <c r="G21" s="884"/>
    </row>
    <row r="22" spans="1:7" ht="12" customHeight="1">
      <c r="A22" s="887" t="s">
        <v>87</v>
      </c>
      <c r="B22" s="888"/>
      <c r="C22" s="888"/>
      <c r="D22" s="888"/>
      <c r="E22" s="888"/>
      <c r="F22" s="888"/>
      <c r="G22" s="884"/>
    </row>
    <row r="23" spans="1:7" ht="15.95" customHeight="1">
      <c r="A23" s="901" t="str">
        <f>+CONCATENATE(ZAKL_DATA!D20," ",ZAKL_DATA!D21," ",ZAKL_DATA!D22)</f>
        <v xml:space="preserve">  </v>
      </c>
      <c r="B23" s="902"/>
      <c r="C23" s="902"/>
      <c r="D23" s="902"/>
      <c r="E23" s="902"/>
      <c r="F23" s="902"/>
      <c r="G23" s="918"/>
    </row>
    <row r="24" spans="1:7" ht="12" customHeight="1">
      <c r="A24" s="930" t="s">
        <v>88</v>
      </c>
      <c r="B24" s="931"/>
      <c r="C24" s="931"/>
      <c r="D24" s="931"/>
      <c r="E24" s="931"/>
      <c r="F24" s="931"/>
      <c r="G24" s="932"/>
    </row>
    <row r="25" spans="1:7" ht="15.95" customHeight="1">
      <c r="A25" s="927"/>
      <c r="B25" s="928"/>
      <c r="C25" s="928"/>
      <c r="D25" s="928"/>
      <c r="E25" s="928"/>
      <c r="F25" s="928"/>
      <c r="G25" s="929"/>
    </row>
    <row r="26" spans="1:7" ht="12" customHeight="1">
      <c r="A26" s="923" t="s">
        <v>3580</v>
      </c>
      <c r="B26" s="924"/>
      <c r="C26" s="924"/>
      <c r="D26" s="924"/>
      <c r="E26" s="924"/>
      <c r="F26" s="924"/>
      <c r="G26" s="925"/>
    </row>
    <row r="27" spans="1:7" ht="12" customHeight="1">
      <c r="A27" s="899" t="s">
        <v>3581</v>
      </c>
      <c r="B27" s="900"/>
      <c r="C27" s="900"/>
      <c r="D27" s="900"/>
      <c r="E27" s="900"/>
      <c r="F27" s="900"/>
      <c r="G27" s="884"/>
    </row>
    <row r="28" spans="1:7" ht="12" customHeight="1">
      <c r="A28" s="892" t="s">
        <v>89</v>
      </c>
      <c r="B28" s="893"/>
      <c r="C28" s="893"/>
      <c r="D28" s="893"/>
      <c r="E28" s="893"/>
      <c r="F28" s="893"/>
      <c r="G28" s="894"/>
    </row>
    <row r="29" spans="1:7" ht="15.95" customHeight="1">
      <c r="A29" s="901" t="str">
        <f>+CONCATENATE(ZAKL_DATA!D14," ",ZAKL_DATA!D15," ",ZAKL_DATA!D16," - ",ZAKL_DATA!D17)</f>
        <v xml:space="preserve">   - </v>
      </c>
      <c r="B29" s="902"/>
      <c r="C29" s="902"/>
      <c r="D29" s="902"/>
      <c r="E29" s="902"/>
      <c r="F29" s="902"/>
      <c r="G29" s="903"/>
    </row>
    <row r="30" spans="1:7" ht="5.0999999999999996" customHeight="1" thickBot="1">
      <c r="A30" s="895"/>
      <c r="B30" s="896"/>
      <c r="C30" s="896"/>
      <c r="D30" s="896"/>
      <c r="E30" s="896"/>
      <c r="F30" s="896"/>
      <c r="G30" s="897"/>
    </row>
    <row r="31" spans="1:7" ht="5.0999999999999996" customHeight="1" thickBot="1">
      <c r="A31" s="898"/>
      <c r="B31" s="898"/>
      <c r="C31" s="898"/>
      <c r="D31" s="898"/>
      <c r="E31" s="898"/>
      <c r="F31" s="898"/>
      <c r="G31" s="619"/>
    </row>
    <row r="32" spans="1:7" ht="17.25" customHeight="1">
      <c r="A32" s="953" t="s">
        <v>295</v>
      </c>
      <c r="B32" s="954"/>
      <c r="C32" s="954"/>
      <c r="D32" s="954"/>
      <c r="E32" s="954"/>
      <c r="F32" s="954"/>
      <c r="G32" s="955"/>
    </row>
    <row r="33" spans="1:7" ht="12" customHeight="1">
      <c r="A33" s="921" t="s">
        <v>164</v>
      </c>
      <c r="B33" s="922"/>
      <c r="C33" s="919" t="s">
        <v>239</v>
      </c>
      <c r="D33" s="920"/>
      <c r="E33" s="956" t="s">
        <v>296</v>
      </c>
      <c r="F33" s="956"/>
      <c r="G33" s="957"/>
    </row>
    <row r="34" spans="1:7" ht="15.95" customHeight="1">
      <c r="A34" s="951">
        <f ca="1">+TODAY()</f>
        <v>45343</v>
      </c>
      <c r="B34" s="952"/>
      <c r="C34" s="920"/>
      <c r="D34" s="920"/>
      <c r="E34" s="958"/>
      <c r="F34" s="959"/>
      <c r="G34" s="960"/>
    </row>
    <row r="35" spans="1:7" ht="20.100000000000001" customHeight="1">
      <c r="A35" s="964"/>
      <c r="B35" s="965"/>
      <c r="C35" s="920"/>
      <c r="D35" s="920"/>
      <c r="E35" s="961"/>
      <c r="F35" s="962"/>
      <c r="G35" s="963"/>
    </row>
    <row r="36" spans="1:7" ht="5.0999999999999996" customHeight="1" thickBot="1">
      <c r="A36" s="875"/>
      <c r="B36" s="926"/>
      <c r="C36" s="926"/>
      <c r="D36" s="926"/>
      <c r="E36" s="926"/>
      <c r="F36" s="926"/>
      <c r="G36" s="897"/>
    </row>
    <row r="37" spans="1:7" ht="5.0999999999999996" customHeight="1" thickBot="1">
      <c r="A37" s="904"/>
      <c r="B37" s="904"/>
      <c r="C37" s="904"/>
      <c r="D37" s="904"/>
      <c r="E37" s="904"/>
      <c r="F37" s="904"/>
      <c r="G37" s="619"/>
    </row>
    <row r="38" spans="1:7" ht="15.95" customHeight="1">
      <c r="A38" s="905" t="s">
        <v>9184</v>
      </c>
      <c r="B38" s="906"/>
      <c r="C38" s="906"/>
      <c r="D38" s="906"/>
      <c r="E38" s="906"/>
      <c r="F38" s="906"/>
      <c r="G38" s="907"/>
    </row>
    <row r="39" spans="1:7" ht="12" customHeight="1">
      <c r="A39" s="887" t="s">
        <v>9185</v>
      </c>
      <c r="B39" s="888"/>
      <c r="C39" s="888"/>
      <c r="D39" s="888"/>
      <c r="E39" s="888"/>
      <c r="F39" s="888"/>
      <c r="G39" s="908"/>
    </row>
    <row r="40" spans="1:7" ht="15.95" customHeight="1">
      <c r="A40" s="909" t="s">
        <v>9186</v>
      </c>
      <c r="B40" s="570"/>
      <c r="C40" s="570"/>
      <c r="D40" s="910" t="str">
        <f>+IF(E17&gt;0,E17," ")</f>
        <v xml:space="preserve"> </v>
      </c>
      <c r="E40" s="911"/>
      <c r="F40" s="912" t="s">
        <v>168</v>
      </c>
      <c r="G40" s="913"/>
    </row>
    <row r="41" spans="1:7" ht="15.95" customHeight="1">
      <c r="A41" s="909" t="s">
        <v>9187</v>
      </c>
      <c r="B41" s="579"/>
      <c r="C41" s="914" t="str">
        <f>+IF(EXACT(" ",D40)," ",+CONCATENATE(ZAKL_DATA!B34," č. ",ZAKL_DATA!B32))</f>
        <v xml:space="preserve"> </v>
      </c>
      <c r="D41" s="915"/>
      <c r="E41" s="915"/>
      <c r="F41" s="520" t="s">
        <v>9188</v>
      </c>
      <c r="G41" s="521" t="str">
        <f>+IF(EXACT(" ",D40)," ",+CONCATENATE(ZAKL_DATA!B33))</f>
        <v xml:space="preserve"> </v>
      </c>
    </row>
    <row r="42" spans="1:7" ht="15.95" customHeight="1">
      <c r="A42" s="909" t="s">
        <v>9189</v>
      </c>
      <c r="B42" s="570"/>
      <c r="C42" s="867" t="str">
        <f>+IF(EXACT(" ",D40)," ",+CONCATENATE(+'1'!A29))</f>
        <v xml:space="preserve"> </v>
      </c>
      <c r="D42" s="868"/>
      <c r="E42" s="869" t="s">
        <v>9190</v>
      </c>
      <c r="F42" s="556"/>
      <c r="G42" s="521" t="str">
        <f>+IF(EXACT(" ",D40)," ",+CONCATENATE("Kč"))</f>
        <v xml:space="preserve"> </v>
      </c>
    </row>
    <row r="43" spans="1:7" ht="32.1" customHeight="1">
      <c r="A43" s="522" t="s">
        <v>9191</v>
      </c>
      <c r="B43" s="523" t="str">
        <f ca="1">+IF(EXACT(" ",D40)," ",+TODAY())</f>
        <v xml:space="preserve"> </v>
      </c>
      <c r="C43" s="870" t="s">
        <v>9192</v>
      </c>
      <c r="D43" s="871"/>
      <c r="E43" s="872"/>
      <c r="F43" s="873"/>
      <c r="G43" s="874"/>
    </row>
    <row r="44" spans="1:7" ht="5.0999999999999996" customHeight="1" thickBot="1">
      <c r="A44" s="875"/>
      <c r="B44" s="609"/>
      <c r="C44" s="609"/>
      <c r="D44" s="609"/>
      <c r="E44" s="609"/>
      <c r="F44" s="609"/>
      <c r="G44" s="876"/>
    </row>
    <row r="45" spans="1:7" ht="9" customHeight="1">
      <c r="A45" s="181" t="s">
        <v>3582</v>
      </c>
      <c r="B45" s="143"/>
      <c r="C45" s="143"/>
      <c r="D45" s="145"/>
      <c r="E45" s="143"/>
      <c r="F45" s="143"/>
      <c r="G45" s="143"/>
    </row>
    <row r="46" spans="1:7" ht="9" customHeight="1">
      <c r="A46" s="891" t="s">
        <v>193</v>
      </c>
      <c r="B46" s="570"/>
      <c r="C46" s="570"/>
      <c r="D46" s="933"/>
      <c r="E46" s="934"/>
      <c r="F46" s="182"/>
      <c r="G46" s="654"/>
    </row>
    <row r="47" spans="1:7" ht="9" customHeight="1">
      <c r="A47" s="891" t="s">
        <v>194</v>
      </c>
      <c r="B47" s="570"/>
      <c r="C47" s="570"/>
      <c r="D47" s="934"/>
      <c r="E47" s="934"/>
      <c r="F47" s="182"/>
      <c r="G47" s="619"/>
    </row>
    <row r="48" spans="1:7" ht="9" customHeight="1">
      <c r="A48" s="891" t="s">
        <v>143</v>
      </c>
      <c r="B48" s="570"/>
      <c r="C48" s="570"/>
      <c r="D48" s="570"/>
      <c r="E48" s="570"/>
      <c r="F48" s="570"/>
      <c r="G48" s="570"/>
    </row>
    <row r="49" spans="1:7" ht="9" customHeight="1">
      <c r="A49" s="891" t="s">
        <v>9014</v>
      </c>
      <c r="B49" s="570"/>
      <c r="C49" s="570"/>
      <c r="D49" s="570"/>
      <c r="E49" s="570"/>
      <c r="F49" s="570"/>
      <c r="G49" s="570"/>
    </row>
    <row r="50" spans="1:7" ht="9" customHeight="1">
      <c r="A50" s="891" t="s">
        <v>144</v>
      </c>
      <c r="B50" s="570"/>
      <c r="C50" s="570"/>
      <c r="D50" s="570"/>
      <c r="E50" s="570"/>
      <c r="F50" s="570"/>
      <c r="G50" s="570"/>
    </row>
    <row r="51" spans="1:7" ht="30" customHeight="1">
      <c r="A51" s="944" t="s">
        <v>9093</v>
      </c>
      <c r="B51" s="570"/>
      <c r="C51" s="570"/>
      <c r="D51" s="570"/>
      <c r="E51" s="570"/>
      <c r="F51" s="570"/>
      <c r="G51" s="570"/>
    </row>
    <row r="52" spans="1:7" ht="50.1" customHeight="1">
      <c r="A52" s="916" t="s">
        <v>9160</v>
      </c>
      <c r="B52" s="917"/>
      <c r="C52" s="917"/>
      <c r="D52" s="917"/>
      <c r="E52" s="917"/>
      <c r="F52" s="917"/>
      <c r="G52" s="917"/>
    </row>
    <row r="53" spans="1:7" ht="39" customHeight="1">
      <c r="A53" s="916" t="s">
        <v>9161</v>
      </c>
      <c r="B53" s="917"/>
      <c r="C53" s="917"/>
      <c r="D53" s="917"/>
      <c r="E53" s="917"/>
      <c r="F53" s="917"/>
      <c r="G53" s="917"/>
    </row>
    <row r="54" spans="1:7" ht="30" customHeight="1">
      <c r="A54" s="916" t="s">
        <v>9094</v>
      </c>
      <c r="B54" s="917"/>
      <c r="C54" s="917"/>
      <c r="D54" s="917"/>
      <c r="E54" s="917"/>
      <c r="F54" s="917"/>
      <c r="G54" s="917"/>
    </row>
    <row r="55" spans="1:7" ht="30" customHeight="1">
      <c r="A55" s="916" t="s">
        <v>9013</v>
      </c>
      <c r="B55" s="917"/>
      <c r="C55" s="917"/>
      <c r="D55" s="917"/>
      <c r="E55" s="917"/>
      <c r="F55" s="917"/>
      <c r="G55" s="917"/>
    </row>
    <row r="56" spans="1:7" ht="9" customHeight="1">
      <c r="A56" s="916" t="s">
        <v>0</v>
      </c>
      <c r="B56" s="917"/>
      <c r="C56" s="917"/>
      <c r="D56" s="917"/>
      <c r="E56" s="917"/>
      <c r="F56" s="917"/>
      <c r="G56" s="917"/>
    </row>
    <row r="57" spans="1:7" ht="9" customHeight="1">
      <c r="A57" s="916" t="s">
        <v>9122</v>
      </c>
      <c r="B57" s="917"/>
      <c r="C57" s="917"/>
      <c r="D57" s="917"/>
      <c r="E57" s="917"/>
      <c r="F57" s="917"/>
      <c r="G57" s="917"/>
    </row>
    <row r="58" spans="1:7" ht="12" customHeight="1">
      <c r="A58" s="936" t="str">
        <f>+'1'!A56:L56</f>
        <v>Formulář zpracovala ASPEKT HM, daňová, účetní a auditorská kancelář, www.danovapriznani.cz, business.center.cz</v>
      </c>
      <c r="B58" s="937"/>
      <c r="C58" s="937"/>
      <c r="D58" s="937"/>
      <c r="E58" s="937"/>
      <c r="F58" s="937"/>
      <c r="G58" s="937"/>
    </row>
    <row r="59" spans="1:7" ht="12" customHeight="1">
      <c r="A59" s="935">
        <v>8</v>
      </c>
      <c r="B59" s="935"/>
      <c r="C59" s="935"/>
      <c r="D59" s="935"/>
      <c r="E59" s="935"/>
      <c r="F59" s="935"/>
      <c r="G59" s="935"/>
    </row>
    <row r="60" spans="1:7">
      <c r="A60" s="4"/>
    </row>
    <row r="61" spans="1:7">
      <c r="A61" s="4"/>
    </row>
    <row r="62" spans="1:7">
      <c r="A62" s="4"/>
    </row>
    <row r="63" spans="1:7">
      <c r="A63" s="4"/>
    </row>
    <row r="64" spans="1:7">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sheetData>
  <sheetProtection algorithmName="SHA-512" hashValue="6mx8KGZ4QZ6RcCcUKQwPTuFxRuT061xs6h8h74F4HjyNDIV08g8WH87gqQhP7HFctV7/l+EZ1iT8r2rs/1D/Cg==" saltValue="YS+OvtH3wUq9se9bvoVMsQ==" spinCount="100000" sheet="1" objects="1" scenarios="1"/>
  <mergeCells count="87">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 ref="B3:D4"/>
    <mergeCell ref="F9:G9"/>
    <mergeCell ref="F10:G10"/>
    <mergeCell ref="A2:G2"/>
    <mergeCell ref="A3:A4"/>
    <mergeCell ref="F4:G4"/>
    <mergeCell ref="E3:G3"/>
    <mergeCell ref="B5:D5"/>
    <mergeCell ref="B6:D6"/>
    <mergeCell ref="B7:D7"/>
    <mergeCell ref="F8:G8"/>
    <mergeCell ref="B8:D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20:B20"/>
    <mergeCell ref="C20:G20"/>
    <mergeCell ref="D21:G21"/>
    <mergeCell ref="F15:G15"/>
    <mergeCell ref="A22:G22"/>
    <mergeCell ref="A21:B21"/>
    <mergeCell ref="C42:D42"/>
    <mergeCell ref="E42:F42"/>
    <mergeCell ref="C43:D43"/>
    <mergeCell ref="E43:G43"/>
    <mergeCell ref="A44:G44"/>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4"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pageSetUpPr fitToPage="1"/>
  </sheetPr>
  <dimension ref="A1:AU260"/>
  <sheetViews>
    <sheetView workbookViewId="0">
      <selection activeCell="E10" sqref="E10"/>
    </sheetView>
  </sheetViews>
  <sheetFormatPr defaultColWidth="8.85546875" defaultRowHeight="12.75"/>
  <cols>
    <col min="3" max="3" width="34.7109375" customWidth="1"/>
    <col min="4" max="4" width="9.42578125" customWidth="1"/>
    <col min="5" max="5" width="16.7109375" customWidth="1"/>
    <col min="6" max="7" width="8.7109375" customWidth="1"/>
    <col min="8" max="47" width="9.140625" style="5"/>
  </cols>
  <sheetData>
    <row r="1" spans="1:47">
      <c r="A1" s="990" t="s">
        <v>30</v>
      </c>
      <c r="B1" s="991"/>
      <c r="C1" s="991"/>
      <c r="D1" s="991"/>
      <c r="E1" s="991"/>
      <c r="F1" s="991"/>
      <c r="G1" s="991"/>
    </row>
    <row r="2" spans="1:47">
      <c r="A2" s="992" t="s">
        <v>32</v>
      </c>
      <c r="B2" s="992"/>
      <c r="C2" s="992"/>
      <c r="D2" s="992"/>
      <c r="E2" s="992"/>
      <c r="F2" s="992"/>
      <c r="G2" s="992"/>
    </row>
    <row r="3" spans="1:47" s="103" customFormat="1" ht="15.95" customHeight="1">
      <c r="A3" s="993" t="str">
        <f>+CONCATENATE('1'!A9:E9)</f>
        <v/>
      </c>
      <c r="B3" s="994"/>
      <c r="C3" s="995"/>
      <c r="D3" s="996"/>
      <c r="E3" s="996"/>
      <c r="F3" s="996"/>
      <c r="G3" s="996"/>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ht="5.0999999999999996" customHeight="1">
      <c r="A4" s="988"/>
      <c r="B4" s="989"/>
      <c r="C4" s="989"/>
      <c r="D4" s="989"/>
      <c r="E4" s="989"/>
      <c r="F4" s="989"/>
      <c r="G4" s="989"/>
    </row>
    <row r="5" spans="1:47" ht="24" customHeight="1">
      <c r="A5" s="983" t="s">
        <v>33</v>
      </c>
      <c r="B5" s="983"/>
      <c r="C5" s="984"/>
      <c r="D5" s="985"/>
      <c r="E5" s="986"/>
      <c r="F5" s="195" t="s">
        <v>1518</v>
      </c>
      <c r="G5" s="196"/>
    </row>
    <row r="6" spans="1:47" ht="5.0999999999999996" customHeight="1">
      <c r="A6" s="988"/>
      <c r="B6" s="989"/>
      <c r="C6" s="989"/>
      <c r="D6" s="989"/>
      <c r="E6" s="989"/>
      <c r="F6" s="989"/>
      <c r="G6" s="989"/>
    </row>
    <row r="7" spans="1:47" ht="13.5" thickBot="1">
      <c r="A7" s="997" t="s">
        <v>9015</v>
      </c>
      <c r="B7" s="997"/>
      <c r="C7" s="997"/>
      <c r="D7" s="997"/>
      <c r="E7" s="997"/>
      <c r="F7" s="997"/>
      <c r="G7" s="997"/>
    </row>
    <row r="8" spans="1:47" s="105" customFormat="1" ht="14.1" customHeight="1">
      <c r="A8" s="998" t="s">
        <v>154</v>
      </c>
      <c r="B8" s="1000" t="s">
        <v>158</v>
      </c>
      <c r="C8" s="1000"/>
      <c r="D8" s="1000"/>
      <c r="E8" s="1002" t="s">
        <v>172</v>
      </c>
      <c r="F8" s="1002"/>
      <c r="G8" s="1003"/>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999"/>
      <c r="B9" s="1001"/>
      <c r="C9" s="1001"/>
      <c r="D9" s="1001"/>
      <c r="E9" s="198" t="s">
        <v>155</v>
      </c>
      <c r="F9" s="1004" t="s">
        <v>183</v>
      </c>
      <c r="G9" s="1005"/>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987" t="s">
        <v>34</v>
      </c>
      <c r="C10" s="987"/>
      <c r="D10" s="987"/>
      <c r="E10" s="199">
        <f>+'7'!C26</f>
        <v>0</v>
      </c>
      <c r="F10" s="1004"/>
      <c r="G10" s="1005"/>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987" t="s">
        <v>35</v>
      </c>
      <c r="C11" s="987"/>
      <c r="D11" s="987"/>
      <c r="E11" s="199">
        <f>+'7'!C6</f>
        <v>0</v>
      </c>
      <c r="F11" s="1004"/>
      <c r="G11" s="1005"/>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987" t="s">
        <v>9095</v>
      </c>
      <c r="C12" s="987"/>
      <c r="D12" s="987"/>
      <c r="E12" s="200">
        <v>0</v>
      </c>
      <c r="F12" s="1004"/>
      <c r="G12" s="1005"/>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987" t="s">
        <v>9096</v>
      </c>
      <c r="C13" s="987"/>
      <c r="D13" s="987"/>
      <c r="E13" s="200">
        <v>0</v>
      </c>
      <c r="F13" s="1004"/>
      <c r="G13" s="1005"/>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987" t="s">
        <v>9097</v>
      </c>
      <c r="C14" s="987"/>
      <c r="D14" s="987"/>
      <c r="E14" s="200">
        <v>0</v>
      </c>
      <c r="F14" s="1004"/>
      <c r="G14" s="1005"/>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987" t="s">
        <v>9016</v>
      </c>
      <c r="C15" s="987"/>
      <c r="D15" s="987"/>
      <c r="E15" s="200">
        <v>0</v>
      </c>
      <c r="F15" s="1004"/>
      <c r="G15" s="1005"/>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1009" t="s">
        <v>36</v>
      </c>
      <c r="C16" s="1010"/>
      <c r="D16" s="202" t="s">
        <v>37</v>
      </c>
      <c r="E16" s="203">
        <f>IF(E15&gt;0,IF(E11&gt;0,CEILING(MIN(E10*E15/E11,E12),1),0),0)</f>
        <v>0</v>
      </c>
      <c r="F16" s="1006"/>
      <c r="G16" s="100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88"/>
      <c r="B17" s="989"/>
      <c r="C17" s="989"/>
      <c r="D17" s="989"/>
      <c r="E17" s="989"/>
      <c r="F17" s="989"/>
      <c r="G17" s="989"/>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c r="A18" s="992" t="s">
        <v>44</v>
      </c>
      <c r="B18" s="992"/>
      <c r="C18" s="992"/>
      <c r="D18" s="992"/>
      <c r="E18" s="992"/>
      <c r="F18" s="992"/>
      <c r="G18" s="992"/>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92"/>
      <c r="B19" s="992"/>
      <c r="C19" s="992"/>
      <c r="D19" s="992"/>
      <c r="E19" s="992"/>
      <c r="F19" s="992"/>
      <c r="G19" s="992"/>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1008" t="s">
        <v>9052</v>
      </c>
      <c r="B20" s="992"/>
      <c r="C20" s="992"/>
      <c r="D20" s="992"/>
      <c r="E20" s="992"/>
      <c r="F20" s="992"/>
      <c r="G20" s="992"/>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92"/>
      <c r="B21" s="992"/>
      <c r="C21" s="992"/>
      <c r="D21" s="992"/>
      <c r="E21" s="992"/>
      <c r="F21" s="992"/>
      <c r="G21" s="992"/>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1011" t="s">
        <v>38</v>
      </c>
      <c r="B22" s="992"/>
      <c r="C22" s="992"/>
      <c r="D22" s="992"/>
      <c r="E22" s="992"/>
      <c r="F22" s="992"/>
      <c r="G22" s="992"/>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1011" t="s">
        <v>39</v>
      </c>
      <c r="B23" s="992"/>
      <c r="C23" s="992"/>
      <c r="D23" s="992"/>
      <c r="E23" s="992"/>
      <c r="F23" s="992"/>
      <c r="G23" s="992"/>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1008" t="s">
        <v>9017</v>
      </c>
      <c r="B24" s="992"/>
      <c r="C24" s="992"/>
      <c r="D24" s="992"/>
      <c r="E24" s="992"/>
      <c r="F24" s="992"/>
      <c r="G24" s="992"/>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1011" t="s">
        <v>41</v>
      </c>
      <c r="B25" s="992"/>
      <c r="C25" s="992"/>
      <c r="D25" s="992"/>
      <c r="E25" s="992"/>
      <c r="F25" s="992"/>
      <c r="G25" s="992"/>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c r="A26" s="1017" t="s">
        <v>9175</v>
      </c>
      <c r="B26" s="992"/>
      <c r="C26" s="992"/>
      <c r="D26" s="992"/>
      <c r="E26" s="992"/>
      <c r="F26" s="992"/>
      <c r="G26" s="992"/>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1008" t="s">
        <v>9179</v>
      </c>
      <c r="B27" s="992"/>
      <c r="C27" s="992"/>
      <c r="D27" s="992"/>
      <c r="E27" s="992"/>
      <c r="F27" s="992"/>
      <c r="G27" s="992"/>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1008" t="s">
        <v>9176</v>
      </c>
      <c r="B28" s="992"/>
      <c r="C28" s="992"/>
      <c r="D28" s="992"/>
      <c r="E28" s="992"/>
      <c r="F28" s="992"/>
      <c r="G28" s="992"/>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1008" t="s">
        <v>9177</v>
      </c>
      <c r="B29" s="992"/>
      <c r="C29" s="992"/>
      <c r="D29" s="992"/>
      <c r="E29" s="992"/>
      <c r="F29" s="992"/>
      <c r="G29" s="992"/>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1008" t="s">
        <v>9178</v>
      </c>
      <c r="B30" s="992"/>
      <c r="C30" s="992"/>
      <c r="D30" s="992"/>
      <c r="E30" s="992"/>
      <c r="F30" s="992"/>
      <c r="G30" s="992"/>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1011" t="s">
        <v>42</v>
      </c>
      <c r="B31" s="992"/>
      <c r="C31" s="992"/>
      <c r="D31" s="992"/>
      <c r="E31" s="992"/>
      <c r="F31" s="992"/>
      <c r="G31" s="992"/>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92" t="s">
        <v>43</v>
      </c>
      <c r="B32" s="992"/>
      <c r="C32" s="992"/>
      <c r="D32" s="992"/>
      <c r="E32" s="992"/>
      <c r="F32" s="992"/>
      <c r="G32" s="992"/>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92"/>
      <c r="B33" s="992"/>
      <c r="C33" s="992"/>
      <c r="D33" s="992"/>
      <c r="E33" s="992"/>
      <c r="F33" s="992"/>
      <c r="G33" s="992"/>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1008" t="s">
        <v>9098</v>
      </c>
      <c r="B34" s="992"/>
      <c r="C34" s="992"/>
      <c r="D34" s="992"/>
      <c r="E34" s="992"/>
      <c r="F34" s="992"/>
      <c r="G34" s="992"/>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92"/>
      <c r="B35" s="992"/>
      <c r="C35" s="992"/>
      <c r="D35" s="992"/>
      <c r="E35" s="992"/>
      <c r="F35" s="992"/>
      <c r="G35" s="992"/>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1016"/>
      <c r="B36" s="554"/>
      <c r="C36" s="554"/>
      <c r="D36" s="1014" t="s">
        <v>9193</v>
      </c>
      <c r="E36" s="1015"/>
      <c r="F36" s="1015"/>
      <c r="G36" s="1015"/>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c r="A37" s="1012" t="s">
        <v>9194</v>
      </c>
      <c r="B37" s="1012"/>
      <c r="C37" s="1013"/>
      <c r="D37" s="1013"/>
      <c r="E37" s="1013"/>
      <c r="F37" s="1013"/>
      <c r="G37" s="1013"/>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s="36" customFormat="1"/>
    <row r="39" spans="1:47" s="36" customFormat="1"/>
    <row r="40" spans="1:47" s="36" customFormat="1"/>
    <row r="41" spans="1:47" s="36" customFormat="1"/>
    <row r="42" spans="1:47" s="36" customFormat="1"/>
    <row r="43" spans="1:47" s="36" customFormat="1"/>
    <row r="44" spans="1:47" s="36" customFormat="1"/>
    <row r="45" spans="1:47" s="36" customFormat="1"/>
    <row r="46" spans="1:47" s="36" customFormat="1"/>
    <row r="47" spans="1:47" s="36" customFormat="1"/>
    <row r="48" spans="1:47"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sheetData>
  <sheetProtection algorithmName="SHA-512" hashValue="4LOE1azsMJ5ZuyqfLd9E+uFCEljsbVQisPavWa9BZ81aOCBU8b+/Z63YA1sskmxs1Io9nFOS4onryMnz/2mBEw==" saltValue="MpPjEFbVA4Kx04DQpfKJLA=="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pageSetUpPr fitToPage="1"/>
  </sheetPr>
  <dimension ref="A1:AV129"/>
  <sheetViews>
    <sheetView workbookViewId="0">
      <selection activeCell="D9" sqref="D9"/>
    </sheetView>
  </sheetViews>
  <sheetFormatPr defaultColWidth="8.85546875" defaultRowHeight="12.75"/>
  <cols>
    <col min="1" max="1" width="10.85546875" customWidth="1"/>
    <col min="2" max="4" width="15.7109375" customWidth="1"/>
    <col min="5" max="5" width="6.7109375" customWidth="1"/>
    <col min="6" max="7" width="18.7109375" customWidth="1"/>
    <col min="8" max="48" width="9.140625" style="5"/>
  </cols>
  <sheetData>
    <row r="1" spans="1:48" ht="15">
      <c r="A1" s="1021" t="s">
        <v>3591</v>
      </c>
      <c r="B1" s="1021"/>
      <c r="C1" s="1021"/>
      <c r="D1" s="1021"/>
      <c r="E1" s="1021"/>
      <c r="F1" s="1021"/>
      <c r="G1" s="1021"/>
    </row>
    <row r="2" spans="1:48">
      <c r="A2" s="1022" t="s">
        <v>32</v>
      </c>
      <c r="B2" s="570"/>
      <c r="C2" s="570"/>
      <c r="D2" s="570"/>
      <c r="E2" s="570"/>
      <c r="F2" s="570"/>
      <c r="G2" s="570"/>
    </row>
    <row r="3" spans="1:48" s="105" customFormat="1" ht="18" customHeight="1">
      <c r="A3" s="1023" t="str">
        <f>+Př_I!A3</f>
        <v/>
      </c>
      <c r="B3" s="1024"/>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48">
      <c r="A4" s="1025"/>
      <c r="B4" s="1025"/>
      <c r="C4" s="1025"/>
      <c r="D4" s="1025"/>
      <c r="E4" s="1025"/>
      <c r="F4" s="1025"/>
      <c r="G4" s="1025"/>
    </row>
    <row r="5" spans="1:48" ht="15.75">
      <c r="A5" s="1026" t="s">
        <v>1</v>
      </c>
      <c r="B5" s="1026"/>
      <c r="C5" s="1026"/>
      <c r="D5" s="1026"/>
      <c r="E5" s="1026"/>
      <c r="F5" s="1026"/>
      <c r="G5" s="1026"/>
    </row>
    <row r="6" spans="1:48" ht="15.75">
      <c r="A6" s="1026" t="s">
        <v>2</v>
      </c>
      <c r="B6" s="1026"/>
      <c r="C6" s="1026"/>
      <c r="D6" s="1026"/>
      <c r="E6" s="1026"/>
      <c r="F6" s="1026"/>
      <c r="G6" s="1026"/>
    </row>
    <row r="7" spans="1:48" ht="15.75">
      <c r="A7" s="1026" t="s">
        <v>3</v>
      </c>
      <c r="B7" s="1026"/>
      <c r="C7" s="1026"/>
      <c r="D7" s="1026"/>
      <c r="E7" s="1026"/>
      <c r="F7" s="1026"/>
      <c r="G7" s="1026"/>
    </row>
    <row r="8" spans="1:48">
      <c r="A8" s="1020"/>
      <c r="B8" s="1020"/>
      <c r="C8" s="1020"/>
      <c r="D8" s="1020"/>
      <c r="E8" s="1020"/>
      <c r="F8" s="1020"/>
      <c r="G8" s="1020"/>
    </row>
    <row r="9" spans="1:48" ht="18" customHeight="1">
      <c r="A9" s="1021" t="s">
        <v>4</v>
      </c>
      <c r="B9" s="1027"/>
      <c r="C9" s="1028"/>
      <c r="D9" s="212">
        <f>+'1'!F26</f>
        <v>44927</v>
      </c>
      <c r="E9" s="205" t="s">
        <v>190</v>
      </c>
      <c r="F9" s="212">
        <f>+'1'!H26</f>
        <v>45291</v>
      </c>
      <c r="G9" s="204"/>
    </row>
    <row r="10" spans="1:48">
      <c r="A10" s="1020"/>
      <c r="B10" s="1020"/>
      <c r="C10" s="1020"/>
      <c r="D10" s="1020"/>
      <c r="E10" s="1020"/>
      <c r="F10" s="1020"/>
      <c r="G10" s="1020"/>
    </row>
    <row r="11" spans="1:48">
      <c r="A11" s="1029" t="s">
        <v>5</v>
      </c>
      <c r="B11" s="1030"/>
      <c r="C11" s="1030"/>
      <c r="D11" s="1030"/>
      <c r="E11" s="1030"/>
      <c r="F11" s="1030"/>
      <c r="G11" s="1030"/>
    </row>
    <row r="12" spans="1:48" ht="18" customHeight="1">
      <c r="A12" s="421" t="s">
        <v>9018</v>
      </c>
      <c r="B12" s="210"/>
      <c r="C12" s="416" t="s">
        <v>3592</v>
      </c>
      <c r="D12" s="211"/>
      <c r="E12" s="204"/>
      <c r="F12" s="204"/>
      <c r="G12" s="204"/>
    </row>
    <row r="13" spans="1:48" ht="8.1" customHeight="1">
      <c r="A13" s="1020"/>
      <c r="B13" s="1020"/>
      <c r="C13" s="1020"/>
      <c r="D13" s="1020"/>
      <c r="E13" s="1020"/>
      <c r="F13" s="1020"/>
      <c r="G13" s="1020"/>
    </row>
    <row r="14" spans="1:48" ht="18" customHeight="1">
      <c r="A14" s="1039" t="s">
        <v>9019</v>
      </c>
      <c r="B14" s="1040"/>
      <c r="C14" s="1040"/>
      <c r="D14" s="1040"/>
      <c r="E14" s="1040"/>
      <c r="F14" s="1040"/>
      <c r="G14" s="151" t="s">
        <v>9000</v>
      </c>
    </row>
    <row r="15" spans="1:48" ht="8.1" customHeight="1">
      <c r="A15" s="1020"/>
      <c r="B15" s="1020"/>
      <c r="C15" s="1020"/>
      <c r="D15" s="1020"/>
      <c r="E15" s="1020"/>
      <c r="F15" s="1020"/>
      <c r="G15" s="1020"/>
    </row>
    <row r="16" spans="1:48" ht="14.25">
      <c r="A16" s="1035" t="s">
        <v>18</v>
      </c>
      <c r="B16" s="1035"/>
      <c r="C16" s="1035"/>
      <c r="D16" s="1035"/>
      <c r="E16" s="1035"/>
      <c r="F16" s="1035"/>
      <c r="G16" s="1035"/>
    </row>
    <row r="17" spans="1:7" ht="13.5" thickBot="1">
      <c r="A17" s="1032" t="s">
        <v>6</v>
      </c>
      <c r="B17" s="1032"/>
      <c r="C17" s="1032"/>
      <c r="D17" s="1032"/>
      <c r="E17" s="1032"/>
      <c r="F17" s="1032"/>
      <c r="G17" s="1032"/>
    </row>
    <row r="18" spans="1:7" ht="15.95" customHeight="1">
      <c r="A18" s="1051" t="s">
        <v>154</v>
      </c>
      <c r="B18" s="1049" t="s">
        <v>158</v>
      </c>
      <c r="C18" s="1049"/>
      <c r="D18" s="1049"/>
      <c r="E18" s="1049"/>
      <c r="F18" s="1047" t="s">
        <v>172</v>
      </c>
      <c r="G18" s="1048"/>
    </row>
    <row r="19" spans="1:7" ht="15.95" customHeight="1">
      <c r="A19" s="1052"/>
      <c r="B19" s="1050"/>
      <c r="C19" s="1050"/>
      <c r="D19" s="1050"/>
      <c r="E19" s="1050"/>
      <c r="F19" s="206" t="s">
        <v>155</v>
      </c>
      <c r="G19" s="207" t="s">
        <v>183</v>
      </c>
    </row>
    <row r="20" spans="1:7" ht="58.5" customHeight="1">
      <c r="A20" s="219">
        <v>1</v>
      </c>
      <c r="B20" s="1018" t="s">
        <v>297</v>
      </c>
      <c r="C20" s="1018"/>
      <c r="D20" s="1018"/>
      <c r="E20" s="1018"/>
      <c r="F20" s="215">
        <f>+'7'!C15-'7'!C18</f>
        <v>0</v>
      </c>
      <c r="G20" s="208"/>
    </row>
    <row r="21" spans="1:7" ht="27" customHeight="1">
      <c r="A21" s="219">
        <v>2</v>
      </c>
      <c r="B21" s="1018" t="s">
        <v>7</v>
      </c>
      <c r="C21" s="1018"/>
      <c r="D21" s="1018"/>
      <c r="E21" s="1018"/>
      <c r="F21" s="215">
        <v>0</v>
      </c>
      <c r="G21" s="208"/>
    </row>
    <row r="22" spans="1:7" ht="27" customHeight="1">
      <c r="A22" s="219">
        <v>3</v>
      </c>
      <c r="B22" s="1018" t="s">
        <v>8</v>
      </c>
      <c r="C22" s="1019"/>
      <c r="D22" s="1019"/>
      <c r="E22" s="1019"/>
      <c r="F22" s="213">
        <f>+F20-F21</f>
        <v>0</v>
      </c>
      <c r="G22" s="208"/>
    </row>
    <row r="23" spans="1:7" ht="27" customHeight="1">
      <c r="A23" s="219">
        <v>4</v>
      </c>
      <c r="B23" s="1018" t="s">
        <v>9</v>
      </c>
      <c r="C23" s="1018"/>
      <c r="D23" s="1018"/>
      <c r="E23" s="1018"/>
      <c r="F23" s="216">
        <f>+'7'!C21</f>
        <v>0.19</v>
      </c>
      <c r="G23" s="208"/>
    </row>
    <row r="24" spans="1:7" ht="27" customHeight="1">
      <c r="A24" s="219" t="s">
        <v>9099</v>
      </c>
      <c r="B24" s="1018" t="s">
        <v>10</v>
      </c>
      <c r="C24" s="1018"/>
      <c r="D24" s="1018"/>
      <c r="E24" s="1018"/>
      <c r="F24" s="213">
        <f>FLOOR(+F22*F23,1)</f>
        <v>0</v>
      </c>
      <c r="G24" s="208"/>
    </row>
    <row r="25" spans="1:7" ht="34.5" customHeight="1">
      <c r="A25" s="219" t="s">
        <v>11</v>
      </c>
      <c r="B25" s="1038" t="s">
        <v>9100</v>
      </c>
      <c r="C25" s="1018"/>
      <c r="D25" s="1018"/>
      <c r="E25" s="1018"/>
      <c r="F25" s="215">
        <v>0</v>
      </c>
      <c r="G25" s="208"/>
    </row>
    <row r="26" spans="1:7" ht="27" customHeight="1">
      <c r="A26" s="219">
        <v>7</v>
      </c>
      <c r="B26" s="1018" t="s">
        <v>12</v>
      </c>
      <c r="C26" s="1018"/>
      <c r="D26" s="1018"/>
      <c r="E26" s="1018"/>
      <c r="F26" s="213">
        <f>FLOOR(+F25*F23,1)</f>
        <v>0</v>
      </c>
      <c r="G26" s="208"/>
    </row>
    <row r="27" spans="1:7" ht="27" customHeight="1" thickBot="1">
      <c r="A27" s="239">
        <v>8</v>
      </c>
      <c r="B27" s="1033" t="s">
        <v>13</v>
      </c>
      <c r="C27" s="1033"/>
      <c r="D27" s="1033"/>
      <c r="E27" s="1033"/>
      <c r="F27" s="214">
        <f>+F24-F26</f>
        <v>0</v>
      </c>
      <c r="G27" s="209"/>
    </row>
    <row r="28" spans="1:7" ht="24.75" customHeight="1">
      <c r="A28" s="1031" t="s">
        <v>9195</v>
      </c>
      <c r="B28" s="1034"/>
      <c r="C28" s="1034"/>
      <c r="D28" s="1034"/>
      <c r="E28" s="1034"/>
      <c r="F28" s="1034"/>
      <c r="G28" s="1034"/>
    </row>
    <row r="29" spans="1:7" ht="24.75" customHeight="1">
      <c r="A29" s="1031" t="s">
        <v>9101</v>
      </c>
      <c r="B29" s="1034"/>
      <c r="C29" s="1034"/>
      <c r="D29" s="1034"/>
      <c r="E29" s="1034"/>
      <c r="F29" s="1034"/>
      <c r="G29" s="1034"/>
    </row>
    <row r="30" spans="1:7" ht="9.9499999999999993" customHeight="1">
      <c r="A30" s="1020"/>
      <c r="B30" s="1020"/>
      <c r="C30" s="1020"/>
      <c r="D30" s="1020"/>
      <c r="E30" s="1020"/>
      <c r="F30" s="1020"/>
      <c r="G30" s="1020"/>
    </row>
    <row r="31" spans="1:7">
      <c r="A31" s="1035" t="s">
        <v>19</v>
      </c>
      <c r="B31" s="1035"/>
      <c r="C31" s="1035"/>
      <c r="D31" s="1035"/>
      <c r="E31" s="1035"/>
      <c r="F31" s="1035"/>
      <c r="G31" s="1035"/>
    </row>
    <row r="32" spans="1:7" ht="21.95" customHeight="1" thickBot="1">
      <c r="A32" s="1031" t="s">
        <v>3593</v>
      </c>
      <c r="B32" s="1034"/>
      <c r="C32" s="1034"/>
      <c r="D32" s="1034"/>
      <c r="E32" s="1034"/>
      <c r="F32" s="1034"/>
      <c r="G32" s="1034"/>
    </row>
    <row r="33" spans="1:48" ht="55.5" customHeight="1">
      <c r="A33" s="422" t="s">
        <v>14</v>
      </c>
      <c r="B33" s="1036" t="s">
        <v>15</v>
      </c>
      <c r="C33" s="1037"/>
      <c r="D33" s="1036" t="s">
        <v>16</v>
      </c>
      <c r="E33" s="1037"/>
      <c r="F33" s="425" t="s">
        <v>9020</v>
      </c>
      <c r="G33" s="426" t="s">
        <v>17</v>
      </c>
    </row>
    <row r="34" spans="1:48" s="222" customFormat="1" ht="11.25">
      <c r="A34" s="219">
        <v>0</v>
      </c>
      <c r="B34" s="1044">
        <v>1</v>
      </c>
      <c r="C34" s="1044"/>
      <c r="D34" s="1044">
        <v>2</v>
      </c>
      <c r="E34" s="1044"/>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27" customHeight="1" thickBot="1">
      <c r="A35" s="217">
        <v>0</v>
      </c>
      <c r="B35" s="1045">
        <v>0</v>
      </c>
      <c r="C35" s="1046"/>
      <c r="D35" s="1045">
        <v>0</v>
      </c>
      <c r="E35" s="1046"/>
      <c r="F35" s="214">
        <f>+B35-D35</f>
        <v>0</v>
      </c>
      <c r="G35" s="218">
        <v>0</v>
      </c>
    </row>
    <row r="36" spans="1:48" ht="47.25" customHeight="1">
      <c r="A36" s="1031" t="s">
        <v>3594</v>
      </c>
      <c r="B36" s="1032"/>
      <c r="C36" s="1032"/>
      <c r="D36" s="1032"/>
      <c r="E36" s="1032"/>
      <c r="F36" s="1032"/>
      <c r="G36" s="1032"/>
    </row>
    <row r="37" spans="1:48" ht="15" customHeight="1">
      <c r="A37" s="1020"/>
      <c r="B37" s="1020"/>
      <c r="C37" s="1020"/>
      <c r="D37" s="1020"/>
      <c r="E37" s="1020"/>
      <c r="F37" s="1020"/>
      <c r="G37" s="1020"/>
    </row>
    <row r="38" spans="1:48" ht="12.95" customHeight="1">
      <c r="A38" s="1041" t="s">
        <v>9196</v>
      </c>
      <c r="B38" s="570"/>
      <c r="C38" s="1043" t="s">
        <v>9181</v>
      </c>
      <c r="D38" s="602"/>
      <c r="E38" s="602"/>
      <c r="F38" s="602"/>
      <c r="G38" s="602"/>
    </row>
    <row r="39" spans="1:48" ht="12.95" customHeight="1">
      <c r="A39" s="1042"/>
      <c r="B39" s="570"/>
      <c r="C39" s="602"/>
      <c r="D39" s="602"/>
      <c r="E39" s="602"/>
      <c r="F39" s="602"/>
      <c r="G39" s="602"/>
    </row>
    <row r="40" spans="1:48">
      <c r="A40" s="1020">
        <v>1</v>
      </c>
      <c r="B40" s="1020"/>
      <c r="C40" s="1020"/>
      <c r="D40" s="1020"/>
      <c r="E40" s="1020"/>
      <c r="F40" s="1020"/>
      <c r="G40" s="1020"/>
    </row>
    <row r="41" spans="1:48">
      <c r="A41" s="5"/>
      <c r="B41" s="5"/>
      <c r="C41" s="5"/>
      <c r="D41" s="5"/>
      <c r="E41" s="5"/>
      <c r="F41" s="5"/>
      <c r="G41" s="5"/>
    </row>
    <row r="42" spans="1:48">
      <c r="A42" s="5"/>
      <c r="B42" s="5"/>
      <c r="C42" s="5"/>
      <c r="D42" s="5"/>
      <c r="E42" s="5"/>
      <c r="F42" s="5"/>
      <c r="G42" s="5"/>
    </row>
    <row r="43" spans="1:48">
      <c r="A43" s="5"/>
      <c r="B43" s="5"/>
      <c r="C43" s="5"/>
      <c r="D43" s="5"/>
      <c r="E43" s="5"/>
      <c r="F43" s="5"/>
      <c r="G43" s="5"/>
    </row>
    <row r="44" spans="1:48">
      <c r="A44" s="5"/>
      <c r="B44" s="5"/>
      <c r="C44" s="5"/>
      <c r="D44" s="5"/>
      <c r="E44" s="5"/>
      <c r="F44" s="5"/>
      <c r="G44" s="5"/>
    </row>
    <row r="45" spans="1:48">
      <c r="A45" s="5"/>
      <c r="B45" s="5"/>
      <c r="C45" s="5"/>
      <c r="D45" s="5"/>
      <c r="E45" s="5"/>
      <c r="F45" s="5"/>
      <c r="G45" s="5"/>
    </row>
    <row r="46" spans="1:48">
      <c r="A46" s="5"/>
      <c r="B46" s="5"/>
      <c r="C46" s="5"/>
      <c r="D46" s="5"/>
      <c r="E46" s="5"/>
      <c r="F46" s="5"/>
      <c r="G46" s="5"/>
    </row>
    <row r="47" spans="1:48">
      <c r="A47" s="5"/>
      <c r="B47" s="5"/>
      <c r="C47" s="5"/>
      <c r="D47" s="5"/>
      <c r="E47" s="5"/>
      <c r="F47" s="5"/>
      <c r="G47" s="5"/>
    </row>
    <row r="48" spans="1:48">
      <c r="A48" s="5"/>
      <c r="B48" s="5"/>
      <c r="C48" s="5"/>
      <c r="D48" s="5"/>
      <c r="E48" s="5"/>
      <c r="F48" s="5"/>
      <c r="G48" s="5"/>
    </row>
    <row r="49" spans="1:7">
      <c r="A49" s="5"/>
      <c r="B49" s="5"/>
      <c r="C49" s="5"/>
      <c r="D49" s="5"/>
      <c r="E49" s="5"/>
      <c r="F49" s="5"/>
      <c r="G49" s="5"/>
    </row>
    <row r="50" spans="1:7">
      <c r="A50" s="5"/>
      <c r="B50" s="5"/>
      <c r="C50" s="5"/>
      <c r="D50" s="5"/>
      <c r="E50" s="5"/>
      <c r="F50" s="5"/>
      <c r="G50" s="5"/>
    </row>
    <row r="51" spans="1:7">
      <c r="A51" s="5"/>
      <c r="B51" s="5"/>
      <c r="C51" s="5"/>
      <c r="D51" s="5"/>
      <c r="E51" s="5"/>
      <c r="F51" s="5"/>
      <c r="G51" s="5"/>
    </row>
    <row r="52" spans="1:7">
      <c r="A52" s="5"/>
      <c r="B52" s="5"/>
      <c r="C52" s="5"/>
      <c r="D52" s="5"/>
      <c r="E52" s="5"/>
      <c r="F52" s="5"/>
      <c r="G52" s="5"/>
    </row>
    <row r="53" spans="1:7" s="5" customFormat="1"/>
    <row r="54" spans="1:7" s="5" customFormat="1"/>
    <row r="55" spans="1:7" s="5" customFormat="1"/>
    <row r="56" spans="1:7" s="5" customFormat="1"/>
    <row r="57" spans="1:7" s="5" customFormat="1"/>
    <row r="58" spans="1:7" s="5" customFormat="1"/>
    <row r="59" spans="1:7" s="5" customFormat="1"/>
    <row r="60" spans="1:7" s="5" customFormat="1"/>
    <row r="61" spans="1:7" s="5" customFormat="1"/>
    <row r="62" spans="1:7" s="5" customFormat="1"/>
    <row r="63" spans="1:7" s="5" customFormat="1"/>
    <row r="64" spans="1:7"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sheetData>
  <sheetProtection algorithmName="SHA-512" hashValue="ly8bpDdzsqIYBU3youNxVR0CAvTK49to/mEDMwwt1Xnzxb4u4OO1TvxoRZC1jcbUPNezJZOmSNHVJu6bJl8XPg==" saltValue="EY1NdZgwC79WTPUqoiihNQ==" spinCount="100000" sheet="1" objects="1" scenarios="1"/>
  <mergeCells count="44">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 ref="B24:E24"/>
    <mergeCell ref="A40:G40"/>
    <mergeCell ref="A36:G36"/>
    <mergeCell ref="A37:G37"/>
    <mergeCell ref="B27:E27"/>
    <mergeCell ref="A28:G28"/>
    <mergeCell ref="A30:G30"/>
    <mergeCell ref="A31:G31"/>
    <mergeCell ref="B33:C33"/>
    <mergeCell ref="D33:E33"/>
    <mergeCell ref="B25:E25"/>
    <mergeCell ref="A29:G29"/>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honeticPr fontId="10" type="noConversion"/>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AJ203"/>
  <sheetViews>
    <sheetView workbookViewId="0">
      <selection activeCell="D4" sqref="D4"/>
    </sheetView>
  </sheetViews>
  <sheetFormatPr defaultColWidth="9.140625" defaultRowHeight="12.75"/>
  <cols>
    <col min="1" max="1" width="11.85546875" style="105" customWidth="1"/>
    <col min="2" max="2" width="28.7109375" style="105" customWidth="1"/>
    <col min="3" max="3" width="30.140625" style="105" customWidth="1"/>
    <col min="4" max="5" width="18.7109375" style="105" customWidth="1"/>
    <col min="6" max="36" width="9.140625" style="36"/>
    <col min="37" max="16384" width="9.140625" style="105"/>
  </cols>
  <sheetData>
    <row r="1" spans="1:5" ht="15" thickBot="1">
      <c r="A1" s="1053" t="s">
        <v>31</v>
      </c>
      <c r="B1" s="570"/>
      <c r="C1" s="570"/>
      <c r="D1" s="570"/>
      <c r="E1" s="570"/>
    </row>
    <row r="2" spans="1:5">
      <c r="A2" s="1051" t="s">
        <v>154</v>
      </c>
      <c r="B2" s="1049" t="s">
        <v>158</v>
      </c>
      <c r="C2" s="1049"/>
      <c r="D2" s="1047" t="s">
        <v>172</v>
      </c>
      <c r="E2" s="1048"/>
    </row>
    <row r="3" spans="1:5">
      <c r="A3" s="1052"/>
      <c r="B3" s="1065"/>
      <c r="C3" s="1065"/>
      <c r="D3" s="206" t="s">
        <v>155</v>
      </c>
      <c r="E3" s="207" t="s">
        <v>183</v>
      </c>
    </row>
    <row r="4" spans="1:5" ht="18" customHeight="1">
      <c r="A4" s="219">
        <v>1</v>
      </c>
      <c r="B4" s="1069" t="s">
        <v>20</v>
      </c>
      <c r="C4" s="1059"/>
      <c r="D4" s="215">
        <v>0</v>
      </c>
      <c r="E4" s="208"/>
    </row>
    <row r="5" spans="1:5" ht="18" customHeight="1">
      <c r="A5" s="219">
        <v>2</v>
      </c>
      <c r="B5" s="1071" t="s">
        <v>21</v>
      </c>
      <c r="C5" s="1071"/>
      <c r="D5" s="215">
        <v>0</v>
      </c>
      <c r="E5" s="208"/>
    </row>
    <row r="6" spans="1:5" ht="18" customHeight="1">
      <c r="A6" s="219" t="s">
        <v>9102</v>
      </c>
      <c r="B6" s="1071" t="s">
        <v>22</v>
      </c>
      <c r="C6" s="1071"/>
      <c r="D6" s="213">
        <f>+D4-D5</f>
        <v>0</v>
      </c>
      <c r="E6" s="208"/>
    </row>
    <row r="7" spans="1:5" ht="38.1" customHeight="1">
      <c r="A7" s="219" t="s">
        <v>272</v>
      </c>
      <c r="B7" s="1038" t="s">
        <v>3595</v>
      </c>
      <c r="C7" s="1050"/>
      <c r="D7" s="215">
        <v>0</v>
      </c>
      <c r="E7" s="208"/>
    </row>
    <row r="8" spans="1:5" ht="26.1" customHeight="1">
      <c r="A8" s="219">
        <v>5</v>
      </c>
      <c r="B8" s="1018" t="s">
        <v>273</v>
      </c>
      <c r="C8" s="1071"/>
      <c r="D8" s="215">
        <v>0</v>
      </c>
      <c r="E8" s="208"/>
    </row>
    <row r="9" spans="1:5" ht="18" customHeight="1" thickBot="1">
      <c r="A9" s="239">
        <v>6</v>
      </c>
      <c r="B9" s="1072" t="s">
        <v>23</v>
      </c>
      <c r="C9" s="1072"/>
      <c r="D9" s="214">
        <f>+D6-D8</f>
        <v>0</v>
      </c>
      <c r="E9" s="209"/>
    </row>
    <row r="10" spans="1:5" ht="23.25" customHeight="1">
      <c r="A10" s="1066" t="s">
        <v>9104</v>
      </c>
      <c r="B10" s="1067"/>
      <c r="C10" s="1067"/>
      <c r="D10" s="1067"/>
      <c r="E10" s="1067"/>
    </row>
    <row r="11" spans="1:5" ht="23.25" customHeight="1">
      <c r="A11" s="1066" t="s">
        <v>9103</v>
      </c>
      <c r="B11" s="1042"/>
      <c r="C11" s="1042"/>
      <c r="D11" s="1042"/>
      <c r="E11" s="1042"/>
    </row>
    <row r="12" spans="1:5" ht="9.9499999999999993" customHeight="1">
      <c r="A12" s="1054"/>
      <c r="B12" s="1054"/>
      <c r="C12" s="1054"/>
      <c r="D12" s="1054"/>
      <c r="E12" s="1054"/>
    </row>
    <row r="13" spans="1:5">
      <c r="A13" s="1053" t="s">
        <v>24</v>
      </c>
      <c r="B13" s="1054"/>
      <c r="C13" s="1054"/>
      <c r="D13" s="1054"/>
      <c r="E13" s="1054"/>
    </row>
    <row r="14" spans="1:5" ht="13.5" thickBot="1">
      <c r="A14" s="1022" t="s">
        <v>6</v>
      </c>
      <c r="B14" s="1022"/>
      <c r="C14" s="1022"/>
      <c r="D14" s="1022"/>
      <c r="E14" s="1022"/>
    </row>
    <row r="15" spans="1:5">
      <c r="A15" s="1051" t="s">
        <v>154</v>
      </c>
      <c r="B15" s="1049" t="s">
        <v>158</v>
      </c>
      <c r="C15" s="1049"/>
      <c r="D15" s="1047" t="s">
        <v>172</v>
      </c>
      <c r="E15" s="1048"/>
    </row>
    <row r="16" spans="1:5">
      <c r="A16" s="1052"/>
      <c r="B16" s="1065"/>
      <c r="C16" s="1065"/>
      <c r="D16" s="206" t="s">
        <v>155</v>
      </c>
      <c r="E16" s="207" t="s">
        <v>183</v>
      </c>
    </row>
    <row r="17" spans="1:5" ht="60.75" customHeight="1">
      <c r="A17" s="219">
        <v>1</v>
      </c>
      <c r="B17" s="1058" t="s">
        <v>3596</v>
      </c>
      <c r="C17" s="1059"/>
      <c r="D17" s="213">
        <f>+'7'!C15-'7'!C18</f>
        <v>0</v>
      </c>
      <c r="E17" s="208"/>
    </row>
    <row r="18" spans="1:5" ht="26.25" customHeight="1">
      <c r="A18" s="219">
        <v>2</v>
      </c>
      <c r="B18" s="1069" t="s">
        <v>7</v>
      </c>
      <c r="C18" s="1059"/>
      <c r="D18" s="215">
        <v>0</v>
      </c>
      <c r="E18" s="208"/>
    </row>
    <row r="19" spans="1:5" ht="21.95" customHeight="1">
      <c r="A19" s="219">
        <v>3</v>
      </c>
      <c r="B19" s="1058" t="s">
        <v>3597</v>
      </c>
      <c r="C19" s="1070"/>
      <c r="D19" s="213">
        <f>+D17-D18</f>
        <v>0</v>
      </c>
      <c r="E19" s="208"/>
    </row>
    <row r="20" spans="1:5" ht="21.95" customHeight="1">
      <c r="A20" s="219">
        <v>4</v>
      </c>
      <c r="B20" s="1069" t="s">
        <v>25</v>
      </c>
      <c r="C20" s="1059"/>
      <c r="D20" s="216">
        <f>+'7'!C21</f>
        <v>0.19</v>
      </c>
      <c r="E20" s="208"/>
    </row>
    <row r="21" spans="1:5" ht="24.75" customHeight="1" thickBot="1">
      <c r="A21" s="239">
        <v>5</v>
      </c>
      <c r="B21" s="1068" t="s">
        <v>26</v>
      </c>
      <c r="C21" s="1061"/>
      <c r="D21" s="214">
        <f>FLOOR(+D19*D20,1)</f>
        <v>0</v>
      </c>
      <c r="E21" s="209"/>
    </row>
    <row r="22" spans="1:5" ht="18" customHeight="1">
      <c r="A22" s="1054"/>
      <c r="B22" s="1054"/>
      <c r="C22" s="1054"/>
      <c r="D22" s="1054"/>
      <c r="E22" s="1054"/>
    </row>
    <row r="23" spans="1:5" ht="13.5" thickBot="1">
      <c r="A23" s="1053" t="s">
        <v>28</v>
      </c>
      <c r="B23" s="1054"/>
      <c r="C23" s="1054"/>
      <c r="D23" s="1054"/>
      <c r="E23" s="1054"/>
    </row>
    <row r="24" spans="1:5">
      <c r="A24" s="1051" t="s">
        <v>154</v>
      </c>
      <c r="B24" s="1049" t="s">
        <v>158</v>
      </c>
      <c r="C24" s="1049"/>
      <c r="D24" s="1047" t="s">
        <v>172</v>
      </c>
      <c r="E24" s="1048"/>
    </row>
    <row r="25" spans="1:5">
      <c r="A25" s="1052"/>
      <c r="B25" s="1065"/>
      <c r="C25" s="1065"/>
      <c r="D25" s="206" t="s">
        <v>155</v>
      </c>
      <c r="E25" s="207" t="s">
        <v>183</v>
      </c>
    </row>
    <row r="26" spans="1:5" ht="38.1" customHeight="1">
      <c r="A26" s="219" t="s">
        <v>3599</v>
      </c>
      <c r="B26" s="1058" t="s">
        <v>3598</v>
      </c>
      <c r="C26" s="1059"/>
      <c r="D26" s="240">
        <v>0</v>
      </c>
      <c r="E26" s="208"/>
    </row>
    <row r="27" spans="1:5" ht="72" customHeight="1">
      <c r="A27" s="219">
        <v>2</v>
      </c>
      <c r="B27" s="1058" t="s">
        <v>9105</v>
      </c>
      <c r="C27" s="1059"/>
      <c r="D27" s="226">
        <v>0</v>
      </c>
      <c r="E27" s="208"/>
    </row>
    <row r="28" spans="1:5" ht="26.1" customHeight="1" thickBot="1">
      <c r="A28" s="239">
        <v>3</v>
      </c>
      <c r="B28" s="1060" t="s">
        <v>3600</v>
      </c>
      <c r="C28" s="1061"/>
      <c r="D28" s="225">
        <f>FLOOR(+D26*D27,1)</f>
        <v>0</v>
      </c>
      <c r="E28" s="209"/>
    </row>
    <row r="29" spans="1:5" ht="35.1" customHeight="1">
      <c r="A29" s="1066" t="s">
        <v>9021</v>
      </c>
      <c r="B29" s="1066"/>
      <c r="C29" s="1066"/>
      <c r="D29" s="1066"/>
      <c r="E29" s="1066"/>
    </row>
    <row r="30" spans="1:5">
      <c r="A30" s="1053" t="s">
        <v>29</v>
      </c>
      <c r="B30" s="1054"/>
      <c r="C30" s="1054"/>
      <c r="D30" s="1054"/>
      <c r="E30" s="1054"/>
    </row>
    <row r="31" spans="1:5" ht="26.1" customHeight="1" thickBot="1">
      <c r="A31" s="1062" t="s">
        <v>3601</v>
      </c>
      <c r="B31" s="1022"/>
      <c r="C31" s="1022"/>
      <c r="D31" s="1022"/>
      <c r="E31" s="1022"/>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36" ht="26.1" customHeight="1" thickBot="1">
      <c r="A34" s="217">
        <v>0</v>
      </c>
      <c r="B34" s="224">
        <v>0</v>
      </c>
      <c r="C34" s="224">
        <v>0</v>
      </c>
      <c r="D34" s="214">
        <f>+B34-C34</f>
        <v>0</v>
      </c>
      <c r="E34" s="218">
        <v>0</v>
      </c>
    </row>
    <row r="35" spans="1:36" ht="47.25" customHeight="1">
      <c r="A35" s="1055" t="s">
        <v>3603</v>
      </c>
      <c r="B35" s="1056"/>
      <c r="C35" s="1056"/>
      <c r="D35" s="1056"/>
      <c r="E35" s="1056"/>
    </row>
    <row r="36" spans="1:36" customFormat="1" ht="24.95" customHeight="1">
      <c r="A36" s="1063" t="s">
        <v>193</v>
      </c>
      <c r="B36" s="1064"/>
      <c r="C36" s="1064"/>
      <c r="D36" s="1064"/>
      <c r="E36" s="106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36" ht="15" customHeight="1">
      <c r="A37" s="1020">
        <v>2</v>
      </c>
      <c r="B37" s="1057"/>
      <c r="C37" s="1057"/>
      <c r="D37" s="1057"/>
      <c r="E37" s="1057"/>
    </row>
    <row r="38" spans="1:36" s="36" customFormat="1"/>
    <row r="39" spans="1:36" s="36" customFormat="1"/>
    <row r="40" spans="1:36" s="36" customFormat="1"/>
    <row r="41" spans="1:36" s="36" customFormat="1"/>
    <row r="42" spans="1:36" s="36" customFormat="1"/>
    <row r="43" spans="1:36" s="36" customFormat="1"/>
    <row r="44" spans="1:36" s="36" customFormat="1"/>
    <row r="45" spans="1:36" s="36" customFormat="1"/>
    <row r="46" spans="1:36" s="36" customFormat="1"/>
    <row r="47" spans="1:36" s="36" customFormat="1"/>
    <row r="48" spans="1:36"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row r="199" s="36" customFormat="1"/>
    <row r="200" s="36" customFormat="1"/>
    <row r="201" s="36" customFormat="1"/>
    <row r="202" s="36" customFormat="1"/>
    <row r="203" s="36" customFormat="1"/>
  </sheetData>
  <sheetProtection algorithmName="SHA-512" hashValue="emuNZIln6qm1ro6XKdIj0LLm3qQZwtRPkwvkke+EcNmA+CXsey2kVitt7QQY/M7Lym7jSBkW7kG6WzRAUm5rHQ==" saltValue="X3cRr8GGJdb2Ztk4FAiuTg==" spinCount="100000" sheet="1" objects="1" scenarios="1"/>
  <mergeCells count="37">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 ref="A10:E10"/>
    <mergeCell ref="B21:C21"/>
    <mergeCell ref="A22:E22"/>
    <mergeCell ref="A23:E23"/>
    <mergeCell ref="B17:C17"/>
    <mergeCell ref="B18:C18"/>
    <mergeCell ref="B19:C19"/>
    <mergeCell ref="B20:C20"/>
    <mergeCell ref="A11:E11"/>
    <mergeCell ref="A24:A25"/>
    <mergeCell ref="B24:C25"/>
    <mergeCell ref="D24:E24"/>
    <mergeCell ref="B26:C26"/>
    <mergeCell ref="A29:E29"/>
    <mergeCell ref="A30:E30"/>
    <mergeCell ref="A35:E35"/>
    <mergeCell ref="A37:E37"/>
    <mergeCell ref="B27:C27"/>
    <mergeCell ref="B28:C28"/>
    <mergeCell ref="A31:E31"/>
    <mergeCell ref="A36:E36"/>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AJ198"/>
  <sheetViews>
    <sheetView workbookViewId="0">
      <selection activeCell="D5" sqref="D5:E5"/>
    </sheetView>
  </sheetViews>
  <sheetFormatPr defaultColWidth="9.140625" defaultRowHeight="12.75"/>
  <cols>
    <col min="1" max="1" width="11.85546875" style="105" customWidth="1"/>
    <col min="2" max="2" width="28.7109375" style="105" customWidth="1"/>
    <col min="3" max="3" width="34.42578125" style="105" customWidth="1"/>
    <col min="4" max="5" width="12.7109375" style="105" customWidth="1"/>
    <col min="6" max="36" width="9.140625" style="36"/>
    <col min="37" max="16384" width="9.140625" style="105"/>
  </cols>
  <sheetData>
    <row r="1" spans="1:5" ht="30" customHeight="1">
      <c r="A1" s="1073" t="s">
        <v>358</v>
      </c>
      <c r="B1" s="602"/>
      <c r="C1" s="602"/>
      <c r="D1" s="602"/>
      <c r="E1" s="602"/>
    </row>
    <row r="2" spans="1:5" ht="18" customHeight="1">
      <c r="A2" s="1053" t="s">
        <v>215</v>
      </c>
      <c r="B2" s="570"/>
      <c r="C2" s="570"/>
      <c r="D2" s="570"/>
      <c r="E2" s="570"/>
    </row>
    <row r="3" spans="1:5" ht="18" customHeight="1" thickBot="1">
      <c r="A3" s="1053" t="s">
        <v>216</v>
      </c>
      <c r="B3" s="570"/>
      <c r="C3" s="570"/>
      <c r="D3" s="570"/>
      <c r="E3" s="570"/>
    </row>
    <row r="4" spans="1:5" ht="18" customHeight="1">
      <c r="A4" s="241" t="s">
        <v>154</v>
      </c>
      <c r="B4" s="1049" t="s">
        <v>217</v>
      </c>
      <c r="C4" s="1049"/>
      <c r="D4" s="1047" t="s">
        <v>218</v>
      </c>
      <c r="E4" s="1048"/>
    </row>
    <row r="5" spans="1:5" ht="36" customHeight="1">
      <c r="A5" s="219">
        <v>1</v>
      </c>
      <c r="B5" s="1018" t="s">
        <v>45</v>
      </c>
      <c r="C5" s="1018"/>
      <c r="D5" s="1074">
        <v>0</v>
      </c>
      <c r="E5" s="1075"/>
    </row>
    <row r="6" spans="1:5" ht="36" customHeight="1">
      <c r="A6" s="219">
        <v>2</v>
      </c>
      <c r="B6" s="1018" t="s">
        <v>46</v>
      </c>
      <c r="C6" s="1071"/>
      <c r="D6" s="1076">
        <v>0</v>
      </c>
      <c r="E6" s="1077"/>
    </row>
    <row r="7" spans="1:5" ht="36" customHeight="1" thickBot="1">
      <c r="A7" s="239">
        <v>3</v>
      </c>
      <c r="B7" s="1033" t="s">
        <v>47</v>
      </c>
      <c r="C7" s="1072"/>
      <c r="D7" s="1078">
        <f>+ROUND(D5*D6,0)</f>
        <v>0</v>
      </c>
      <c r="E7" s="1079"/>
    </row>
    <row r="8" spans="1:5" ht="18" customHeight="1" thickBot="1">
      <c r="A8" s="1053" t="s">
        <v>219</v>
      </c>
      <c r="B8" s="1054"/>
      <c r="C8" s="1054"/>
      <c r="D8" s="1054"/>
      <c r="E8" s="1054"/>
    </row>
    <row r="9" spans="1:5" ht="48" customHeight="1">
      <c r="A9" s="242">
        <v>4</v>
      </c>
      <c r="B9" s="1081" t="s">
        <v>48</v>
      </c>
      <c r="C9" s="1082"/>
      <c r="D9" s="1083">
        <v>0</v>
      </c>
      <c r="E9" s="1084"/>
    </row>
    <row r="10" spans="1:5" ht="36" customHeight="1">
      <c r="A10" s="219">
        <v>5</v>
      </c>
      <c r="B10" s="1018" t="s">
        <v>49</v>
      </c>
      <c r="C10" s="1018"/>
      <c r="D10" s="1086">
        <f>+ROUND(D9*D6,0)</f>
        <v>0</v>
      </c>
      <c r="E10" s="1087"/>
    </row>
    <row r="11" spans="1:5" ht="60" customHeight="1">
      <c r="A11" s="219">
        <v>6</v>
      </c>
      <c r="B11" s="1018" t="s">
        <v>50</v>
      </c>
      <c r="C11" s="1018"/>
      <c r="D11" s="1074">
        <v>0</v>
      </c>
      <c r="E11" s="1075"/>
    </row>
    <row r="12" spans="1:5" ht="60" customHeight="1">
      <c r="A12" s="219">
        <v>7</v>
      </c>
      <c r="B12" s="1018" t="s">
        <v>50</v>
      </c>
      <c r="C12" s="1019"/>
      <c r="D12" s="1074">
        <v>0</v>
      </c>
      <c r="E12" s="1075"/>
    </row>
    <row r="13" spans="1:5" ht="48" customHeight="1">
      <c r="A13" s="219">
        <v>8</v>
      </c>
      <c r="B13" s="1018" t="s">
        <v>51</v>
      </c>
      <c r="C13" s="1018"/>
      <c r="D13" s="1074">
        <v>0</v>
      </c>
      <c r="E13" s="1075"/>
    </row>
    <row r="14" spans="1:5" ht="36" customHeight="1" thickBot="1">
      <c r="A14" s="239">
        <v>9</v>
      </c>
      <c r="B14" s="1033" t="s">
        <v>52</v>
      </c>
      <c r="C14" s="1033"/>
      <c r="D14" s="1078">
        <f>+MAX(0,D10-D11-D12-D13)</f>
        <v>0</v>
      </c>
      <c r="E14" s="1085"/>
    </row>
    <row r="15" spans="1:5" ht="33" customHeight="1">
      <c r="A15" s="1080" t="s">
        <v>220</v>
      </c>
      <c r="B15" s="1041"/>
      <c r="C15" s="1041"/>
      <c r="D15" s="1041"/>
      <c r="E15" s="1041"/>
    </row>
    <row r="16" spans="1:5" ht="12" customHeight="1">
      <c r="A16" s="1092"/>
      <c r="B16" s="1093"/>
      <c r="C16" s="1043"/>
      <c r="D16" s="1088"/>
      <c r="E16" s="1088"/>
    </row>
    <row r="17" spans="1:5" ht="21.95" customHeight="1">
      <c r="A17" s="1080" t="s">
        <v>9162</v>
      </c>
      <c r="B17" s="1091"/>
      <c r="C17" s="1043" t="s">
        <v>9163</v>
      </c>
      <c r="D17" s="1088"/>
      <c r="E17" s="1088"/>
    </row>
    <row r="18" spans="1:5" ht="18" customHeight="1">
      <c r="A18" s="1053" t="s">
        <v>221</v>
      </c>
      <c r="B18" s="1054"/>
      <c r="C18" s="1054"/>
      <c r="D18" s="1054"/>
      <c r="E18" s="1054"/>
    </row>
    <row r="19" spans="1:5" ht="18" customHeight="1" thickBot="1">
      <c r="A19" s="1053" t="s">
        <v>222</v>
      </c>
      <c r="B19" s="1054"/>
      <c r="C19" s="1054"/>
      <c r="D19" s="1054"/>
      <c r="E19" s="1054"/>
    </row>
    <row r="20" spans="1:5" ht="18" customHeight="1">
      <c r="A20" s="241" t="s">
        <v>154</v>
      </c>
      <c r="B20" s="1049" t="s">
        <v>217</v>
      </c>
      <c r="C20" s="1049"/>
      <c r="D20" s="1047" t="s">
        <v>218</v>
      </c>
      <c r="E20" s="1048"/>
    </row>
    <row r="21" spans="1:5" ht="24" customHeight="1">
      <c r="A21" s="219">
        <v>1</v>
      </c>
      <c r="B21" s="1018" t="s">
        <v>53</v>
      </c>
      <c r="C21" s="1018"/>
      <c r="D21" s="1074">
        <v>0</v>
      </c>
      <c r="E21" s="1075"/>
    </row>
    <row r="22" spans="1:5" ht="18" customHeight="1">
      <c r="A22" s="219">
        <v>2</v>
      </c>
      <c r="B22" s="1018" t="s">
        <v>54</v>
      </c>
      <c r="C22" s="1018"/>
      <c r="D22" s="1076">
        <v>0</v>
      </c>
      <c r="E22" s="1077"/>
    </row>
    <row r="23" spans="1:5" ht="18" customHeight="1" thickBot="1">
      <c r="A23" s="239">
        <v>3</v>
      </c>
      <c r="B23" s="1033" t="s">
        <v>69</v>
      </c>
      <c r="C23" s="1072"/>
      <c r="D23" s="1078">
        <f>+ROUND(D21*D22,0)</f>
        <v>0</v>
      </c>
      <c r="E23" s="1079"/>
    </row>
    <row r="24" spans="1:5" ht="18" customHeight="1" thickBot="1">
      <c r="A24" s="1053" t="s">
        <v>219</v>
      </c>
      <c r="B24" s="1054"/>
      <c r="C24" s="1054"/>
      <c r="D24" s="1054"/>
      <c r="E24" s="1054"/>
    </row>
    <row r="25" spans="1:5" ht="24" customHeight="1">
      <c r="A25" s="242">
        <v>4</v>
      </c>
      <c r="B25" s="1089" t="s">
        <v>55</v>
      </c>
      <c r="C25" s="1090"/>
      <c r="D25" s="1083">
        <v>0</v>
      </c>
      <c r="E25" s="1084"/>
    </row>
    <row r="26" spans="1:5" ht="24" customHeight="1">
      <c r="A26" s="219">
        <v>5</v>
      </c>
      <c r="B26" s="1018" t="s">
        <v>56</v>
      </c>
      <c r="C26" s="1018"/>
      <c r="D26" s="1086">
        <f>+ROUND(D25*D22,0)</f>
        <v>0</v>
      </c>
      <c r="E26" s="1087"/>
    </row>
    <row r="27" spans="1:5" ht="60" customHeight="1">
      <c r="A27" s="219">
        <v>6</v>
      </c>
      <c r="B27" s="1018" t="s">
        <v>50</v>
      </c>
      <c r="C27" s="1018"/>
      <c r="D27" s="1074">
        <v>0</v>
      </c>
      <c r="E27" s="1075"/>
    </row>
    <row r="28" spans="1:5" ht="24" customHeight="1">
      <c r="A28" s="219">
        <v>7</v>
      </c>
      <c r="B28" s="1018" t="s">
        <v>57</v>
      </c>
      <c r="C28" s="1018"/>
      <c r="D28" s="1074">
        <v>0</v>
      </c>
      <c r="E28" s="1075"/>
    </row>
    <row r="29" spans="1:5" ht="24" customHeight="1" thickBot="1">
      <c r="A29" s="239">
        <v>8</v>
      </c>
      <c r="B29" s="1033" t="s">
        <v>58</v>
      </c>
      <c r="C29" s="1033"/>
      <c r="D29" s="1078">
        <f>+MAX(0,D26-D27-D28)</f>
        <v>0</v>
      </c>
      <c r="E29" s="1085"/>
    </row>
    <row r="30" spans="1:5" ht="36" customHeight="1">
      <c r="A30" s="1080" t="s">
        <v>359</v>
      </c>
      <c r="B30" s="1041"/>
      <c r="C30" s="1041"/>
      <c r="D30" s="1041"/>
      <c r="E30" s="1041"/>
    </row>
    <row r="31" spans="1:5" ht="18" customHeight="1">
      <c r="A31" s="1053" t="s">
        <v>224</v>
      </c>
      <c r="B31" s="1054"/>
      <c r="C31" s="1054"/>
      <c r="D31" s="1054"/>
      <c r="E31" s="1054"/>
    </row>
    <row r="32" spans="1:5" ht="18" customHeight="1" thickBot="1">
      <c r="A32" s="1053" t="s">
        <v>222</v>
      </c>
      <c r="B32" s="1054"/>
      <c r="C32" s="1054"/>
      <c r="D32" s="1054"/>
      <c r="E32" s="1054"/>
    </row>
    <row r="33" spans="1:5" ht="18" customHeight="1">
      <c r="A33" s="241" t="s">
        <v>154</v>
      </c>
      <c r="B33" s="1049" t="s">
        <v>217</v>
      </c>
      <c r="C33" s="1049"/>
      <c r="D33" s="1047" t="s">
        <v>218</v>
      </c>
      <c r="E33" s="1048"/>
    </row>
    <row r="34" spans="1:5" ht="24" customHeight="1">
      <c r="A34" s="219">
        <v>1</v>
      </c>
      <c r="B34" s="1018" t="s">
        <v>59</v>
      </c>
      <c r="C34" s="1018"/>
      <c r="D34" s="1076">
        <v>0</v>
      </c>
      <c r="E34" s="1077"/>
    </row>
    <row r="35" spans="1:5" ht="24" customHeight="1" thickBot="1">
      <c r="A35" s="239">
        <v>2</v>
      </c>
      <c r="B35" s="1033" t="s">
        <v>60</v>
      </c>
      <c r="C35" s="1072"/>
      <c r="D35" s="1094">
        <v>0</v>
      </c>
      <c r="E35" s="1095"/>
    </row>
    <row r="36" spans="1:5" ht="18" customHeight="1" thickBot="1">
      <c r="A36" s="1053" t="s">
        <v>223</v>
      </c>
      <c r="B36" s="1054"/>
      <c r="C36" s="1054"/>
      <c r="D36" s="1054"/>
      <c r="E36" s="1054"/>
    </row>
    <row r="37" spans="1:5" ht="24" customHeight="1">
      <c r="A37" s="243" t="s">
        <v>68</v>
      </c>
      <c r="B37" s="1089" t="s">
        <v>61</v>
      </c>
      <c r="C37" s="1090"/>
      <c r="D37" s="1083">
        <v>0</v>
      </c>
      <c r="E37" s="1084"/>
    </row>
    <row r="38" spans="1:5" ht="24" customHeight="1">
      <c r="A38" s="219">
        <v>4</v>
      </c>
      <c r="B38" s="1018" t="s">
        <v>62</v>
      </c>
      <c r="C38" s="1018"/>
      <c r="D38" s="1086">
        <f>+ROUND(D37*D34,0)</f>
        <v>0</v>
      </c>
      <c r="E38" s="1087"/>
    </row>
    <row r="39" spans="1:5" ht="36" customHeight="1">
      <c r="A39" s="219">
        <v>5</v>
      </c>
      <c r="B39" s="1018" t="s">
        <v>63</v>
      </c>
      <c r="C39" s="1018"/>
      <c r="D39" s="1074">
        <v>0</v>
      </c>
      <c r="E39" s="1075"/>
    </row>
    <row r="40" spans="1:5" ht="24" customHeight="1">
      <c r="A40" s="219">
        <v>6</v>
      </c>
      <c r="B40" s="1018" t="s">
        <v>64</v>
      </c>
      <c r="C40" s="1018"/>
      <c r="D40" s="1074">
        <v>0</v>
      </c>
      <c r="E40" s="1075"/>
    </row>
    <row r="41" spans="1:5" ht="36" customHeight="1">
      <c r="A41" s="219">
        <v>7</v>
      </c>
      <c r="B41" s="1018" t="s">
        <v>65</v>
      </c>
      <c r="C41" s="1018"/>
      <c r="D41" s="1074">
        <v>0</v>
      </c>
      <c r="E41" s="1075"/>
    </row>
    <row r="42" spans="1:5" ht="36" customHeight="1">
      <c r="A42" s="219">
        <v>8</v>
      </c>
      <c r="B42" s="1018" t="s">
        <v>66</v>
      </c>
      <c r="C42" s="1019"/>
      <c r="D42" s="1074">
        <v>0</v>
      </c>
      <c r="E42" s="1075"/>
    </row>
    <row r="43" spans="1:5" ht="36" customHeight="1" thickBot="1">
      <c r="A43" s="239">
        <v>9</v>
      </c>
      <c r="B43" s="1033" t="s">
        <v>67</v>
      </c>
      <c r="C43" s="1033"/>
      <c r="D43" s="1078">
        <f>+MAX(0,D38-D39-D40-D41-D42)</f>
        <v>0</v>
      </c>
      <c r="E43" s="1085"/>
    </row>
    <row r="44" spans="1:5" ht="36" customHeight="1">
      <c r="A44" s="1080" t="s">
        <v>220</v>
      </c>
      <c r="B44" s="1041"/>
      <c r="C44" s="1041"/>
      <c r="D44" s="1041"/>
      <c r="E44" s="1041"/>
    </row>
    <row r="45" spans="1:5" ht="12" customHeight="1">
      <c r="A45" s="1080" t="s">
        <v>192</v>
      </c>
      <c r="B45" s="1041"/>
      <c r="C45" s="1041"/>
      <c r="D45" s="1041"/>
      <c r="E45" s="1041"/>
    </row>
    <row r="46" spans="1:5" ht="36" customHeight="1">
      <c r="A46" s="1080" t="s">
        <v>225</v>
      </c>
      <c r="B46" s="1041"/>
      <c r="C46" s="1041"/>
      <c r="D46" s="1041"/>
      <c r="E46" s="1041"/>
    </row>
    <row r="47" spans="1:5" ht="23.25" customHeight="1">
      <c r="A47" s="1080" t="s">
        <v>9162</v>
      </c>
      <c r="B47" s="1091"/>
      <c r="C47" s="1043" t="s">
        <v>9163</v>
      </c>
      <c r="D47" s="1088"/>
      <c r="E47" s="1088"/>
    </row>
    <row r="48" spans="1:5">
      <c r="A48" s="36"/>
      <c r="B48" s="36"/>
      <c r="C48" s="36"/>
      <c r="D48" s="36"/>
      <c r="E48" s="36"/>
    </row>
    <row r="49" spans="1:5">
      <c r="A49" s="36"/>
      <c r="B49" s="36"/>
      <c r="C49" s="36"/>
      <c r="D49" s="36"/>
      <c r="E49" s="36"/>
    </row>
    <row r="50" spans="1:5">
      <c r="A50" s="36"/>
      <c r="B50" s="36"/>
      <c r="C50" s="36"/>
      <c r="D50" s="36"/>
      <c r="E50" s="36"/>
    </row>
    <row r="51" spans="1:5">
      <c r="A51" s="36"/>
      <c r="B51" s="36"/>
      <c r="C51" s="36"/>
      <c r="D51" s="36"/>
      <c r="E51" s="36"/>
    </row>
    <row r="52" spans="1:5">
      <c r="A52" s="36"/>
      <c r="B52" s="36"/>
      <c r="C52" s="36"/>
      <c r="D52" s="36"/>
      <c r="E52" s="36"/>
    </row>
    <row r="53" spans="1:5">
      <c r="A53" s="36"/>
      <c r="B53" s="36"/>
      <c r="C53" s="36"/>
      <c r="D53" s="36"/>
      <c r="E53" s="36"/>
    </row>
    <row r="54" spans="1:5">
      <c r="A54" s="36"/>
      <c r="B54" s="36"/>
      <c r="C54" s="36"/>
      <c r="D54" s="36"/>
      <c r="E54" s="36"/>
    </row>
    <row r="55" spans="1:5">
      <c r="A55" s="36"/>
      <c r="B55" s="36"/>
      <c r="C55" s="36"/>
      <c r="D55" s="36"/>
      <c r="E55" s="36"/>
    </row>
    <row r="56" spans="1:5">
      <c r="A56" s="36"/>
      <c r="B56" s="36"/>
      <c r="C56" s="36"/>
      <c r="D56" s="36"/>
      <c r="E56" s="36"/>
    </row>
    <row r="57" spans="1:5">
      <c r="A57" s="36"/>
      <c r="B57" s="36"/>
      <c r="C57" s="36"/>
      <c r="D57" s="36"/>
      <c r="E57" s="36"/>
    </row>
    <row r="58" spans="1:5">
      <c r="A58" s="36"/>
      <c r="B58" s="36"/>
      <c r="C58" s="36"/>
      <c r="D58" s="36"/>
      <c r="E58" s="36"/>
    </row>
    <row r="59" spans="1:5">
      <c r="A59" s="36"/>
      <c r="B59" s="36"/>
      <c r="C59" s="36"/>
      <c r="D59" s="36"/>
      <c r="E59" s="36"/>
    </row>
    <row r="60" spans="1:5">
      <c r="A60" s="36"/>
      <c r="B60" s="36"/>
      <c r="C60" s="36"/>
      <c r="D60" s="36"/>
      <c r="E60" s="36"/>
    </row>
    <row r="61" spans="1:5">
      <c r="A61" s="36"/>
      <c r="B61" s="36"/>
      <c r="C61" s="36"/>
      <c r="D61" s="36"/>
      <c r="E61" s="36"/>
    </row>
    <row r="62" spans="1:5">
      <c r="A62" s="36"/>
      <c r="B62" s="36"/>
      <c r="C62" s="36"/>
      <c r="D62" s="36"/>
      <c r="E62" s="36"/>
    </row>
    <row r="63" spans="1:5">
      <c r="A63" s="36"/>
      <c r="B63" s="36"/>
      <c r="C63" s="36"/>
      <c r="D63" s="36"/>
      <c r="E63" s="36"/>
    </row>
    <row r="64" spans="1:5">
      <c r="A64" s="36"/>
      <c r="B64" s="36"/>
      <c r="C64" s="36"/>
      <c r="D64" s="36"/>
      <c r="E64" s="36"/>
    </row>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sheetData>
  <sheetProtection algorithmName="SHA-512" hashValue="QWqwb/oH5F9oPb4ezD44Xa1YZII1otRXw8KNwBeBQHn/OrA3Fju9UGTUi2XeGQKXCPFxDgHaVh7i2U70Fz2Xzw==" saltValue="5G3fzWqbMDcan7hD5oC3nw=="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7558519241921"/>
    <pageSetUpPr fitToPage="1"/>
  </sheetPr>
  <dimension ref="A1:AR246"/>
  <sheetViews>
    <sheetView workbookViewId="0">
      <selection activeCell="C7" sqref="C7"/>
    </sheetView>
  </sheetViews>
  <sheetFormatPr defaultColWidth="8.85546875" defaultRowHeight="12.75"/>
  <cols>
    <col min="1" max="1" width="6.7109375" customWidth="1"/>
    <col min="2" max="2" width="60.5703125" customWidth="1"/>
    <col min="3" max="4" width="11.7109375" customWidth="1"/>
    <col min="5" max="44" width="8.85546875" style="5"/>
  </cols>
  <sheetData>
    <row r="1" spans="1:44" ht="18" customHeight="1">
      <c r="A1" s="1112" t="s">
        <v>32</v>
      </c>
      <c r="B1" s="1113"/>
      <c r="C1" s="1108" t="s">
        <v>9135</v>
      </c>
      <c r="D1" s="1109"/>
    </row>
    <row r="2" spans="1:44" ht="18" customHeight="1">
      <c r="A2" s="1110" t="str">
        <f>+Př_H1!A3</f>
        <v/>
      </c>
      <c r="B2" s="1111"/>
      <c r="C2" s="1114"/>
      <c r="D2" s="1115"/>
    </row>
    <row r="3" spans="1:44" ht="15.75">
      <c r="A3" s="1099"/>
      <c r="B3" s="1099"/>
      <c r="C3" s="1099"/>
      <c r="D3" s="1099"/>
    </row>
    <row r="4" spans="1:44" ht="15.75">
      <c r="A4" s="1098" t="s">
        <v>9136</v>
      </c>
      <c r="B4" s="1099"/>
      <c r="C4" s="1099"/>
      <c r="D4" s="1099"/>
    </row>
    <row r="5" spans="1:44">
      <c r="A5" s="989"/>
      <c r="B5" s="989"/>
      <c r="C5" s="989"/>
      <c r="D5" s="989"/>
    </row>
    <row r="6" spans="1:44" ht="32.1" customHeight="1" thickBot="1">
      <c r="A6" s="1116" t="s">
        <v>9137</v>
      </c>
      <c r="B6" s="1117"/>
      <c r="C6" s="1117"/>
      <c r="D6" s="1117"/>
    </row>
    <row r="7" spans="1:44" s="105" customFormat="1" ht="18" customHeight="1">
      <c r="A7" s="513" t="s">
        <v>9138</v>
      </c>
      <c r="B7" s="514" t="s">
        <v>9164</v>
      </c>
      <c r="C7" s="267" t="s">
        <v>9170</v>
      </c>
      <c r="D7" s="268" t="s">
        <v>9171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5" t="s">
        <v>9139</v>
      </c>
      <c r="B8" s="516" t="s">
        <v>9165</v>
      </c>
      <c r="C8" s="269" t="s">
        <v>9170</v>
      </c>
      <c r="D8" s="270" t="s">
        <v>9171</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5" t="s">
        <v>9149</v>
      </c>
      <c r="B9" s="516" t="s">
        <v>9166</v>
      </c>
      <c r="C9" s="269" t="s">
        <v>9170</v>
      </c>
      <c r="D9" s="270" t="s">
        <v>9171</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5" t="s">
        <v>9150</v>
      </c>
      <c r="B10" s="516" t="s">
        <v>9167</v>
      </c>
      <c r="C10" s="269" t="s">
        <v>9170</v>
      </c>
      <c r="D10" s="270" t="s">
        <v>9171</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5" t="s">
        <v>9151</v>
      </c>
      <c r="B11" s="516" t="s">
        <v>9168</v>
      </c>
      <c r="C11" s="269" t="s">
        <v>9170</v>
      </c>
      <c r="D11" s="270" t="s">
        <v>9171</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7" t="s">
        <v>9152</v>
      </c>
      <c r="B12" s="518" t="s">
        <v>9169</v>
      </c>
      <c r="C12" s="271" t="s">
        <v>9170</v>
      </c>
      <c r="D12" s="272" t="s">
        <v>9171</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89"/>
      <c r="B13" s="989"/>
      <c r="C13" s="989"/>
      <c r="D13" s="989"/>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100" t="s">
        <v>9172</v>
      </c>
      <c r="B14" s="1101"/>
      <c r="C14" s="1101"/>
      <c r="D14" s="110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102" t="str">
        <f>+CONCATENATE(ZAKL_DATA!B27)</f>
        <v/>
      </c>
      <c r="B15" s="1103"/>
      <c r="C15" s="1103"/>
      <c r="D15" s="1104"/>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89"/>
      <c r="B16" s="989"/>
      <c r="C16" s="989"/>
      <c r="D16" s="989"/>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105" t="s">
        <v>3582</v>
      </c>
      <c r="B17" s="1105"/>
      <c r="C17" s="1105"/>
      <c r="D17" s="1105"/>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106" t="s">
        <v>9173</v>
      </c>
      <c r="B18" s="1106"/>
      <c r="C18" s="1106"/>
      <c r="D18" s="110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106" t="s">
        <v>9140</v>
      </c>
      <c r="B19" s="1106"/>
      <c r="C19" s="1106"/>
      <c r="D19" s="110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106" t="s">
        <v>9174</v>
      </c>
      <c r="B20" s="1106"/>
      <c r="C20" s="1106"/>
      <c r="D20" s="110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106"/>
      <c r="B21" s="1106"/>
      <c r="C21" s="1106"/>
      <c r="D21" s="110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105" t="s">
        <v>9197</v>
      </c>
      <c r="B22" s="1105"/>
      <c r="C22" s="1107"/>
      <c r="D22" s="1107"/>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c r="A23" s="1096">
        <v>1</v>
      </c>
      <c r="B23" s="1096"/>
      <c r="C23" s="1097"/>
      <c r="D23" s="1097"/>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pans="1:44" s="36" customFormat="1"/>
    <row r="25" spans="1:44" s="36" customFormat="1"/>
    <row r="26" spans="1:44" s="36" customFormat="1"/>
    <row r="27" spans="1:44" s="36" customFormat="1"/>
    <row r="28" spans="1:44" s="36" customFormat="1"/>
    <row r="29" spans="1:44" s="36" customFormat="1"/>
    <row r="30" spans="1:44" s="36" customFormat="1"/>
    <row r="31" spans="1:44" s="36" customFormat="1"/>
    <row r="32" spans="1:44"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sheetData>
  <sheetProtection algorithmName="SHA-512" hashValue="aRq7r/u8SqYcXVbGYY/o5AUosH0CJU+POrqJYnGxZ4N6tkO0DC0enj+s3C4SIBxGV93HqgSSRGVQdaiFrrsGNg==" saltValue="mH5ZNoDf4R2UkmdtK3n6gw==" spinCount="100000" sheet="1" objects="1" scenarios="1"/>
  <mergeCells count="19">
    <mergeCell ref="C1:D1"/>
    <mergeCell ref="A2:B2"/>
    <mergeCell ref="A1:B1"/>
    <mergeCell ref="A18:D18"/>
    <mergeCell ref="A20:D20"/>
    <mergeCell ref="C2:D2"/>
    <mergeCell ref="A3:D3"/>
    <mergeCell ref="A5:D5"/>
    <mergeCell ref="A6:D6"/>
    <mergeCell ref="A23:D23"/>
    <mergeCell ref="A4:D4"/>
    <mergeCell ref="A13:D13"/>
    <mergeCell ref="A14:D14"/>
    <mergeCell ref="A15:D15"/>
    <mergeCell ref="A16:D16"/>
    <mergeCell ref="A17:D17"/>
    <mergeCell ref="A19:D19"/>
    <mergeCell ref="A21:D21"/>
    <mergeCell ref="A22:D22"/>
  </mergeCells>
  <hyperlinks>
    <hyperlink ref="A15" r:id="rId1" display="martin.stepan@aspekt.hm" xr:uid="{E62A0A19-AE0E-4071-93FD-5F40CA4C449F}"/>
  </hyperlinks>
  <printOptions horizontalCentered="1" verticalCentered="1"/>
  <pageMargins left="0.19685039370078741" right="0.19685039370078741" top="0.39370078740157483" bottom="0.39370078740157483"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AT273"/>
  <sheetViews>
    <sheetView topLeftCell="A6" workbookViewId="0">
      <selection activeCell="A6" sqref="A6:F6"/>
    </sheetView>
  </sheetViews>
  <sheetFormatPr defaultColWidth="8.85546875" defaultRowHeight="12.75"/>
  <cols>
    <col min="1" max="1" width="6.7109375" customWidth="1"/>
    <col min="2" max="2" width="30.7109375" customWidth="1"/>
    <col min="3" max="3" width="14.7109375" customWidth="1"/>
    <col min="4" max="4" width="9.42578125" customWidth="1"/>
    <col min="5" max="6" width="17.7109375" customWidth="1"/>
    <col min="7" max="46" width="9.140625" style="5"/>
  </cols>
  <sheetData>
    <row r="1" spans="1:46" ht="12" customHeight="1">
      <c r="A1" s="990" t="s">
        <v>298</v>
      </c>
      <c r="B1" s="991"/>
      <c r="C1" s="991"/>
      <c r="D1" s="991"/>
      <c r="E1" s="991"/>
      <c r="F1" s="991"/>
    </row>
    <row r="2" spans="1:46">
      <c r="A2" s="1096" t="s">
        <v>269</v>
      </c>
      <c r="B2" s="1096"/>
      <c r="C2" s="1096"/>
      <c r="D2" s="1096"/>
      <c r="E2" s="1096"/>
      <c r="F2" s="1096"/>
    </row>
    <row r="3" spans="1:46">
      <c r="A3" s="989" t="s">
        <v>32</v>
      </c>
      <c r="B3" s="989"/>
      <c r="C3" s="989"/>
      <c r="D3" s="989"/>
      <c r="E3" s="989"/>
      <c r="F3" s="989"/>
    </row>
    <row r="4" spans="1:46" s="103" customFormat="1" ht="18" customHeight="1">
      <c r="A4" s="993" t="str">
        <f>+CONCATENATE('1'!A9:E9)</f>
        <v/>
      </c>
      <c r="B4" s="994"/>
      <c r="C4" s="1123" t="s">
        <v>299</v>
      </c>
      <c r="D4" s="1124"/>
      <c r="E4" s="1124"/>
      <c r="F4" s="1124"/>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46" ht="15.95" customHeight="1" thickBot="1">
      <c r="A5" s="988" t="s">
        <v>300</v>
      </c>
      <c r="B5" s="989"/>
      <c r="C5" s="989"/>
      <c r="D5" s="989"/>
      <c r="E5" s="989"/>
      <c r="F5" s="989"/>
    </row>
    <row r="6" spans="1:46" ht="18" customHeight="1" thickBot="1">
      <c r="A6" s="1125"/>
      <c r="B6" s="1126"/>
      <c r="C6" s="1126"/>
      <c r="D6" s="1126"/>
      <c r="E6" s="1126"/>
      <c r="F6" s="1127"/>
    </row>
    <row r="7" spans="1:46" ht="5.0999999999999996" customHeight="1" thickBot="1">
      <c r="A7" s="253"/>
      <c r="B7" s="254"/>
      <c r="C7" s="254"/>
      <c r="D7" s="254"/>
      <c r="E7" s="254"/>
      <c r="F7" s="254"/>
    </row>
    <row r="8" spans="1:46" ht="18" customHeight="1" thickBot="1">
      <c r="A8" s="1125"/>
      <c r="B8" s="1126"/>
      <c r="C8" s="1126"/>
      <c r="D8" s="1126"/>
      <c r="E8" s="1126"/>
      <c r="F8" s="1127"/>
    </row>
    <row r="9" spans="1:46" ht="15.95" customHeight="1" thickBot="1">
      <c r="A9" s="988" t="s">
        <v>301</v>
      </c>
      <c r="B9" s="989"/>
      <c r="C9" s="989"/>
      <c r="D9" s="989"/>
      <c r="E9" s="989"/>
      <c r="F9" s="989"/>
    </row>
    <row r="10" spans="1:46" ht="18" customHeight="1" thickBot="1">
      <c r="A10" s="1125"/>
      <c r="B10" s="1126"/>
      <c r="C10" s="1126"/>
      <c r="D10" s="1127"/>
      <c r="E10" s="1130"/>
      <c r="F10" s="989"/>
    </row>
    <row r="11" spans="1:46" ht="15.95" customHeight="1" thickBot="1">
      <c r="A11" s="988" t="s">
        <v>302</v>
      </c>
      <c r="B11" s="1115"/>
      <c r="C11" s="1115"/>
      <c r="D11" s="1115"/>
      <c r="E11" s="1115"/>
      <c r="F11" s="1115"/>
    </row>
    <row r="12" spans="1:46" s="105" customFormat="1" ht="18" customHeight="1" thickBot="1">
      <c r="A12" s="1128"/>
      <c r="B12" s="1129"/>
      <c r="C12" s="417" t="s">
        <v>3604</v>
      </c>
      <c r="D12" s="261"/>
      <c r="E12" s="1131"/>
      <c r="F12" s="1132"/>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ht="13.5" thickBot="1">
      <c r="A13" s="997" t="s">
        <v>309</v>
      </c>
      <c r="B13" s="997"/>
      <c r="C13" s="997"/>
      <c r="D13" s="997"/>
      <c r="E13" s="997"/>
      <c r="F13" s="997"/>
    </row>
    <row r="14" spans="1:46" s="105" customFormat="1" ht="14.1" customHeight="1">
      <c r="A14" s="998" t="s">
        <v>154</v>
      </c>
      <c r="B14" s="1000" t="s">
        <v>158</v>
      </c>
      <c r="C14" s="1000"/>
      <c r="D14" s="1000"/>
      <c r="E14" s="1002" t="s">
        <v>3605</v>
      </c>
      <c r="F14" s="1003"/>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999"/>
      <c r="B15" s="1001"/>
      <c r="C15" s="1001"/>
      <c r="D15" s="1001"/>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987" t="s">
        <v>304</v>
      </c>
      <c r="C16" s="987"/>
      <c r="D16" s="987"/>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987" t="s">
        <v>305</v>
      </c>
      <c r="C17" s="987"/>
      <c r="D17" s="987"/>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987" t="s">
        <v>306</v>
      </c>
      <c r="C18" s="987"/>
      <c r="D18" s="987"/>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120" t="s">
        <v>307</v>
      </c>
      <c r="C19" s="1120"/>
      <c r="D19" s="1120"/>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997" t="s">
        <v>308</v>
      </c>
      <c r="B20" s="997"/>
      <c r="C20" s="997"/>
      <c r="D20" s="997"/>
      <c r="E20" s="997"/>
      <c r="F20" s="997"/>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998" t="s">
        <v>154</v>
      </c>
      <c r="B21" s="1000" t="s">
        <v>158</v>
      </c>
      <c r="C21" s="1000"/>
      <c r="D21" s="1000"/>
      <c r="E21" s="1002" t="s">
        <v>3605</v>
      </c>
      <c r="F21" s="1003"/>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999"/>
      <c r="B22" s="1001"/>
      <c r="C22" s="1001"/>
      <c r="D22" s="1001"/>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987" t="s">
        <v>312</v>
      </c>
      <c r="C23" s="987"/>
      <c r="D23" s="987"/>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987" t="s">
        <v>3608</v>
      </c>
      <c r="C24" s="987"/>
      <c r="D24" s="987"/>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987" t="s">
        <v>313</v>
      </c>
      <c r="C25" s="987"/>
      <c r="D25" s="987"/>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987" t="s">
        <v>9053</v>
      </c>
      <c r="C26" s="987"/>
      <c r="D26" s="987"/>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120" t="s">
        <v>314</v>
      </c>
      <c r="C27" s="1120"/>
      <c r="D27" s="1120"/>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997" t="s">
        <v>315</v>
      </c>
      <c r="B28" s="997"/>
      <c r="C28" s="997"/>
      <c r="D28" s="997"/>
      <c r="E28" s="997"/>
      <c r="F28" s="99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998" t="s">
        <v>154</v>
      </c>
      <c r="B29" s="1000" t="s">
        <v>158</v>
      </c>
      <c r="C29" s="1000"/>
      <c r="D29" s="1000"/>
      <c r="E29" s="1002" t="s">
        <v>3605</v>
      </c>
      <c r="F29" s="1003"/>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999"/>
      <c r="B30" s="1001"/>
      <c r="C30" s="1001"/>
      <c r="D30" s="1001"/>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987" t="s">
        <v>316</v>
      </c>
      <c r="C31" s="987"/>
      <c r="D31" s="987"/>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987" t="s">
        <v>317</v>
      </c>
      <c r="C32" s="987"/>
      <c r="D32" s="987"/>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18"/>
      <c r="B33" s="714"/>
      <c r="C33" s="714"/>
      <c r="D33" s="715"/>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120" t="s">
        <v>3609</v>
      </c>
      <c r="C34" s="1120"/>
      <c r="D34" s="1120"/>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997"/>
      <c r="B35" s="997"/>
      <c r="C35" s="997"/>
      <c r="D35" s="997"/>
      <c r="E35" s="997"/>
      <c r="F35" s="997"/>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19" t="s">
        <v>320</v>
      </c>
      <c r="C36" s="1119"/>
      <c r="D36" s="1119"/>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987" t="s">
        <v>323</v>
      </c>
      <c r="C37" s="987"/>
      <c r="D37" s="987"/>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987" t="s">
        <v>324</v>
      </c>
      <c r="C38" s="987"/>
      <c r="D38" s="987"/>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987" t="s">
        <v>9054</v>
      </c>
      <c r="C39" s="987"/>
      <c r="D39" s="987"/>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120" t="s">
        <v>9055</v>
      </c>
      <c r="C40" s="1120"/>
      <c r="D40" s="1120"/>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997" t="s">
        <v>9034</v>
      </c>
      <c r="B41" s="997"/>
      <c r="C41" s="997"/>
      <c r="D41" s="997"/>
      <c r="E41" s="997"/>
      <c r="F41" s="997"/>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998" t="s">
        <v>154</v>
      </c>
      <c r="B42" s="1000" t="s">
        <v>158</v>
      </c>
      <c r="C42" s="1000"/>
      <c r="D42" s="1000"/>
      <c r="E42" s="1002" t="s">
        <v>3605</v>
      </c>
      <c r="F42" s="1003"/>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999"/>
      <c r="B43" s="1001"/>
      <c r="C43" s="1001"/>
      <c r="D43" s="1001"/>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987" t="s">
        <v>328</v>
      </c>
      <c r="C44" s="987"/>
      <c r="D44" s="987"/>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987" t="s">
        <v>329</v>
      </c>
      <c r="C45" s="987"/>
      <c r="D45" s="987"/>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987" t="s">
        <v>330</v>
      </c>
      <c r="C46" s="987"/>
      <c r="D46" s="987"/>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120" t="s">
        <v>331</v>
      </c>
      <c r="C47" s="1120"/>
      <c r="D47" s="1120"/>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92" t="s">
        <v>325</v>
      </c>
      <c r="B48" s="992"/>
      <c r="C48" s="992"/>
      <c r="D48" s="992"/>
      <c r="E48" s="992"/>
      <c r="F48" s="99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21" t="s">
        <v>9198</v>
      </c>
      <c r="B49" s="1122"/>
      <c r="C49" s="1014" t="s">
        <v>9181</v>
      </c>
      <c r="D49" s="865"/>
      <c r="E49" s="865"/>
      <c r="F49" s="86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c r="A50" s="1096">
        <v>1</v>
      </c>
      <c r="B50" s="1096"/>
      <c r="C50" s="1097"/>
      <c r="D50" s="1097"/>
      <c r="E50" s="1097"/>
      <c r="F50" s="109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pans="1:46" s="36" customFormat="1"/>
    <row r="52" spans="1:46" s="36" customFormat="1"/>
    <row r="53" spans="1:46" s="36" customFormat="1"/>
    <row r="54" spans="1:46" s="36" customFormat="1"/>
    <row r="55" spans="1:46" s="36" customFormat="1"/>
    <row r="56" spans="1:46" s="36" customFormat="1"/>
    <row r="57" spans="1:46" s="36" customFormat="1"/>
    <row r="58" spans="1:46" s="36" customFormat="1"/>
    <row r="59" spans="1:46" s="36" customFormat="1"/>
    <row r="60" spans="1:46" s="36" customFormat="1"/>
    <row r="61" spans="1:46" s="36" customFormat="1"/>
    <row r="62" spans="1:46" s="36" customFormat="1"/>
    <row r="63" spans="1:46" s="36" customFormat="1"/>
    <row r="64" spans="1:46"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sheetData>
  <sheetProtection algorithmName="SHA-512" hashValue="5pxHfEvFccjhIcOUnsdrvnmV1BeazmDl2Sf/3BXdvjUCVzj+WWCNUgBmJWul115UtYCRFXfwAcus1Em4I9dayg==" saltValue="irb/oq0ER9x17jyQLfjYBw==" spinCount="100000" sheet="1" objects="1" scenarios="1"/>
  <mergeCells count="57">
    <mergeCell ref="A20:F20"/>
    <mergeCell ref="A21:A22"/>
    <mergeCell ref="B21:D22"/>
    <mergeCell ref="E21:F21"/>
    <mergeCell ref="A28:F28"/>
    <mergeCell ref="B23:D23"/>
    <mergeCell ref="B24:D24"/>
    <mergeCell ref="B26:D26"/>
    <mergeCell ref="B27:D27"/>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50:F50"/>
    <mergeCell ref="A49:B49"/>
    <mergeCell ref="C49:F49"/>
    <mergeCell ref="B37:D37"/>
    <mergeCell ref="A48:F48"/>
    <mergeCell ref="A41:F41"/>
    <mergeCell ref="A42:A43"/>
    <mergeCell ref="B42:D43"/>
    <mergeCell ref="E42:F42"/>
    <mergeCell ref="B44:D44"/>
    <mergeCell ref="B45:D45"/>
    <mergeCell ref="B46:D46"/>
    <mergeCell ref="B47:D47"/>
    <mergeCell ref="B32:D32"/>
    <mergeCell ref="B25:D25"/>
    <mergeCell ref="A29:A30"/>
    <mergeCell ref="B29:D30"/>
    <mergeCell ref="E29:F29"/>
    <mergeCell ref="B31:D31"/>
    <mergeCell ref="A33:D33"/>
    <mergeCell ref="A35:F35"/>
    <mergeCell ref="B36:D36"/>
    <mergeCell ref="B40:D40"/>
    <mergeCell ref="B34:D34"/>
    <mergeCell ref="B38:D38"/>
    <mergeCell ref="B39:D39"/>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pane ySplit="5" topLeftCell="A6" activePane="bottomLeft" state="frozen"/>
      <selection pane="bottomLeft" activeCell="C36" sqref="C36:H36"/>
    </sheetView>
  </sheetViews>
  <sheetFormatPr defaultColWidth="9.140625" defaultRowHeight="12.75"/>
  <cols>
    <col min="1" max="1" width="2.7109375" style="186" customWidth="1"/>
    <col min="2" max="2" width="10.7109375" style="186" customWidth="1"/>
    <col min="3" max="3" width="9.7109375" style="186" customWidth="1"/>
    <col min="4" max="4" width="11.42578125" style="186" customWidth="1"/>
    <col min="5" max="5" width="4.42578125" style="186" customWidth="1"/>
    <col min="6" max="6" width="11.42578125" style="186" customWidth="1"/>
    <col min="7" max="7" width="7.42578125" style="186" customWidth="1"/>
    <col min="8" max="8" width="40.85546875" style="186" customWidth="1"/>
    <col min="9" max="17" width="9.140625" style="434"/>
    <col min="18" max="20" width="9.140625" style="434" hidden="1" customWidth="1"/>
    <col min="21" max="35" width="9.140625" style="434"/>
    <col min="36" max="16384" width="9.140625" style="186"/>
  </cols>
  <sheetData>
    <row r="1" spans="1:20" ht="18">
      <c r="A1" s="98"/>
      <c r="B1" s="1145" t="s">
        <v>103</v>
      </c>
      <c r="C1" s="1141"/>
      <c r="D1" s="1141"/>
      <c r="E1" s="1141"/>
      <c r="F1" s="1141"/>
      <c r="G1" s="1141"/>
      <c r="H1" s="1141"/>
    </row>
    <row r="2" spans="1:20" ht="18" customHeight="1">
      <c r="A2" s="98"/>
      <c r="B2" s="1141"/>
      <c r="C2" s="1141"/>
      <c r="D2" s="1141"/>
      <c r="E2" s="1141"/>
      <c r="F2" s="1141"/>
      <c r="G2" s="1141"/>
      <c r="H2" s="1141"/>
    </row>
    <row r="3" spans="1:20" ht="18" customHeight="1">
      <c r="A3" s="98"/>
      <c r="B3" s="1147" t="s">
        <v>91</v>
      </c>
      <c r="C3" s="1147"/>
      <c r="D3" s="1146" t="str">
        <f>+CONCATENATE('1'!A29)</f>
        <v xml:space="preserve">, </v>
      </c>
      <c r="E3" s="1146"/>
      <c r="F3" s="1146"/>
      <c r="G3" s="1146"/>
      <c r="H3" s="1146"/>
    </row>
    <row r="4" spans="1:20" ht="18" customHeight="1">
      <c r="A4" s="98"/>
      <c r="B4" s="1147" t="s">
        <v>90</v>
      </c>
      <c r="C4" s="1147"/>
      <c r="D4" s="1146" t="str">
        <f>+CONCATENATE('1'!A7)</f>
        <v>CZ</v>
      </c>
      <c r="E4" s="1146"/>
      <c r="F4" s="1146"/>
      <c r="G4" s="1146"/>
      <c r="H4" s="1146"/>
    </row>
    <row r="5" spans="1:20" ht="18" customHeight="1">
      <c r="A5" s="98"/>
      <c r="B5" s="1147" t="s">
        <v>104</v>
      </c>
      <c r="C5" s="1147"/>
      <c r="D5" s="435">
        <f>+'1'!F26</f>
        <v>44927</v>
      </c>
      <c r="E5" s="436" t="s">
        <v>105</v>
      </c>
      <c r="F5" s="435">
        <f>+'1'!H26</f>
        <v>45291</v>
      </c>
      <c r="G5" s="437"/>
      <c r="H5" s="438"/>
    </row>
    <row r="6" spans="1:20" ht="18" customHeight="1">
      <c r="A6" s="98"/>
      <c r="B6" s="1147"/>
      <c r="C6" s="1147"/>
      <c r="D6" s="1147"/>
      <c r="E6" s="1147"/>
      <c r="F6" s="1147"/>
      <c r="G6" s="1147"/>
      <c r="H6" s="1147"/>
    </row>
    <row r="7" spans="1:20" ht="18" customHeight="1">
      <c r="A7" s="98"/>
      <c r="B7" s="1148" t="s">
        <v>106</v>
      </c>
      <c r="C7" s="1149"/>
      <c r="D7" s="1149"/>
      <c r="E7" s="1149"/>
      <c r="F7" s="1149"/>
      <c r="G7" s="1149"/>
      <c r="H7" s="1149"/>
    </row>
    <row r="8" spans="1:20" ht="18" customHeight="1">
      <c r="A8" s="98"/>
      <c r="B8" s="1141"/>
      <c r="C8" s="1141"/>
      <c r="D8" s="1141"/>
      <c r="E8" s="1141"/>
      <c r="F8" s="1141"/>
      <c r="G8" s="1141"/>
      <c r="H8" s="1141"/>
    </row>
    <row r="9" spans="1:20" ht="18" customHeight="1">
      <c r="A9" s="98"/>
      <c r="B9" s="439" t="s">
        <v>107</v>
      </c>
      <c r="C9" s="1137" t="s">
        <v>92</v>
      </c>
      <c r="D9" s="1137"/>
      <c r="E9" s="1137"/>
      <c r="F9" s="1137"/>
      <c r="G9" s="1137"/>
      <c r="H9" s="1137"/>
    </row>
    <row r="10" spans="1:20" ht="18" customHeight="1">
      <c r="A10" s="98"/>
      <c r="B10" s="439"/>
      <c r="C10" s="1137" t="s">
        <v>93</v>
      </c>
      <c r="D10" s="1137"/>
      <c r="E10" s="1137"/>
      <c r="F10" s="1137"/>
      <c r="G10" s="1137"/>
      <c r="H10" s="1137"/>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20" ht="18" customHeight="1">
      <c r="A11" s="98"/>
      <c r="B11" s="439" t="s">
        <v>108</v>
      </c>
      <c r="C11" s="1137" t="s">
        <v>92</v>
      </c>
      <c r="D11" s="1137"/>
      <c r="E11" s="1137"/>
      <c r="F11" s="1137"/>
      <c r="G11" s="1137"/>
      <c r="H11" s="1137"/>
    </row>
    <row r="12" spans="1:20" ht="29.1" customHeight="1">
      <c r="A12" s="98"/>
      <c r="B12" s="439"/>
      <c r="C12" s="1137" t="s">
        <v>102</v>
      </c>
      <c r="D12" s="1137"/>
      <c r="E12" s="1137"/>
      <c r="F12" s="1137"/>
      <c r="G12" s="1137"/>
      <c r="H12" s="1137"/>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20" ht="18" customHeight="1">
      <c r="A13" s="98"/>
      <c r="B13" s="439" t="s">
        <v>109</v>
      </c>
      <c r="C13" s="1137" t="s">
        <v>92</v>
      </c>
      <c r="D13" s="1137"/>
      <c r="E13" s="1137"/>
      <c r="F13" s="1137"/>
      <c r="G13" s="1137"/>
      <c r="H13" s="1137"/>
    </row>
    <row r="14" spans="1:20" ht="30" customHeight="1">
      <c r="A14" s="98"/>
      <c r="B14" s="439"/>
      <c r="C14" s="1137" t="s">
        <v>95</v>
      </c>
      <c r="D14" s="1137"/>
      <c r="E14" s="1137"/>
      <c r="F14" s="1137"/>
      <c r="G14" s="1137"/>
      <c r="H14" s="1137"/>
      <c r="R14" s="434">
        <f t="shared" ref="R14:R17" si="0">+IF(EXACT(MID(C14,1,1),"X"),0,1)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20" ht="30" customHeight="1">
      <c r="A15" s="5"/>
      <c r="B15" s="439"/>
      <c r="C15" s="1133" t="s">
        <v>94</v>
      </c>
      <c r="D15" s="1133"/>
      <c r="E15" s="1133"/>
      <c r="F15" s="1133"/>
      <c r="G15" s="1133"/>
      <c r="H15" s="1133"/>
      <c r="R15" s="434">
        <f t="shared" si="0"/>
        <v>1</v>
      </c>
      <c r="S15" s="440" t="str">
        <f>+IF(R15=1,C15,"")</f>
        <v>* úhrady výnosově zaúčtovaných smluvních pokut a penále, který byly v předchozích letech vyjmuty ze základu daně.</v>
      </c>
    </row>
    <row r="16" spans="1:20" ht="18" customHeight="1">
      <c r="A16" s="5"/>
      <c r="B16" s="439"/>
      <c r="C16" s="1133" t="s">
        <v>9040</v>
      </c>
      <c r="D16" s="1137"/>
      <c r="E16" s="1137"/>
      <c r="F16" s="1137"/>
      <c r="G16" s="1137"/>
      <c r="H16" s="1137"/>
      <c r="R16" s="434">
        <f t="shared" si="0"/>
        <v>1</v>
      </c>
      <c r="S16" s="440" t="str">
        <f>+IF(R16=1,C16,"")</f>
        <v>* částku závazků, které jsou po splatnosti více jak 30 měsíců.</v>
      </c>
    </row>
    <row r="17" spans="1:20" ht="30" customHeight="1">
      <c r="A17" s="5"/>
      <c r="B17" s="439"/>
      <c r="C17" s="1133" t="s">
        <v>101</v>
      </c>
      <c r="D17" s="1133"/>
      <c r="E17" s="1133"/>
      <c r="F17" s="1133"/>
      <c r="G17" s="1133"/>
      <c r="H17" s="1133"/>
      <c r="R17" s="434">
        <f t="shared" si="0"/>
        <v>1</v>
      </c>
      <c r="S17" s="440" t="str">
        <f>+IF(R17=1,C17,"")</f>
        <v>* částku nákladů minulého zdaňovacího období, které jsou proúčtovány v účetnictví běžného zdaňovacího období.</v>
      </c>
    </row>
    <row r="18" spans="1:20" ht="18" customHeight="1">
      <c r="A18" s="98"/>
      <c r="B18" s="439" t="s">
        <v>110</v>
      </c>
      <c r="C18" s="1137" t="s">
        <v>92</v>
      </c>
      <c r="D18" s="1137"/>
      <c r="E18" s="1137"/>
      <c r="F18" s="1137"/>
      <c r="G18" s="1137"/>
      <c r="H18" s="1137"/>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20" ht="18" customHeight="1">
      <c r="A20" s="98"/>
      <c r="B20" s="439" t="s">
        <v>111</v>
      </c>
      <c r="C20" s="1137" t="s">
        <v>92</v>
      </c>
      <c r="D20" s="1137"/>
      <c r="E20" s="1137"/>
      <c r="F20" s="1137"/>
      <c r="G20" s="1137"/>
      <c r="H20" s="1137"/>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20" ht="18" customHeight="1">
      <c r="A22" s="98"/>
      <c r="B22" s="1134"/>
      <c r="C22" s="1134"/>
      <c r="D22" s="1134"/>
      <c r="E22" s="1134"/>
      <c r="F22" s="1134"/>
      <c r="G22" s="1134"/>
      <c r="H22" s="1134"/>
    </row>
    <row r="23" spans="1:20" ht="18" customHeight="1">
      <c r="A23" s="98"/>
      <c r="B23" s="441" t="s">
        <v>9042</v>
      </c>
      <c r="C23" s="1133" t="s">
        <v>92</v>
      </c>
      <c r="D23" s="1133"/>
      <c r="E23" s="1133"/>
      <c r="F23" s="1133"/>
      <c r="G23" s="1133"/>
      <c r="H23" s="1133"/>
    </row>
    <row r="24" spans="1:20" ht="18" customHeight="1">
      <c r="A24" s="98"/>
      <c r="B24" s="441"/>
      <c r="C24" s="1133" t="s">
        <v>112</v>
      </c>
      <c r="D24" s="1133"/>
      <c r="E24" s="1133"/>
      <c r="F24" s="1133"/>
      <c r="G24" s="1133"/>
      <c r="H24" s="1133"/>
      <c r="R24" s="434">
        <f>+IF(EXACT(MID(C24,1,1),"X"),0,1)</f>
        <v>0</v>
      </c>
      <c r="S24" s="440" t="str">
        <f>+IF(R24=1,C24,"")</f>
        <v/>
      </c>
      <c r="T24" s="434" t="str">
        <f>+IF(R24=1,CONCATENATE(C23,S24),"")</f>
        <v/>
      </c>
    </row>
    <row r="25" spans="1:20" ht="18" customHeight="1">
      <c r="A25" s="98"/>
      <c r="B25" s="441" t="s">
        <v>113</v>
      </c>
      <c r="C25" s="1133" t="s">
        <v>92</v>
      </c>
      <c r="D25" s="1133"/>
      <c r="E25" s="1133"/>
      <c r="F25" s="1133"/>
      <c r="G25" s="1133"/>
      <c r="H25" s="1133"/>
    </row>
    <row r="26" spans="1:20" ht="18" customHeight="1">
      <c r="A26" s="98"/>
      <c r="B26" s="441"/>
      <c r="C26" s="1133" t="s">
        <v>9047</v>
      </c>
      <c r="D26" s="1133"/>
      <c r="E26" s="1133"/>
      <c r="F26" s="1133"/>
      <c r="G26" s="1133"/>
      <c r="H26" s="1133"/>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20" ht="18" customHeight="1">
      <c r="A27" s="98"/>
      <c r="B27" s="439" t="s">
        <v>114</v>
      </c>
      <c r="C27" s="1137" t="s">
        <v>92</v>
      </c>
      <c r="D27" s="1137"/>
      <c r="E27" s="1137"/>
      <c r="F27" s="1137"/>
      <c r="G27" s="1137"/>
      <c r="H27" s="1137"/>
    </row>
    <row r="28" spans="1:20" ht="29.1" customHeight="1">
      <c r="A28" s="98"/>
      <c r="B28" s="439"/>
      <c r="C28" s="1137" t="s">
        <v>98</v>
      </c>
      <c r="D28" s="1137"/>
      <c r="E28" s="1137"/>
      <c r="F28" s="1137"/>
      <c r="G28" s="1137"/>
      <c r="H28" s="1137"/>
      <c r="R28" s="434">
        <f t="shared" ref="R28:R30" si="1">+IF(EXACT(MID(C28,1,1),"X"),0,1)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20" ht="18" customHeight="1">
      <c r="A29" s="5"/>
      <c r="B29" s="439"/>
      <c r="C29" s="1137" t="s">
        <v>97</v>
      </c>
      <c r="D29" s="1137"/>
      <c r="E29" s="1137"/>
      <c r="F29" s="1137"/>
      <c r="G29" s="1137"/>
      <c r="H29" s="1137"/>
      <c r="R29" s="434">
        <f t="shared" si="1"/>
        <v>1</v>
      </c>
      <c r="S29" s="440" t="str">
        <f>+IF(R29=1,C29,"")</f>
        <v>* výnosově zaúčtované smluvní pokuty a penále, které nebyly do konce zdaňovacího období uhrazeny.</v>
      </c>
    </row>
    <row r="30" spans="1:20" ht="29.1" customHeight="1">
      <c r="A30" s="5"/>
      <c r="B30" s="439"/>
      <c r="C30" s="1137" t="s">
        <v>99</v>
      </c>
      <c r="D30" s="1137"/>
      <c r="E30" s="1137"/>
      <c r="F30" s="1137"/>
      <c r="G30" s="1137"/>
      <c r="H30" s="1137"/>
      <c r="R30" s="434">
        <f t="shared" si="1"/>
        <v>1</v>
      </c>
      <c r="S30" s="440" t="str">
        <f>+IF(R30=1,C30,"")</f>
        <v>* nákladově zaúčtované smluvní pokuty a penále předchozích zdaňovacích období, které byly uhrazeny v průběhu běžného zdaňovacího období.</v>
      </c>
    </row>
    <row r="31" spans="1:20" ht="18" customHeight="1">
      <c r="A31" s="98"/>
      <c r="B31" s="439" t="s">
        <v>115</v>
      </c>
      <c r="C31" s="1137" t="s">
        <v>92</v>
      </c>
      <c r="D31" s="1137"/>
      <c r="E31" s="1137"/>
      <c r="F31" s="1137"/>
      <c r="G31" s="1137"/>
      <c r="H31" s="1137"/>
    </row>
    <row r="32" spans="1:20" ht="29.1" customHeight="1">
      <c r="A32" s="98"/>
      <c r="B32" s="439"/>
      <c r="C32" s="1137" t="s">
        <v>180</v>
      </c>
      <c r="D32" s="1137"/>
      <c r="E32" s="1137"/>
      <c r="F32" s="1137"/>
      <c r="G32" s="1137"/>
      <c r="H32" s="1137"/>
      <c r="R32" s="434">
        <f t="shared" ref="R32:R34" si="2">+IF(EXACT(MID(C32,1,1),"X"),0,1)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35" ht="29.1" customHeight="1">
      <c r="A33" s="5"/>
      <c r="B33" s="439"/>
      <c r="C33" s="1137" t="s">
        <v>179</v>
      </c>
      <c r="D33" s="1137"/>
      <c r="E33" s="1137"/>
      <c r="F33" s="1137"/>
      <c r="G33" s="1137"/>
      <c r="H33" s="1137"/>
      <c r="R33" s="434">
        <f t="shared" si="2"/>
        <v>1</v>
      </c>
      <c r="S33" s="440" t="str">
        <f>+IF(R33=1,C33,"")</f>
        <v>* částku zúčtovaných ostatních rezerv, které byly při jejich tvorbě evidovány jako daňově neúčinné výdaje.</v>
      </c>
    </row>
    <row r="34" spans="1:35" ht="29.1" customHeight="1">
      <c r="A34" s="5"/>
      <c r="B34" s="439"/>
      <c r="C34" s="1137" t="s">
        <v>100</v>
      </c>
      <c r="D34" s="1137"/>
      <c r="E34" s="1137"/>
      <c r="F34" s="1137"/>
      <c r="G34" s="1137"/>
      <c r="H34" s="1137"/>
      <c r="R34" s="434">
        <f t="shared" si="2"/>
        <v>1</v>
      </c>
      <c r="S34" s="440" t="str">
        <f>+IF(R34=1,C34,"")</f>
        <v>* částku nákladů běžného zdaňovacího období, které jsou proúčtovány v účetnictví následujícího zdaňovacího období.</v>
      </c>
    </row>
    <row r="35" spans="1:35" ht="18" customHeight="1">
      <c r="A35" s="98"/>
      <c r="B35" s="439" t="s">
        <v>116</v>
      </c>
      <c r="C35" s="1137" t="s">
        <v>92</v>
      </c>
      <c r="D35" s="1137"/>
      <c r="E35" s="1137"/>
      <c r="F35" s="1137"/>
      <c r="G35" s="1137"/>
      <c r="H35" s="1137"/>
    </row>
    <row r="36" spans="1:35" ht="29.1" customHeight="1">
      <c r="A36" s="98"/>
      <c r="B36" s="439"/>
      <c r="C36" s="1137" t="s">
        <v>70</v>
      </c>
      <c r="D36" s="1137"/>
      <c r="E36" s="1137"/>
      <c r="F36" s="1137"/>
      <c r="G36" s="1137"/>
      <c r="H36" s="1137"/>
      <c r="R36" s="434">
        <f t="shared" ref="R36:R38" si="3">+IF(EXACT(MID(C36,1,1),"X"),0,1)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35" ht="29.1" customHeight="1">
      <c r="A37" s="5"/>
      <c r="B37" s="439"/>
      <c r="C37" s="1137" t="s">
        <v>74</v>
      </c>
      <c r="D37" s="1137"/>
      <c r="E37" s="1137"/>
      <c r="F37" s="1137"/>
      <c r="G37" s="1137"/>
      <c r="H37" s="1137"/>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35" ht="18" customHeight="1">
      <c r="A38" s="5"/>
      <c r="B38" s="439"/>
      <c r="C38" s="1137" t="s">
        <v>40</v>
      </c>
      <c r="D38" s="1137"/>
      <c r="E38" s="1137"/>
      <c r="F38" s="1137"/>
      <c r="G38" s="1137"/>
      <c r="H38" s="1137"/>
      <c r="R38" s="434">
        <f t="shared" si="3"/>
        <v>1</v>
      </c>
      <c r="S38" s="440" t="str">
        <f>+IF(R38=1,C38,"")</f>
        <v>* výnosy, které již byly u poplatníka zdaněny podle tohoto zákona srážkovou daní.</v>
      </c>
    </row>
    <row r="39" spans="1:35" ht="18" customHeight="1">
      <c r="A39" s="98"/>
      <c r="B39" s="439" t="s">
        <v>117</v>
      </c>
      <c r="C39" s="1137" t="s">
        <v>92</v>
      </c>
      <c r="D39" s="1137"/>
      <c r="E39" s="1137"/>
      <c r="F39" s="1137"/>
      <c r="G39" s="1137"/>
      <c r="H39" s="1137"/>
    </row>
    <row r="40" spans="1:35" ht="29.1" customHeight="1">
      <c r="A40" s="98"/>
      <c r="B40" s="439"/>
      <c r="C40" s="1133" t="s">
        <v>9236</v>
      </c>
      <c r="D40" s="1137"/>
      <c r="E40" s="1137"/>
      <c r="F40" s="1137"/>
      <c r="G40" s="1137"/>
      <c r="H40" s="1137"/>
      <c r="R40" s="434">
        <f t="shared" ref="R40:R42" si="4">+IF(EXACT(MID(C40,1,1),"X"),0,1)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35" ht="29.1" customHeight="1">
      <c r="A41" s="5"/>
      <c r="B41" s="439"/>
      <c r="C41" s="1133" t="s">
        <v>100</v>
      </c>
      <c r="D41" s="1137"/>
      <c r="E41" s="1137"/>
      <c r="F41" s="1137"/>
      <c r="G41" s="1137"/>
      <c r="H41" s="1137"/>
      <c r="R41" s="434">
        <f t="shared" si="4"/>
        <v>1</v>
      </c>
      <c r="S41" s="440" t="str">
        <f>+IF(R41=1,C41,"")</f>
        <v>* částku nákladů běžného zdaňovacího období, které jsou proúčtovány v účetnictví následujícího zdaňovacího období.</v>
      </c>
    </row>
    <row r="42" spans="1:35" ht="29.1" customHeight="1">
      <c r="A42" s="5"/>
      <c r="B42" s="439"/>
      <c r="C42" s="1137" t="s">
        <v>135</v>
      </c>
      <c r="D42" s="1137"/>
      <c r="E42" s="1137"/>
      <c r="F42" s="1137"/>
      <c r="G42" s="1137"/>
      <c r="H42" s="1137"/>
      <c r="R42" s="434">
        <f t="shared" si="4"/>
        <v>1</v>
      </c>
      <c r="S42" s="440" t="str">
        <f>+IF(R42=1,C42,"")</f>
        <v>* paušální výdaje na dopravu silničním motorovým vozidlem podle § 24 odst. 2 písm. zt ) zákona o daních z příjmů.</v>
      </c>
    </row>
    <row r="43" spans="1:35" ht="18" customHeight="1">
      <c r="A43" s="5"/>
      <c r="B43" s="439"/>
      <c r="C43" s="1133" t="s">
        <v>9237</v>
      </c>
      <c r="D43" s="1137"/>
      <c r="E43" s="1137"/>
      <c r="F43" s="1137"/>
      <c r="G43" s="1137"/>
      <c r="H43" s="1137"/>
      <c r="R43" s="434">
        <f t="shared" ref="R43" si="5">+IF(EXACT(MID(C43,1,1),"X"),0,1)</f>
        <v>1</v>
      </c>
      <c r="S43" s="440" t="str">
        <f>+IF(R43=1,C43,"")</f>
        <v>* výše daní zaplacených v zahraničí, které nelze započíst na tuzemskou daňovou povinnost.</v>
      </c>
    </row>
    <row r="44" spans="1:35" s="447" customFormat="1" ht="18" customHeight="1">
      <c r="A44" s="445"/>
      <c r="B44" s="439" t="s">
        <v>118</v>
      </c>
      <c r="C44" s="1133" t="s">
        <v>92</v>
      </c>
      <c r="D44" s="1133"/>
      <c r="E44" s="1133"/>
      <c r="F44" s="1133"/>
      <c r="G44" s="1133"/>
      <c r="H44" s="1133"/>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33" t="s">
        <v>112</v>
      </c>
      <c r="D45" s="1133"/>
      <c r="E45" s="1133"/>
      <c r="F45" s="1133"/>
      <c r="G45" s="1133"/>
      <c r="H45" s="1133"/>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33" t="s">
        <v>92</v>
      </c>
      <c r="D46" s="1133"/>
      <c r="E46" s="1133"/>
      <c r="F46" s="1133"/>
      <c r="G46" s="1133"/>
      <c r="H46" s="1133"/>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33" t="s">
        <v>112</v>
      </c>
      <c r="D47" s="1133"/>
      <c r="E47" s="1133"/>
      <c r="F47" s="1133"/>
      <c r="G47" s="1133"/>
      <c r="H47" s="1133"/>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34"/>
      <c r="C48" s="1134"/>
      <c r="D48" s="1134"/>
      <c r="E48" s="1134"/>
      <c r="F48" s="1134"/>
      <c r="G48" s="1134"/>
      <c r="H48" s="1134"/>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37" t="s">
        <v>112</v>
      </c>
      <c r="D49" s="1137"/>
      <c r="E49" s="1137"/>
      <c r="F49" s="1137"/>
      <c r="G49" s="1137"/>
      <c r="H49" s="1137"/>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34"/>
      <c r="C50" s="1134"/>
      <c r="D50" s="1134"/>
      <c r="E50" s="1134"/>
      <c r="F50" s="1134"/>
      <c r="G50" s="1134"/>
      <c r="H50" s="1134"/>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37" t="s">
        <v>112</v>
      </c>
      <c r="D51" s="1137"/>
      <c r="E51" s="1137"/>
      <c r="F51" s="1137"/>
      <c r="G51" s="1137"/>
      <c r="H51" s="1137"/>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37" t="s">
        <v>112</v>
      </c>
      <c r="D52" s="1137"/>
      <c r="E52" s="1137"/>
      <c r="F52" s="1137"/>
      <c r="G52" s="1137"/>
      <c r="H52" s="1137"/>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34"/>
      <c r="C53" s="1134"/>
      <c r="D53" s="1134"/>
      <c r="E53" s="1134"/>
      <c r="F53" s="1134"/>
      <c r="G53" s="1134"/>
      <c r="H53" s="1134"/>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35" t="s">
        <v>122</v>
      </c>
      <c r="C54" s="1136"/>
      <c r="D54" s="1136"/>
      <c r="E54" s="1136"/>
      <c r="F54" s="1136"/>
      <c r="G54" s="1136"/>
      <c r="H54" s="1136"/>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34"/>
      <c r="C55" s="1134"/>
      <c r="D55" s="1134"/>
      <c r="E55" s="1134"/>
      <c r="F55" s="1134"/>
      <c r="G55" s="1134"/>
      <c r="H55" s="1134"/>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37" t="s">
        <v>112</v>
      </c>
      <c r="D56" s="1137"/>
      <c r="E56" s="1137"/>
      <c r="F56" s="1137"/>
      <c r="G56" s="1137"/>
      <c r="H56" s="1137"/>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34"/>
      <c r="C57" s="1134"/>
      <c r="D57" s="1134"/>
      <c r="E57" s="1134"/>
      <c r="F57" s="1134"/>
      <c r="G57" s="1134"/>
      <c r="H57" s="1134"/>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35" t="s">
        <v>124</v>
      </c>
      <c r="C58" s="1136"/>
      <c r="D58" s="1136"/>
      <c r="E58" s="1136"/>
      <c r="F58" s="1136"/>
      <c r="G58" s="1136"/>
      <c r="H58" s="1136"/>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34"/>
      <c r="C59" s="1134"/>
      <c r="D59" s="1134"/>
      <c r="E59" s="1134"/>
      <c r="F59" s="1134"/>
      <c r="G59" s="1134"/>
      <c r="H59" s="1134"/>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37" t="s">
        <v>112</v>
      </c>
      <c r="D60" s="1137"/>
      <c r="E60" s="1137"/>
      <c r="F60" s="1137"/>
      <c r="G60" s="1137"/>
      <c r="H60" s="1137"/>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34"/>
      <c r="C61" s="1134"/>
      <c r="D61" s="1134"/>
      <c r="E61" s="1134"/>
      <c r="F61" s="1134"/>
      <c r="G61" s="1134"/>
      <c r="H61" s="1134"/>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35" t="s">
        <v>130</v>
      </c>
      <c r="C62" s="1136"/>
      <c r="D62" s="1136"/>
      <c r="E62" s="1136"/>
      <c r="F62" s="1136"/>
      <c r="G62" s="1136"/>
      <c r="H62" s="1136"/>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34"/>
      <c r="C63" s="1134"/>
      <c r="D63" s="1134"/>
      <c r="E63" s="1134"/>
      <c r="F63" s="1134"/>
      <c r="G63" s="1134"/>
      <c r="H63" s="1134"/>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37" t="s">
        <v>112</v>
      </c>
      <c r="D64" s="1137"/>
      <c r="E64" s="1137"/>
      <c r="F64" s="1137"/>
      <c r="G64" s="1137"/>
      <c r="H64" s="1137"/>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34"/>
      <c r="C65" s="1134"/>
      <c r="D65" s="1134"/>
      <c r="E65" s="1134"/>
      <c r="F65" s="1134"/>
      <c r="G65" s="1134"/>
      <c r="H65" s="1134"/>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34"/>
      <c r="C66" s="1134"/>
      <c r="D66" s="1134"/>
      <c r="E66" s="1134"/>
      <c r="F66" s="1134"/>
      <c r="G66" s="1134"/>
      <c r="H66" s="1134"/>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44" t="str">
        <f>+CONCATENATE(+'1'!A36,", dne")</f>
        <v>0, dne</v>
      </c>
      <c r="C67" s="1144"/>
      <c r="D67" s="1144"/>
      <c r="E67" s="1142">
        <f ca="1">+'8'!A34</f>
        <v>45343</v>
      </c>
      <c r="F67" s="1143"/>
      <c r="G67" s="1143"/>
      <c r="H67" s="1143"/>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35" ht="46.5" customHeight="1">
      <c r="A68" s="98"/>
      <c r="B68" s="1141"/>
      <c r="C68" s="1141"/>
      <c r="D68" s="1141"/>
      <c r="E68" s="1141"/>
      <c r="F68" s="1141"/>
      <c r="G68" s="1141"/>
      <c r="H68" s="442"/>
    </row>
    <row r="69" spans="1:35" ht="12.75" customHeight="1">
      <c r="A69" s="98"/>
      <c r="B69" s="1141"/>
      <c r="C69" s="1141"/>
      <c r="D69" s="1141"/>
      <c r="E69" s="1141"/>
      <c r="F69" s="1141"/>
      <c r="G69" s="1141"/>
      <c r="H69" s="443"/>
    </row>
    <row r="70" spans="1:35" ht="18" customHeight="1">
      <c r="A70" s="98"/>
      <c r="B70" s="1139"/>
      <c r="C70" s="1140"/>
      <c r="D70" s="1140"/>
      <c r="E70" s="1140"/>
      <c r="F70" s="1140"/>
      <c r="G70" s="1140"/>
      <c r="H70" s="1140"/>
    </row>
    <row r="71" spans="1:35" ht="18" customHeight="1">
      <c r="A71" s="98"/>
      <c r="B71" s="1141"/>
      <c r="C71" s="1141"/>
      <c r="D71" s="1141"/>
      <c r="E71" s="1141"/>
      <c r="F71" s="1141"/>
      <c r="G71" s="1141"/>
      <c r="H71" s="1141"/>
    </row>
    <row r="72" spans="1:35" ht="12.75" customHeight="1">
      <c r="A72" s="98"/>
      <c r="B72" s="1138" t="str">
        <f>+'1'!A56</f>
        <v>Formulář zpracovala ASPEKT HM, daňová, účetní a auditorská kancelář, www.danovapriznani.cz, business.center.cz</v>
      </c>
      <c r="C72" s="1138"/>
      <c r="D72" s="1138"/>
      <c r="E72" s="1138"/>
      <c r="F72" s="1138"/>
      <c r="G72" s="1138"/>
      <c r="H72" s="1138"/>
    </row>
    <row r="73" spans="1:35" s="444" customFormat="1">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1:35" s="444" customFormat="1">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1:35" s="444" customFormat="1">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1:35" s="444" customFormat="1">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1:35" s="444" customFormat="1">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1:35" s="444" customFormat="1">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1:35" s="444" customFormat="1">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1:35" s="444" customFormat="1">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1:35" s="444" customFormat="1">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1:35" s="444" customFormat="1">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2:35" s="444" customFormat="1">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2:35" s="444" customFormat="1">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2:35" s="444" customFormat="1">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5313-265E-43A5-9B5D-8B07C0D6D993}">
  <sheetPr>
    <pageSetUpPr fitToPage="1"/>
  </sheetPr>
  <dimension ref="A1:AD164"/>
  <sheetViews>
    <sheetView tabSelected="1" workbookViewId="0">
      <selection activeCell="A8" sqref="A8:J8"/>
    </sheetView>
  </sheetViews>
  <sheetFormatPr defaultRowHeight="12.75"/>
  <cols>
    <col min="1" max="10" width="9.140625" style="531"/>
    <col min="11" max="11" width="9.140625" style="527"/>
    <col min="12" max="12" width="90.7109375" style="527" customWidth="1"/>
    <col min="13" max="30" width="9.140625" style="527"/>
    <col min="31" max="16384" width="9.140625" style="531"/>
  </cols>
  <sheetData>
    <row r="1" spans="1:12">
      <c r="A1" s="526"/>
      <c r="B1" s="526"/>
      <c r="C1" s="526"/>
      <c r="D1" s="526"/>
      <c r="E1" s="526"/>
      <c r="F1" s="526"/>
      <c r="G1" s="526"/>
      <c r="H1" s="526"/>
      <c r="I1" s="526"/>
      <c r="J1" s="526"/>
      <c r="L1" s="535"/>
    </row>
    <row r="2" spans="1:12">
      <c r="A2" s="526"/>
      <c r="B2" s="526"/>
      <c r="C2" s="526"/>
      <c r="D2" s="526"/>
      <c r="E2" s="526"/>
      <c r="F2" s="526"/>
      <c r="G2" s="526"/>
      <c r="H2" s="526"/>
      <c r="I2" s="526"/>
      <c r="J2" s="526"/>
      <c r="L2" s="535"/>
    </row>
    <row r="3" spans="1:12">
      <c r="A3" s="526"/>
      <c r="B3" s="526"/>
      <c r="C3" s="526"/>
      <c r="D3" s="526"/>
      <c r="E3" s="526"/>
      <c r="F3" s="526"/>
      <c r="G3" s="526"/>
      <c r="H3" s="526"/>
      <c r="I3" s="526"/>
      <c r="J3" s="526"/>
      <c r="L3" s="535"/>
    </row>
    <row r="4" spans="1:12">
      <c r="A4" s="526"/>
      <c r="B4" s="526"/>
      <c r="C4" s="526"/>
      <c r="D4" s="526"/>
      <c r="E4" s="526"/>
      <c r="F4" s="526"/>
      <c r="G4" s="526"/>
      <c r="H4" s="526"/>
      <c r="I4" s="526"/>
      <c r="J4" s="526"/>
      <c r="L4" s="528"/>
    </row>
    <row r="5" spans="1:12">
      <c r="A5" s="526"/>
      <c r="B5" s="526"/>
      <c r="C5" s="526"/>
      <c r="D5" s="526"/>
      <c r="E5" s="526"/>
      <c r="F5" s="526"/>
      <c r="G5" s="526"/>
      <c r="H5" s="526"/>
      <c r="I5" s="526"/>
      <c r="J5" s="526"/>
      <c r="L5" s="534"/>
    </row>
    <row r="6" spans="1:12">
      <c r="A6" s="526"/>
      <c r="B6" s="526"/>
      <c r="C6" s="526"/>
      <c r="D6" s="526"/>
      <c r="E6" s="526"/>
      <c r="F6" s="526"/>
      <c r="G6" s="526"/>
      <c r="H6" s="526"/>
      <c r="I6" s="526"/>
      <c r="J6" s="526"/>
      <c r="L6" s="534"/>
    </row>
    <row r="7" spans="1:12" ht="60" customHeight="1">
      <c r="A7" s="536" t="s">
        <v>9227</v>
      </c>
      <c r="B7" s="536"/>
      <c r="C7" s="536"/>
      <c r="D7" s="536"/>
      <c r="E7" s="536"/>
      <c r="F7" s="536"/>
      <c r="G7" s="536"/>
      <c r="H7" s="536"/>
      <c r="I7" s="536"/>
      <c r="J7" s="536"/>
      <c r="L7" s="529"/>
    </row>
    <row r="8" spans="1:12" ht="15" customHeight="1">
      <c r="A8" s="537" t="s">
        <v>9228</v>
      </c>
      <c r="B8" s="537"/>
      <c r="C8" s="537"/>
      <c r="D8" s="537"/>
      <c r="E8" s="537"/>
      <c r="F8" s="537"/>
      <c r="G8" s="537"/>
      <c r="H8" s="537"/>
      <c r="I8" s="537"/>
      <c r="J8" s="537"/>
      <c r="L8" s="534"/>
    </row>
    <row r="9" spans="1:12" ht="15" customHeight="1">
      <c r="A9" s="538" t="s">
        <v>9245</v>
      </c>
      <c r="B9" s="538"/>
      <c r="C9" s="538"/>
      <c r="D9" s="538"/>
      <c r="E9" s="538"/>
      <c r="F9" s="538"/>
      <c r="G9" s="538"/>
      <c r="H9" s="538"/>
      <c r="I9" s="538"/>
      <c r="J9" s="538"/>
      <c r="L9" s="534"/>
    </row>
    <row r="10" spans="1:12" ht="45" customHeight="1">
      <c r="A10" s="539"/>
      <c r="B10" s="539"/>
      <c r="C10" s="539"/>
      <c r="D10" s="539"/>
      <c r="E10" s="539"/>
      <c r="F10" s="539"/>
      <c r="G10" s="539"/>
      <c r="H10" s="539"/>
      <c r="I10" s="539"/>
      <c r="J10" s="539"/>
      <c r="L10" s="534"/>
    </row>
    <row r="11" spans="1:12" ht="15" customHeight="1">
      <c r="A11" s="540" t="s">
        <v>9229</v>
      </c>
      <c r="B11" s="541"/>
      <c r="C11" s="541"/>
      <c r="D11" s="541"/>
      <c r="E11" s="541"/>
      <c r="F11" s="541"/>
      <c r="G11" s="541"/>
      <c r="H11" s="541"/>
      <c r="I11" s="541"/>
      <c r="J11" s="541"/>
      <c r="L11" s="534"/>
    </row>
    <row r="12" spans="1:12" ht="30" customHeight="1">
      <c r="A12" s="533" t="s">
        <v>9230</v>
      </c>
      <c r="B12" s="533"/>
      <c r="C12" s="533"/>
      <c r="D12" s="533"/>
      <c r="E12" s="533"/>
      <c r="F12" s="533"/>
      <c r="G12" s="533"/>
      <c r="H12" s="533"/>
      <c r="I12" s="533"/>
      <c r="J12" s="533"/>
      <c r="L12" s="534"/>
    </row>
    <row r="13" spans="1:12" ht="30" customHeight="1">
      <c r="A13" s="533" t="s">
        <v>9231</v>
      </c>
      <c r="B13" s="533"/>
      <c r="C13" s="533"/>
      <c r="D13" s="533"/>
      <c r="E13" s="533"/>
      <c r="F13" s="533"/>
      <c r="G13" s="533"/>
      <c r="H13" s="533"/>
      <c r="I13" s="533"/>
      <c r="J13" s="533"/>
      <c r="L13" s="534"/>
    </row>
    <row r="14" spans="1:12" ht="45" customHeight="1">
      <c r="A14" s="533" t="s">
        <v>9232</v>
      </c>
      <c r="B14" s="533"/>
      <c r="C14" s="533"/>
      <c r="D14" s="533"/>
      <c r="E14" s="533"/>
      <c r="F14" s="533"/>
      <c r="G14" s="533"/>
      <c r="H14" s="533"/>
      <c r="I14" s="533"/>
      <c r="J14" s="533"/>
      <c r="L14" s="528"/>
    </row>
    <row r="15" spans="1:12" ht="30" customHeight="1">
      <c r="A15" s="533" t="s">
        <v>9233</v>
      </c>
      <c r="B15" s="533"/>
      <c r="C15" s="533"/>
      <c r="D15" s="533"/>
      <c r="E15" s="533"/>
      <c r="F15" s="533"/>
      <c r="G15" s="533"/>
      <c r="H15" s="533"/>
      <c r="I15" s="533"/>
      <c r="J15" s="533"/>
      <c r="L15" s="534"/>
    </row>
    <row r="16" spans="1:12" ht="30" customHeight="1">
      <c r="A16" s="533" t="s">
        <v>9234</v>
      </c>
      <c r="B16" s="533"/>
      <c r="C16" s="533"/>
      <c r="D16" s="533"/>
      <c r="E16" s="533"/>
      <c r="F16" s="533"/>
      <c r="G16" s="533"/>
      <c r="H16" s="533"/>
      <c r="I16" s="533"/>
      <c r="J16" s="533"/>
      <c r="L16" s="534"/>
    </row>
    <row r="17" spans="1:12" ht="45" customHeight="1">
      <c r="A17" s="543"/>
      <c r="B17" s="543"/>
      <c r="C17" s="543"/>
      <c r="D17" s="543"/>
      <c r="E17" s="543"/>
      <c r="F17" s="543"/>
      <c r="G17" s="543"/>
      <c r="H17" s="543"/>
      <c r="I17" s="543"/>
      <c r="J17" s="543"/>
      <c r="L17" s="528"/>
    </row>
    <row r="18" spans="1:12" ht="45" customHeight="1">
      <c r="A18" s="549" t="s">
        <v>9246</v>
      </c>
      <c r="B18" s="549"/>
      <c r="C18" s="549"/>
      <c r="D18" s="549"/>
      <c r="E18" s="549"/>
      <c r="F18" s="549"/>
      <c r="G18" s="549"/>
      <c r="H18" s="549"/>
      <c r="I18" s="549"/>
      <c r="J18" s="549"/>
      <c r="L18" s="534"/>
    </row>
    <row r="19" spans="1:12" ht="32.25" customHeight="1">
      <c r="A19" s="542"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42"/>
      <c r="C19" s="542"/>
      <c r="D19" s="542"/>
      <c r="E19" s="542"/>
      <c r="F19" s="542"/>
      <c r="G19" s="542"/>
      <c r="H19" s="542"/>
      <c r="I19" s="542"/>
      <c r="J19" s="542"/>
      <c r="L19" s="534"/>
    </row>
    <row r="20" spans="1:12" ht="45" customHeight="1">
      <c r="A20" s="543"/>
      <c r="B20" s="543"/>
      <c r="C20" s="543"/>
      <c r="D20" s="543"/>
      <c r="E20" s="543"/>
      <c r="F20" s="543"/>
      <c r="G20" s="543"/>
      <c r="H20" s="543"/>
      <c r="I20" s="543"/>
      <c r="J20" s="543"/>
      <c r="L20" s="534"/>
    </row>
    <row r="21" spans="1:12" ht="30" customHeight="1">
      <c r="A21" s="544" t="s">
        <v>9247</v>
      </c>
      <c r="B21" s="545"/>
      <c r="C21" s="545"/>
      <c r="D21" s="545"/>
      <c r="E21" s="545"/>
      <c r="F21" s="545"/>
      <c r="G21" s="545"/>
      <c r="H21" s="545"/>
      <c r="I21" s="545"/>
      <c r="J21" s="545"/>
      <c r="L21" s="534"/>
    </row>
    <row r="22" spans="1:12" ht="15" customHeight="1">
      <c r="A22" s="546" t="s">
        <v>9248</v>
      </c>
      <c r="B22" s="546"/>
      <c r="C22" s="546"/>
      <c r="D22" s="546"/>
      <c r="E22" s="546"/>
      <c r="F22" s="546"/>
      <c r="G22" s="546"/>
      <c r="H22" s="546"/>
      <c r="I22" s="546"/>
      <c r="J22" s="546"/>
      <c r="L22" s="534"/>
    </row>
    <row r="23" spans="1:12" ht="15" customHeight="1">
      <c r="A23" s="546" t="s">
        <v>9249</v>
      </c>
      <c r="B23" s="546"/>
      <c r="C23" s="546"/>
      <c r="D23" s="546"/>
      <c r="E23" s="546"/>
      <c r="F23" s="546"/>
      <c r="G23" s="546"/>
      <c r="H23" s="546"/>
      <c r="I23" s="546"/>
      <c r="J23" s="546"/>
      <c r="L23" s="534"/>
    </row>
    <row r="24" spans="1:12" ht="15" customHeight="1">
      <c r="A24" s="546" t="s">
        <v>9250</v>
      </c>
      <c r="B24" s="546"/>
      <c r="C24" s="546"/>
      <c r="D24" s="546"/>
      <c r="E24" s="546"/>
      <c r="F24" s="546"/>
      <c r="G24" s="546"/>
      <c r="H24" s="546"/>
      <c r="I24" s="546"/>
      <c r="J24" s="546"/>
      <c r="L24" s="534"/>
    </row>
    <row r="25" spans="1:12" ht="15" customHeight="1">
      <c r="A25" s="547" t="s">
        <v>9251</v>
      </c>
      <c r="B25" s="547"/>
      <c r="C25" s="547"/>
      <c r="D25" s="547"/>
      <c r="E25" s="547"/>
      <c r="F25" s="547"/>
      <c r="G25" s="547"/>
      <c r="H25" s="547"/>
      <c r="I25" s="547"/>
      <c r="J25" s="547"/>
      <c r="L25" s="534"/>
    </row>
    <row r="26" spans="1:12" ht="15" customHeight="1">
      <c r="A26" s="533" t="s">
        <v>9252</v>
      </c>
      <c r="B26" s="533"/>
      <c r="C26" s="533"/>
      <c r="D26" s="533"/>
      <c r="E26" s="533"/>
      <c r="F26" s="533"/>
      <c r="G26" s="533"/>
      <c r="H26" s="533"/>
      <c r="I26" s="533"/>
      <c r="J26" s="533"/>
      <c r="L26" s="534"/>
    </row>
    <row r="27" spans="1:12" ht="30" customHeight="1">
      <c r="A27" s="548"/>
      <c r="B27" s="548"/>
      <c r="C27" s="548"/>
      <c r="D27" s="548"/>
      <c r="E27" s="548"/>
      <c r="F27" s="548"/>
      <c r="G27" s="548"/>
      <c r="H27" s="548"/>
      <c r="I27" s="548"/>
      <c r="J27" s="548"/>
      <c r="L27" s="534"/>
    </row>
    <row r="28" spans="1:12" ht="30" customHeight="1">
      <c r="A28" s="548"/>
      <c r="B28" s="548"/>
      <c r="C28" s="548"/>
      <c r="D28" s="548"/>
      <c r="E28" s="548"/>
      <c r="F28" s="548"/>
      <c r="G28" s="548"/>
      <c r="H28" s="548"/>
      <c r="I28" s="548"/>
      <c r="J28" s="548"/>
    </row>
    <row r="29" spans="1:12">
      <c r="A29" s="548" t="s">
        <v>344</v>
      </c>
      <c r="B29" s="548"/>
      <c r="C29" s="548"/>
      <c r="D29" s="548"/>
      <c r="E29" s="548"/>
      <c r="F29" s="548"/>
      <c r="G29" s="548"/>
      <c r="H29" s="548"/>
      <c r="I29" s="548"/>
      <c r="J29" s="548"/>
    </row>
    <row r="30" spans="1:12">
      <c r="A30" s="527"/>
      <c r="B30" s="527"/>
      <c r="C30" s="527"/>
      <c r="D30" s="527"/>
      <c r="E30" s="527"/>
      <c r="F30" s="527"/>
      <c r="G30" s="527"/>
      <c r="H30" s="527"/>
      <c r="I30" s="527"/>
      <c r="J30" s="527"/>
    </row>
    <row r="31" spans="1:12">
      <c r="A31" s="527"/>
      <c r="B31" s="527"/>
      <c r="C31" s="527"/>
      <c r="D31" s="527"/>
      <c r="E31" s="527"/>
      <c r="F31" s="527"/>
      <c r="G31" s="527"/>
      <c r="H31" s="527"/>
      <c r="I31" s="527"/>
      <c r="J31" s="527"/>
    </row>
    <row r="32" spans="1:12">
      <c r="A32" s="527"/>
      <c r="B32" s="527"/>
      <c r="C32" s="527"/>
      <c r="D32" s="527"/>
      <c r="E32" s="527"/>
      <c r="F32" s="527"/>
      <c r="G32" s="527"/>
      <c r="H32" s="527"/>
      <c r="I32" s="527"/>
      <c r="J32" s="527"/>
    </row>
    <row r="33" spans="1:10">
      <c r="A33" s="527"/>
      <c r="B33" s="527"/>
      <c r="C33" s="527"/>
      <c r="D33" s="527"/>
      <c r="E33" s="527"/>
      <c r="F33" s="527"/>
      <c r="G33" s="527"/>
      <c r="H33" s="527"/>
      <c r="I33" s="527"/>
      <c r="J33" s="527"/>
    </row>
    <row r="34" spans="1:10">
      <c r="A34" s="527"/>
      <c r="B34" s="527"/>
      <c r="C34" s="527"/>
      <c r="D34" s="527"/>
      <c r="E34" s="527"/>
      <c r="F34" s="527"/>
      <c r="G34" s="527"/>
      <c r="H34" s="527"/>
      <c r="I34" s="527"/>
      <c r="J34" s="527"/>
    </row>
    <row r="35" spans="1:10">
      <c r="A35" s="527"/>
      <c r="B35" s="527"/>
      <c r="C35" s="527"/>
      <c r="D35" s="527"/>
      <c r="E35" s="527"/>
      <c r="F35" s="527"/>
      <c r="G35" s="527"/>
      <c r="H35" s="527"/>
      <c r="I35" s="527"/>
      <c r="J35" s="527"/>
    </row>
    <row r="36" spans="1:10">
      <c r="A36" s="527"/>
      <c r="B36" s="527"/>
      <c r="C36" s="527"/>
      <c r="D36" s="527"/>
      <c r="E36" s="527"/>
      <c r="F36" s="527"/>
      <c r="G36" s="527"/>
      <c r="H36" s="527"/>
      <c r="I36" s="527"/>
      <c r="J36" s="527"/>
    </row>
    <row r="37" spans="1:10">
      <c r="A37" s="527"/>
      <c r="B37" s="527"/>
      <c r="C37" s="527"/>
      <c r="D37" s="527"/>
      <c r="E37" s="527"/>
      <c r="F37" s="527"/>
      <c r="G37" s="527"/>
      <c r="H37" s="527"/>
      <c r="I37" s="527"/>
      <c r="J37" s="527"/>
    </row>
    <row r="38" spans="1:10">
      <c r="A38" s="527"/>
      <c r="B38" s="527"/>
      <c r="C38" s="527"/>
      <c r="D38" s="527"/>
      <c r="E38" s="527"/>
      <c r="F38" s="527"/>
      <c r="G38" s="527"/>
      <c r="H38" s="527"/>
      <c r="I38" s="527"/>
      <c r="J38" s="527"/>
    </row>
    <row r="39" spans="1:10" s="527" customFormat="1"/>
    <row r="40" spans="1:10" s="527" customFormat="1"/>
    <row r="41" spans="1:10" s="527" customFormat="1"/>
    <row r="42" spans="1:10" s="527" customFormat="1"/>
    <row r="43" spans="1:10" s="527" customFormat="1"/>
    <row r="44" spans="1:10" s="527" customFormat="1"/>
    <row r="45" spans="1:10" s="527" customFormat="1"/>
    <row r="46" spans="1:10" s="527" customFormat="1"/>
    <row r="47" spans="1:10" s="527" customFormat="1"/>
    <row r="48" spans="1:10" s="527" customFormat="1"/>
    <row r="49" s="527" customFormat="1"/>
    <row r="50" s="527" customFormat="1"/>
    <row r="51" s="527" customFormat="1"/>
    <row r="52" s="527" customFormat="1"/>
    <row r="53" s="527" customFormat="1"/>
    <row r="54" s="527" customFormat="1"/>
    <row r="55" s="527" customFormat="1"/>
    <row r="56" s="527" customFormat="1"/>
    <row r="57" s="527" customFormat="1"/>
    <row r="58" s="527" customFormat="1"/>
    <row r="59" s="527" customFormat="1"/>
    <row r="60" s="527" customFormat="1"/>
    <row r="61" s="527" customFormat="1"/>
    <row r="62" s="527" customFormat="1"/>
    <row r="63" s="527" customFormat="1"/>
    <row r="64" s="527" customFormat="1"/>
    <row r="65" s="527" customFormat="1"/>
    <row r="66" s="527" customFormat="1"/>
    <row r="67" s="527" customFormat="1"/>
    <row r="68" s="527" customFormat="1"/>
    <row r="69" s="527" customFormat="1"/>
    <row r="70" s="527" customFormat="1"/>
    <row r="71" s="527" customFormat="1"/>
    <row r="72" s="527" customFormat="1"/>
    <row r="73" s="527" customFormat="1"/>
    <row r="74" s="527" customFormat="1"/>
    <row r="75" s="527" customFormat="1"/>
    <row r="76" s="527" customFormat="1"/>
    <row r="77" s="527" customFormat="1"/>
    <row r="78" s="527" customFormat="1"/>
    <row r="79" s="527" customFormat="1"/>
    <row r="80" s="527" customFormat="1"/>
    <row r="81" spans="1:1" s="527" customFormat="1"/>
    <row r="82" spans="1:1" s="527" customFormat="1"/>
    <row r="83" spans="1:1" s="527" customFormat="1"/>
    <row r="84" spans="1:1" s="527" customFormat="1"/>
    <row r="85" spans="1:1" s="527" customFormat="1"/>
    <row r="86" spans="1:1" s="527" customFormat="1"/>
    <row r="87" spans="1:1" s="527" customFormat="1"/>
    <row r="88" spans="1:1" s="527" customFormat="1"/>
    <row r="89" spans="1:1" s="527" customFormat="1" hidden="1">
      <c r="A89" s="530">
        <v>1</v>
      </c>
    </row>
    <row r="90" spans="1:1" s="527" customFormat="1" hidden="1">
      <c r="A90" s="530" t="s">
        <v>9235</v>
      </c>
    </row>
    <row r="91" spans="1:1" s="527" customFormat="1"/>
    <row r="92" spans="1:1" s="527" customFormat="1"/>
    <row r="93" spans="1:1" s="527" customFormat="1"/>
    <row r="94" spans="1:1" s="527" customFormat="1"/>
    <row r="95" spans="1:1" s="527" customFormat="1"/>
    <row r="96" spans="1:1" s="527" customFormat="1"/>
    <row r="97" s="527" customFormat="1"/>
    <row r="98" s="527" customFormat="1"/>
    <row r="99" s="527" customFormat="1"/>
    <row r="100" s="527" customFormat="1"/>
    <row r="101" s="527" customFormat="1"/>
    <row r="102" s="527" customFormat="1"/>
    <row r="103" s="527" customFormat="1"/>
    <row r="104" s="527" customFormat="1"/>
    <row r="105" s="527" customFormat="1"/>
    <row r="106" s="527" customFormat="1"/>
    <row r="107" s="527" customFormat="1"/>
    <row r="108" s="527" customFormat="1"/>
    <row r="109" s="527" customFormat="1"/>
    <row r="110" s="527" customFormat="1"/>
    <row r="111" s="527" customFormat="1"/>
    <row r="112" s="527" customFormat="1"/>
    <row r="113" s="527" customFormat="1"/>
    <row r="114" s="527" customFormat="1"/>
    <row r="115" s="527" customFormat="1"/>
    <row r="116" s="527" customFormat="1"/>
    <row r="117" s="527" customFormat="1"/>
    <row r="118" s="527" customFormat="1"/>
    <row r="119" s="527" customFormat="1"/>
    <row r="120" s="527" customFormat="1"/>
    <row r="121" s="527" customFormat="1"/>
    <row r="122" s="527" customFormat="1"/>
    <row r="123" s="527" customFormat="1"/>
    <row r="124" s="527" customFormat="1"/>
    <row r="125" s="527" customFormat="1"/>
    <row r="126" s="527" customFormat="1"/>
    <row r="127" s="527" customFormat="1"/>
    <row r="128" s="527" customFormat="1"/>
    <row r="129" s="527" customFormat="1"/>
    <row r="130" s="527" customFormat="1"/>
    <row r="131" s="527" customFormat="1"/>
    <row r="132" s="527" customFormat="1"/>
    <row r="133" s="527" customFormat="1"/>
    <row r="134" s="527" customFormat="1"/>
    <row r="135" s="527" customFormat="1"/>
    <row r="136" s="527" customFormat="1"/>
    <row r="137" s="527" customFormat="1"/>
    <row r="138" s="527" customFormat="1"/>
    <row r="139" s="527" customFormat="1"/>
    <row r="140" s="527" customFormat="1"/>
    <row r="141" s="527" customFormat="1"/>
    <row r="142" s="527" customFormat="1"/>
    <row r="143" s="527" customFormat="1"/>
    <row r="144" s="527" customFormat="1"/>
    <row r="145" s="527" customFormat="1"/>
    <row r="146" s="527" customFormat="1"/>
    <row r="147" s="527" customFormat="1"/>
    <row r="148" s="527" customFormat="1"/>
    <row r="149" s="527" customFormat="1"/>
    <row r="150" s="527" customFormat="1"/>
    <row r="151" s="527" customFormat="1"/>
    <row r="152" s="527" customFormat="1"/>
    <row r="153" s="527" customFormat="1"/>
    <row r="154" s="527" customFormat="1"/>
    <row r="155" s="527" customFormat="1"/>
    <row r="156" s="527" customFormat="1"/>
    <row r="157" s="527" customFormat="1"/>
    <row r="158" s="527" customFormat="1"/>
    <row r="159" s="527" customFormat="1"/>
    <row r="160" s="527" customFormat="1"/>
    <row r="161" s="527" customFormat="1"/>
    <row r="162" s="527" customFormat="1"/>
    <row r="163" s="527" customFormat="1"/>
    <row r="164" s="527" customFormat="1"/>
  </sheetData>
  <sheetProtection algorithmName="SHA-512" hashValue="2g6JN2V/tzDlSkpBvRfnTjT9xb6hQnj0hY7WhHrP2SgejvaDkPM2YJCbMeIAF0qKAN5C1mvooxO6/Lkshu+lZg==" saltValue="ufHmj9M3VfJ5XAS3LXVAeQ==" spinCount="100000" sheet="1" objects="1" scenarios="1"/>
  <mergeCells count="29">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s>
  <printOptions horizontalCentered="1" verticalCentered="1"/>
  <pageMargins left="0.39370078740157483" right="0.39370078740157483" top="0.59055118110236227" bottom="0.39370078740157483" header="0.51181102362204722" footer="0.51181102362204722"/>
  <pageSetup paperSize="9" orientation="portrait" r:id="rId1"/>
  <headerFooter alignWithMargins="0"/>
  <rowBreaks count="1" manualBreakCount="1">
    <brk id="21" max="10" man="1"/>
  </rowBreaks>
  <colBreaks count="1" manualBreakCount="1">
    <brk id="1"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topLeftCell="I1" zoomScaleNormal="100" workbookViewId="0">
      <selection activeCell="S23" sqref="S23"/>
    </sheetView>
  </sheetViews>
  <sheetFormatPr defaultColWidth="6.5703125" defaultRowHeight="12.75"/>
  <cols>
    <col min="1" max="1" width="16.85546875" customWidth="1"/>
    <col min="2" max="2" width="16.7109375" customWidth="1"/>
    <col min="3" max="3" width="33.42578125" customWidth="1"/>
    <col min="4" max="4" width="14.7109375" bestFit="1" customWidth="1"/>
    <col min="5" max="5" width="21.5703125" customWidth="1"/>
    <col min="6" max="6" width="15.7109375" customWidth="1"/>
    <col min="7" max="7" width="17.5703125" customWidth="1"/>
    <col min="8" max="8" width="15.140625" customWidth="1"/>
    <col min="9" max="9" width="16" customWidth="1"/>
    <col min="10" max="10" width="13.85546875" customWidth="1"/>
    <col min="11" max="11" width="12.5703125" customWidth="1"/>
    <col min="12" max="12" width="13.5703125" bestFit="1" customWidth="1"/>
    <col min="13" max="13" width="16" customWidth="1"/>
    <col min="14" max="16" width="17.42578125" bestFit="1" customWidth="1"/>
    <col min="17" max="17" width="18.85546875" bestFit="1" customWidth="1"/>
    <col min="18" max="18" width="17.42578125" bestFit="1" customWidth="1"/>
    <col min="19" max="23" width="13.140625" bestFit="1" customWidth="1"/>
    <col min="24" max="28" width="17" bestFit="1" customWidth="1"/>
    <col min="29" max="29" width="16" bestFit="1" customWidth="1"/>
    <col min="30" max="30" width="18.28515625" bestFit="1" customWidth="1"/>
    <col min="31" max="31" width="18.140625" bestFit="1" customWidth="1"/>
    <col min="32" max="32" width="20" bestFit="1" customWidth="1"/>
    <col min="33" max="33" width="21.42578125" bestFit="1" customWidth="1"/>
    <col min="34" max="34" width="21" bestFit="1" customWidth="1"/>
    <col min="35" max="35" width="20" bestFit="1" customWidth="1"/>
    <col min="36" max="36" width="21.42578125" bestFit="1" customWidth="1"/>
    <col min="37" max="37" width="21" bestFit="1" customWidth="1"/>
    <col min="38" max="38" width="18.28515625" bestFit="1" customWidth="1"/>
  </cols>
  <sheetData>
    <row r="1" spans="1:17">
      <c r="A1" s="300" t="s">
        <v>859</v>
      </c>
      <c r="D1" s="300" t="s">
        <v>860</v>
      </c>
      <c r="G1" s="300" t="s">
        <v>1138</v>
      </c>
      <c r="J1" s="501" t="s">
        <v>1215</v>
      </c>
      <c r="M1" s="501" t="s">
        <v>1254</v>
      </c>
      <c r="P1" s="501" t="s">
        <v>9141</v>
      </c>
    </row>
    <row r="2" spans="1:17">
      <c r="A2" s="490" t="s">
        <v>830</v>
      </c>
      <c r="B2" s="490" t="e">
        <f>VLOOKUP(ZAKL_DATA!B13,FU!B3:C17,2,FALSE)</f>
        <v>#N/A</v>
      </c>
      <c r="D2" s="500" t="s">
        <v>861</v>
      </c>
      <c r="E2" s="348">
        <f>ZAKL_DATA!B26</f>
        <v>0</v>
      </c>
      <c r="G2" s="490" t="s">
        <v>1140</v>
      </c>
      <c r="H2" s="348" t="str">
        <f>TEXT('2'!C6,"DD.MM.RRRR")</f>
        <v>31.12.2023</v>
      </c>
      <c r="J2" s="490" t="s">
        <v>1217</v>
      </c>
      <c r="K2" s="490" t="str">
        <f>IF(ISNUMBER('4'!E19),'4'!E19,"")</f>
        <v/>
      </c>
      <c r="M2" s="490" t="s">
        <v>1255</v>
      </c>
      <c r="N2" s="490"/>
      <c r="P2" s="490" t="s">
        <v>9142</v>
      </c>
      <c r="Q2" s="348" t="str">
        <f>IF(OR(ISNUMBER(FIND("A",Př_11I!C7)),ISNUMBER(FIND("X",Př_11I!C7))),"A",IF(ISNUMBER(FIND("N",Př_11I!C7)),"N",""))</f>
        <v/>
      </c>
    </row>
    <row r="3" spans="1:17">
      <c r="A3" s="490" t="s">
        <v>831</v>
      </c>
      <c r="B3" s="490" t="e">
        <f>VLOOKUP(ZAKL_DATA!B14,FU!E3:F204,2,FALSE)</f>
        <v>#N/A</v>
      </c>
      <c r="D3" s="497" t="s">
        <v>862</v>
      </c>
      <c r="E3" s="490">
        <f>IF(ISNUMBER(FIND("-",ZAKL_DATA!B32)),MID(ZAKL_DATA!B32,(FIND("-",ZAKL_DATA!B32,1))+1,LEN(ZAKL_DATA!B32)),ZAKL_DATA!B32)</f>
        <v>0</v>
      </c>
      <c r="G3" s="490" t="s">
        <v>1144</v>
      </c>
      <c r="H3" s="490">
        <f>'2'!E5</f>
        <v>0</v>
      </c>
      <c r="J3" s="490" t="s">
        <v>1218</v>
      </c>
      <c r="K3" s="490" t="str">
        <f>IF(ISNUMBER('4'!E20),'4'!E20,"")</f>
        <v/>
      </c>
      <c r="M3" s="490" t="s">
        <v>1256</v>
      </c>
      <c r="N3" s="348" t="str">
        <f>IF('5'!C31&lt;&gt;"",TEXT('5'!C31,"DD.MM.RRRR"),"")</f>
        <v/>
      </c>
      <c r="P3" s="490" t="s">
        <v>9143</v>
      </c>
      <c r="Q3" s="348" t="str">
        <f>IF(OR(ISNUMBER(FIND("A",Př_11I!C8)),ISNUMBER(FIND("X",Př_11I!C8))),"A",IF(ISNUMBER(FIND("N",Př_11I!C8)),"N",""))</f>
        <v/>
      </c>
    </row>
    <row r="4" spans="1:17">
      <c r="A4" s="492" t="s">
        <v>832</v>
      </c>
      <c r="B4" s="348" t="str">
        <f>TEXT('1'!F26,"DD.MM.RRRR")</f>
        <v>01.01.2023</v>
      </c>
      <c r="D4" s="497" t="s">
        <v>863</v>
      </c>
      <c r="E4" s="490"/>
      <c r="G4" s="490" t="s">
        <v>1145</v>
      </c>
      <c r="H4" s="490">
        <f>'2'!E18</f>
        <v>0</v>
      </c>
      <c r="I4" s="186"/>
      <c r="J4" s="490" t="s">
        <v>1219</v>
      </c>
      <c r="K4" s="490" t="str">
        <f>IF(ISNUMBER('4'!E21),'4'!E21,"")</f>
        <v/>
      </c>
      <c r="M4" s="490" t="s">
        <v>1257</v>
      </c>
      <c r="N4" s="348" t="str">
        <f>IF('5'!B31&lt;&gt;"",TEXT('5'!B31,"DD.MM.RRRR"),"")</f>
        <v/>
      </c>
      <c r="P4" s="490" t="s">
        <v>9144</v>
      </c>
      <c r="Q4" s="348" t="str">
        <f>IF(OR(ISNUMBER(FIND("A",Př_11I!C9)),ISNUMBER(FIND("X",Př_11I!C9))),"A",IF(ISNUMBER(FIND("N",Př_11I!C9)),"N",""))</f>
        <v/>
      </c>
    </row>
    <row r="5" spans="1:17">
      <c r="A5" s="492" t="s">
        <v>833</v>
      </c>
      <c r="B5" s="348" t="str">
        <f>TEXT('1'!H26,"DD.MM.RRRR")</f>
        <v>31.12.2023</v>
      </c>
      <c r="D5" s="497" t="s">
        <v>864</v>
      </c>
      <c r="E5" s="499" t="str">
        <f>IF(ISNUMBER(FIND("/",ZAKL_DATA!B17)),MID(ZAKL_DATA!B17,(FIND("/",ZAKL_DATA!B17,1))+1,LEN(ZAKL_DATA!B17)),"")</f>
        <v/>
      </c>
      <c r="G5" s="490" t="s">
        <v>1146</v>
      </c>
      <c r="H5" s="490">
        <f>'2'!E19</f>
        <v>0</v>
      </c>
      <c r="I5" s="186"/>
      <c r="J5" s="490" t="s">
        <v>1220</v>
      </c>
      <c r="K5" s="490" t="str">
        <f>IF(ISNUMBER('4'!E22),'4'!E22,"")</f>
        <v/>
      </c>
      <c r="M5" s="490" t="s">
        <v>1258</v>
      </c>
      <c r="N5" s="348" t="str">
        <f>IF('5'!C32&lt;&gt;"",TEXT('5'!C32,"DD.MM.RRRR"),"")</f>
        <v/>
      </c>
      <c r="P5" s="490" t="s">
        <v>9145</v>
      </c>
      <c r="Q5" s="348" t="str">
        <f>IF(OR(ISNUMBER(FIND("A",Př_11I!C10)),ISNUMBER(FIND("X",Př_11I!C10))),"A",IF(ISNUMBER(FIND("N",Př_11I!C10)),"N",""))</f>
        <v/>
      </c>
    </row>
    <row r="6" spans="1:17">
      <c r="A6" s="492" t="s">
        <v>850</v>
      </c>
      <c r="B6" s="493" t="str">
        <f>TEXT('1'!H26,"DD.MM.RRRR")</f>
        <v>31.12.2023</v>
      </c>
      <c r="D6" s="497" t="s">
        <v>865</v>
      </c>
      <c r="E6" s="490">
        <f>IF(ISNUMBER(FIND("/",ZAKL_DATA!B17)),LEFT(ZAKL_DATA!B17,(FIND("/",ZAKL_DATA!B17,1))-1),ZAKL_DATA!B17)</f>
        <v>0</v>
      </c>
      <c r="G6" s="490" t="s">
        <v>1147</v>
      </c>
      <c r="H6" s="490">
        <f>'2'!E21</f>
        <v>0</v>
      </c>
      <c r="J6" s="490" t="s">
        <v>1216</v>
      </c>
      <c r="K6" s="490" t="str">
        <f>IF(ISNUMBER('4'!E23),'4'!E23,"")</f>
        <v/>
      </c>
      <c r="M6" s="490" t="s">
        <v>1259</v>
      </c>
      <c r="N6" s="348" t="str">
        <f>IF('5'!B32&lt;&gt;"",TEXT('5'!B32,"DD.MM.RRRR"),"")</f>
        <v/>
      </c>
      <c r="P6" s="490" t="s">
        <v>9146</v>
      </c>
      <c r="Q6" s="348" t="str">
        <f>IF(OR(ISNUMBER(FIND("A",Př_11I!C11)),ISNUMBER(FIND("X",Př_11I!C11))),"A",IF(ISNUMBER(FIND("N",Př_11I!C11)),"N",""))</f>
        <v/>
      </c>
    </row>
    <row r="7" spans="1:17">
      <c r="A7" s="494" t="s">
        <v>9056</v>
      </c>
      <c r="B7" s="495" t="str">
        <f>IF('1'!A11="řádné","B",IF('1'!A11="řádné-opravné","O",IF('1'!A11="dodatečné","D",IF('1'!A11="dodatečné-opravné","E","chyba"))))</f>
        <v>B</v>
      </c>
      <c r="D7" s="497" t="s">
        <v>831</v>
      </c>
      <c r="E7" s="492" t="s">
        <v>866</v>
      </c>
      <c r="G7" s="490" t="s">
        <v>1148</v>
      </c>
      <c r="H7" s="490">
        <f>'2'!E24</f>
        <v>0</v>
      </c>
      <c r="J7" s="490" t="s">
        <v>1221</v>
      </c>
      <c r="K7" s="490" t="str">
        <f>IF(ISNUMBER('4'!E30),'4'!E30,"")</f>
        <v/>
      </c>
      <c r="M7" s="490" t="s">
        <v>1260</v>
      </c>
      <c r="N7" s="348" t="str">
        <f>IF('5'!C33&lt;&gt;"",TEXT('5'!C33,"DD.MM.RRRR"),"")</f>
        <v/>
      </c>
      <c r="P7" s="490" t="s">
        <v>9147</v>
      </c>
      <c r="Q7" s="348" t="str">
        <f>IF(OR(ISNUMBER(FIND("A",Př_11I!C12)),ISNUMBER(FIND("X",Př_11I!C12))),"A",IF(ISNUMBER(FIND("N",Př_11I!C12)),"N",""))</f>
        <v/>
      </c>
    </row>
    <row r="8" spans="1:17">
      <c r="A8" s="492" t="s">
        <v>835</v>
      </c>
      <c r="B8" s="496" t="s">
        <v>9134</v>
      </c>
      <c r="C8" s="186" t="s">
        <v>836</v>
      </c>
      <c r="D8" s="497" t="s">
        <v>867</v>
      </c>
      <c r="E8" s="348" t="str">
        <f>IF(ZAKL_DATA!B25&lt;&gt;"",ZAKL_DATA!B25,"")</f>
        <v/>
      </c>
      <c r="G8" s="490" t="s">
        <v>1149</v>
      </c>
      <c r="H8" s="490">
        <f>'2'!E25</f>
        <v>0</v>
      </c>
      <c r="J8" s="490" t="s">
        <v>1222</v>
      </c>
      <c r="K8" s="490" t="str">
        <f>IF(ISNUMBER('4'!E31),'4'!E31,"")</f>
        <v/>
      </c>
      <c r="M8" s="490" t="s">
        <v>1261</v>
      </c>
      <c r="N8" s="348" t="str">
        <f>IF('5'!B33&lt;&gt;"",TEXT('5'!B33,"DD.MM.RRRR"),"")</f>
        <v/>
      </c>
      <c r="P8" s="490" t="s">
        <v>9148</v>
      </c>
      <c r="Q8" s="348" t="str">
        <f>IF(ISNUMBER(FIND("@",Př_11I!A15)),Př_11I!A15,"")</f>
        <v/>
      </c>
    </row>
    <row r="9" spans="1:17">
      <c r="A9" s="492" t="s">
        <v>838</v>
      </c>
      <c r="B9" s="496" t="s">
        <v>837</v>
      </c>
      <c r="C9" s="186" t="s">
        <v>836</v>
      </c>
      <c r="D9" s="497" t="s">
        <v>868</v>
      </c>
      <c r="E9" s="348" t="str">
        <f>MID(ZAKL_DATA!D2,3,10)</f>
        <v/>
      </c>
      <c r="G9" s="490" t="s">
        <v>1150</v>
      </c>
      <c r="H9" s="490">
        <f>'2'!E26</f>
        <v>0</v>
      </c>
      <c r="J9" s="490" t="s">
        <v>1223</v>
      </c>
      <c r="K9" s="490" t="str">
        <f>IF(ISNUMBER('5'!G2),'5'!G2,"")</f>
        <v/>
      </c>
      <c r="M9" s="490" t="s">
        <v>1262</v>
      </c>
      <c r="N9" s="348" t="str">
        <f>IF('5'!C34&lt;&gt;"",TEXT('5'!C34,"DD.MM.RRRR"),"")</f>
        <v/>
      </c>
    </row>
    <row r="10" spans="1:17">
      <c r="A10" s="492" t="s">
        <v>839</v>
      </c>
      <c r="B10" s="368"/>
      <c r="C10" s="334" t="s">
        <v>2432</v>
      </c>
      <c r="D10" s="497" t="s">
        <v>869</v>
      </c>
      <c r="E10" s="348">
        <f>ZAKL_DATA!B33</f>
        <v>0</v>
      </c>
      <c r="G10" s="490" t="s">
        <v>1151</v>
      </c>
      <c r="H10" s="490">
        <f>'2'!E27</f>
        <v>0</v>
      </c>
      <c r="J10" s="490" t="s">
        <v>1224</v>
      </c>
      <c r="K10" s="490" t="str">
        <f>IF(ISNUMBER('5'!G3),'5'!G3,"")</f>
        <v/>
      </c>
      <c r="M10" s="490" t="s">
        <v>1263</v>
      </c>
      <c r="N10" s="348" t="str">
        <f>IF('5'!B34&lt;&gt;"",TEXT('5'!B34,"DD.MM.RRRR"),"")</f>
        <v/>
      </c>
    </row>
    <row r="11" spans="1:17">
      <c r="A11" s="492" t="s">
        <v>840</v>
      </c>
      <c r="B11" s="368" t="str">
        <f>IF(OR(B7="D",B7="E"),'7'!C39,"")</f>
        <v/>
      </c>
      <c r="C11" s="334" t="s">
        <v>2437</v>
      </c>
      <c r="D11" s="497" t="s">
        <v>870</v>
      </c>
      <c r="E11" s="499" t="e">
        <f>IF(ZAKL_DATA!B20&lt;&gt;"ČESKÁ REPUBLIKA",VLOOKUP(ZAKL_DATA!B20,FU!J3:K253,2,FALSE),"")</f>
        <v>#N/A</v>
      </c>
      <c r="G11" s="490" t="s">
        <v>1152</v>
      </c>
      <c r="H11" s="490">
        <f>'2'!E28</f>
        <v>0</v>
      </c>
      <c r="J11" s="490" t="s">
        <v>1225</v>
      </c>
      <c r="K11" s="490" t="str">
        <f>IF(ISNUMBER('5'!G5),'5'!G5,"")</f>
        <v/>
      </c>
      <c r="M11" s="490" t="s">
        <v>1264</v>
      </c>
      <c r="N11" s="490" t="str">
        <f>IF('5'!D31&lt;&gt;"",'5'!D31,"")</f>
        <v/>
      </c>
    </row>
    <row r="12" spans="1:17">
      <c r="A12" s="492" t="s">
        <v>2435</v>
      </c>
      <c r="B12" s="368" t="str">
        <f>IF(OR(B7="D",B7="E"),'7'!C42,"")</f>
        <v/>
      </c>
      <c r="C12" s="334" t="s">
        <v>2434</v>
      </c>
      <c r="D12" s="497" t="s">
        <v>871</v>
      </c>
      <c r="E12" s="493" t="str">
        <f>IF(ZAKL_DATA!B18&lt;&gt;"",ZAKL_DATA!B18,"")</f>
        <v/>
      </c>
      <c r="G12" s="490" t="s">
        <v>1153</v>
      </c>
      <c r="H12" s="490">
        <f>'2'!E29</f>
        <v>0</v>
      </c>
      <c r="J12" s="490" t="s">
        <v>1226</v>
      </c>
      <c r="K12" s="490" t="str">
        <f>IF(ISNUMBER('5'!G6),'5'!G6,"")</f>
        <v/>
      </c>
      <c r="M12" s="490" t="s">
        <v>1265</v>
      </c>
      <c r="N12" s="490" t="str">
        <f>IF('5'!D32&lt;&gt;"",'5'!D32,"")</f>
        <v/>
      </c>
    </row>
    <row r="13" spans="1:17">
      <c r="A13" s="492" t="s">
        <v>841</v>
      </c>
      <c r="B13" s="368" t="str">
        <f>IF(OR(B7="D",B7="E"),'7'!C42,"")</f>
        <v/>
      </c>
      <c r="C13" s="334" t="s">
        <v>2436</v>
      </c>
      <c r="D13" s="497" t="s">
        <v>872</v>
      </c>
      <c r="E13" s="493" t="str">
        <f>IF(E38="V1",IF(ZAKL_DATA!D14&lt;&gt;0,ZAKL_DATA!D14,""),IF(E38="V4",LEFT('8'!A23,(FIND(" ",'8'!A23,1))-1),""))</f>
        <v/>
      </c>
      <c r="G13" s="490" t="s">
        <v>1154</v>
      </c>
      <c r="H13" s="490" t="str">
        <f>IF('2'!E30&lt;&gt;0,'2'!E30,"")</f>
        <v/>
      </c>
      <c r="J13" s="490" t="s">
        <v>1227</v>
      </c>
      <c r="K13" s="490" t="str">
        <f>IF(ISNUMBER('5'!G7),'5'!G7,"")</f>
        <v/>
      </c>
      <c r="M13" s="490" t="s">
        <v>1266</v>
      </c>
      <c r="N13" s="490" t="str">
        <f>IF('5'!D33&lt;&gt;"",'5'!D33,"")</f>
        <v/>
      </c>
      <c r="P13" s="501" t="s">
        <v>9224</v>
      </c>
    </row>
    <row r="14" spans="1:17">
      <c r="A14" s="492" t="s">
        <v>842</v>
      </c>
      <c r="B14" s="368" t="str">
        <f>IF(OR(B7="D",B7="E"),'8'!E7,"")</f>
        <v/>
      </c>
      <c r="C14" s="334" t="s">
        <v>2438</v>
      </c>
      <c r="D14" s="497" t="s">
        <v>873</v>
      </c>
      <c r="E14" s="348" t="str">
        <f>IF(E38="V1",IF(ZAKL_DATA!D17&lt;&gt;0,ZAKL_DATA!D17,""),"")</f>
        <v/>
      </c>
      <c r="G14" s="490" t="s">
        <v>1155</v>
      </c>
      <c r="H14" s="490">
        <f>'2'!E32</f>
        <v>0</v>
      </c>
      <c r="J14" s="490" t="s">
        <v>1228</v>
      </c>
      <c r="K14" s="490" t="str">
        <f>IF(ISNUMBER('4'!E7),'4'!E7,"")</f>
        <v/>
      </c>
      <c r="M14" s="490" t="s">
        <v>1267</v>
      </c>
      <c r="N14" s="490" t="str">
        <f>IF('5'!D34&lt;&gt;"",'5'!D34,"")</f>
        <v/>
      </c>
      <c r="P14" s="490" t="s">
        <v>9202</v>
      </c>
      <c r="Q14" s="490"/>
    </row>
    <row r="15" spans="1:17">
      <c r="A15" s="492" t="s">
        <v>843</v>
      </c>
      <c r="B15" s="368" t="str">
        <f>IF(OR(B7="D",B7="E"),'7'!C6,"")</f>
        <v/>
      </c>
      <c r="C15" s="334" t="s">
        <v>2440</v>
      </c>
      <c r="D15" s="497" t="s">
        <v>874</v>
      </c>
      <c r="E15" s="493" t="str">
        <f>IF(E38="V1",IF(ZAKL_DATA!D15&lt;&gt;0,ZAKL_DATA!D15,""),IF(E38="V4",MID('8'!A23,(FIND(" ",'8'!A23,1))+1,LEN('8'!A23)),""))</f>
        <v/>
      </c>
      <c r="G15" s="490" t="s">
        <v>1156</v>
      </c>
      <c r="H15" s="490">
        <f>'7'!C3</f>
        <v>0</v>
      </c>
      <c r="J15" s="490" t="s">
        <v>1229</v>
      </c>
      <c r="K15" s="490" t="str">
        <f>IF(ISNUMBER('4'!E8),'4'!E8,"")</f>
        <v/>
      </c>
      <c r="M15" s="490" t="s">
        <v>1268</v>
      </c>
      <c r="N15" s="490" t="str">
        <f>IF('5'!F31&lt;&gt;"",'5'!F31,"")</f>
        <v/>
      </c>
      <c r="P15" s="490" t="s">
        <v>9203</v>
      </c>
      <c r="Q15" s="490"/>
    </row>
    <row r="16" spans="1:17">
      <c r="A16" s="492" t="s">
        <v>844</v>
      </c>
      <c r="B16" s="368" t="str">
        <f>IF(OR(B7="D",B7="E"),'8'!E8,"")</f>
        <v/>
      </c>
      <c r="C16" s="334" t="s">
        <v>2439</v>
      </c>
      <c r="D16" s="497" t="s">
        <v>875</v>
      </c>
      <c r="E16" s="490" t="str">
        <f>IF(ISNUMBER(FIND("-",ZAKL_DATA!B32)),LEFT(ZAKL_DATA!B32,(FIND("-",ZAKL_DATA!B32,1))-1),"")</f>
        <v/>
      </c>
      <c r="F16" s="186"/>
      <c r="G16" s="490" t="s">
        <v>1157</v>
      </c>
      <c r="H16" s="490">
        <f>'7'!C4</f>
        <v>0</v>
      </c>
      <c r="J16" s="490" t="s">
        <v>1230</v>
      </c>
      <c r="K16" s="490" t="str">
        <f>IF(ISNUMBER('4'!E9),'4'!E9,"")</f>
        <v/>
      </c>
      <c r="M16" s="490" t="s">
        <v>1269</v>
      </c>
      <c r="N16" s="490" t="str">
        <f>IF('5'!F32&lt;&gt;"",'5'!F32,"")</f>
        <v/>
      </c>
      <c r="P16" s="490" t="s">
        <v>9204</v>
      </c>
      <c r="Q16" s="490"/>
    </row>
    <row r="17" spans="1:18">
      <c r="A17" s="492" t="s">
        <v>845</v>
      </c>
      <c r="B17" s="368" t="str">
        <f>IF(OR(B7="D",B7="E"),'8'!E10,"")</f>
        <v/>
      </c>
      <c r="C17" s="334" t="s">
        <v>2441</v>
      </c>
      <c r="D17" s="497" t="s">
        <v>876</v>
      </c>
      <c r="E17" s="493" t="str">
        <f>IF(ZAKL_DATA!B19&lt;&gt;"",ZAKL_DATA!B19,"")</f>
        <v/>
      </c>
      <c r="G17" s="490" t="s">
        <v>1158</v>
      </c>
      <c r="H17" s="490" t="str">
        <f>IF('7'!C10&lt;&gt;0,'7'!C10,"")</f>
        <v/>
      </c>
      <c r="J17" s="490" t="s">
        <v>1231</v>
      </c>
      <c r="K17" s="490" t="str">
        <f>IF(ISNUMBER('4'!E10),'4'!E10,"")</f>
        <v/>
      </c>
      <c r="M17" s="490" t="s">
        <v>1270</v>
      </c>
      <c r="N17" s="490" t="str">
        <f>IF('5'!F33&lt;&gt;"",'5'!F33,"")</f>
        <v/>
      </c>
      <c r="P17" s="490" t="s">
        <v>9205</v>
      </c>
      <c r="Q17" s="490"/>
    </row>
    <row r="18" spans="1:18">
      <c r="A18" s="492" t="s">
        <v>846</v>
      </c>
      <c r="B18" s="368">
        <f>'8'!E14</f>
        <v>0</v>
      </c>
      <c r="D18" s="497" t="s">
        <v>877</v>
      </c>
      <c r="E18" s="499" t="str">
        <f>'1'!A9</f>
        <v/>
      </c>
      <c r="G18" s="490" t="s">
        <v>1159</v>
      </c>
      <c r="H18" s="490" t="str">
        <f>IF('7'!C11&lt;&gt;0,'7'!C11,"")</f>
        <v/>
      </c>
      <c r="J18" s="490" t="s">
        <v>1232</v>
      </c>
      <c r="K18" s="490" t="str">
        <f>IF(ISNUMBER('4'!E11),'4'!E11,"")</f>
        <v/>
      </c>
      <c r="M18" s="490" t="s">
        <v>1271</v>
      </c>
      <c r="N18" s="490" t="str">
        <f>IF('5'!F34&lt;&gt;"",'5'!F34,"")</f>
        <v/>
      </c>
      <c r="P18" s="490" t="s">
        <v>9206</v>
      </c>
      <c r="Q18" s="368" t="str">
        <f>'8'!D40</f>
        <v xml:space="preserve"> </v>
      </c>
    </row>
    <row r="19" spans="1:18">
      <c r="A19" s="492" t="s">
        <v>847</v>
      </c>
      <c r="B19" s="368">
        <f>'8'!E15</f>
        <v>0</v>
      </c>
      <c r="D19" s="497" t="s">
        <v>878</v>
      </c>
      <c r="E19" s="499" t="e">
        <f>IF(ZAKL_DATA!B20&lt;&gt;"ČESKÁ REPUBLIKA", VLOOKUP(ZAKL_DATA!B20,FU!J3:J253,1,FALSE), "")</f>
        <v>#N/A</v>
      </c>
      <c r="G19" s="490" t="s">
        <v>1160</v>
      </c>
      <c r="H19" s="490" t="str">
        <f>IF('7'!C12&lt;&gt;0,'7'!C12,"")</f>
        <v/>
      </c>
      <c r="J19" s="490" t="s">
        <v>1233</v>
      </c>
      <c r="K19" s="490" t="str">
        <f>IF(ISNUMBER('4'!E16),'4'!E16,"")</f>
        <v/>
      </c>
      <c r="M19" s="490" t="s">
        <v>1272</v>
      </c>
      <c r="N19" s="490" t="str">
        <f>IF('5'!G31&lt;&gt;"",'5'!G31,"")</f>
        <v/>
      </c>
      <c r="P19" s="490" t="s">
        <v>9207</v>
      </c>
      <c r="Q19" s="490"/>
    </row>
    <row r="20" spans="1:18">
      <c r="A20" s="492" t="s">
        <v>848</v>
      </c>
      <c r="B20" s="368">
        <f>'8'!E16</f>
        <v>0</v>
      </c>
      <c r="D20" s="497" t="s">
        <v>879</v>
      </c>
      <c r="E20" s="348" t="str">
        <f>IF(ZAKL_DATA!B16&lt;&gt;"",ZAKL_DATA!B16,"")</f>
        <v/>
      </c>
      <c r="G20" s="490" t="s">
        <v>1161</v>
      </c>
      <c r="H20" s="490">
        <f>IF('7'!C15&lt;&gt;"",'7'!C15,"")</f>
        <v>0</v>
      </c>
      <c r="J20" s="490" t="s">
        <v>1234</v>
      </c>
      <c r="K20" s="490" t="str">
        <f>IF(ISNUMBER('4'!E18),'4'!E18,"")</f>
        <v/>
      </c>
      <c r="M20" s="490" t="s">
        <v>1273</v>
      </c>
      <c r="N20" s="490" t="str">
        <f>IF('5'!G32&lt;&gt;"",'5'!G32,"")</f>
        <v/>
      </c>
      <c r="P20" s="490" t="s">
        <v>9208</v>
      </c>
      <c r="Q20" s="490"/>
    </row>
    <row r="21" spans="1:18">
      <c r="A21" s="492" t="s">
        <v>849</v>
      </c>
      <c r="B21" s="368">
        <f>'8'!E17</f>
        <v>0</v>
      </c>
      <c r="D21" s="497" t="s">
        <v>880</v>
      </c>
      <c r="E21" s="493" t="str">
        <f>IF(E38="V3",'8'!A25,"")</f>
        <v/>
      </c>
      <c r="G21" s="490" t="s">
        <v>1162</v>
      </c>
      <c r="H21" s="490" t="str">
        <f>IF('7'!C17&lt;&gt;0,'7'!C17,"")</f>
        <v/>
      </c>
      <c r="J21" s="490" t="s">
        <v>1235</v>
      </c>
      <c r="K21" s="490" t="str">
        <f>IF(ISNUMBER('4'!E25),'4'!E25,"")</f>
        <v/>
      </c>
      <c r="M21" s="490" t="s">
        <v>1274</v>
      </c>
      <c r="N21" s="490" t="str">
        <f>IF('5'!G33&lt;&gt;"",'5'!G33,"")</f>
        <v/>
      </c>
      <c r="P21" s="490" t="s">
        <v>9209</v>
      </c>
      <c r="Q21" s="348"/>
    </row>
    <row r="22" spans="1:18">
      <c r="A22" s="492" t="s">
        <v>854</v>
      </c>
      <c r="B22" s="490">
        <f>'1'!L13</f>
        <v>1</v>
      </c>
      <c r="D22" s="497" t="s">
        <v>881</v>
      </c>
      <c r="E22" s="348" t="str">
        <f>IF(E38="V2",'8'!A25,"")</f>
        <v/>
      </c>
      <c r="G22" s="490" t="s">
        <v>1163</v>
      </c>
      <c r="H22" s="490" t="str">
        <f>IF('7'!C18&lt;&gt;0,'7'!C18,"")</f>
        <v/>
      </c>
      <c r="J22" s="490" t="s">
        <v>1236</v>
      </c>
      <c r="K22" s="490" t="str">
        <f>IF(ISNUMBER('4'!E26),'4'!E26,"")</f>
        <v/>
      </c>
      <c r="M22" s="490" t="s">
        <v>1275</v>
      </c>
      <c r="N22" s="490" t="str">
        <f>IF('5'!G34&lt;&gt;"",'5'!G34,"")</f>
        <v/>
      </c>
      <c r="P22" s="490" t="s">
        <v>9210</v>
      </c>
      <c r="Q22" s="493"/>
    </row>
    <row r="23" spans="1:18">
      <c r="A23" s="492" t="s">
        <v>855</v>
      </c>
      <c r="B23" s="490">
        <f>'1'!L20</f>
        <v>0</v>
      </c>
      <c r="D23" s="497" t="s">
        <v>882</v>
      </c>
      <c r="E23" s="348" t="str">
        <f>IF(E38="V4",'8'!A25,"")</f>
        <v/>
      </c>
      <c r="G23" s="490" t="s">
        <v>1164</v>
      </c>
      <c r="H23" s="490">
        <f>'7'!C5</f>
        <v>0</v>
      </c>
      <c r="J23" s="490" t="s">
        <v>1237</v>
      </c>
      <c r="K23" s="490" t="str">
        <f>IF(ISNUMBER('4'!E27),'4'!E27,"")</f>
        <v/>
      </c>
      <c r="M23" s="490" t="s">
        <v>1276</v>
      </c>
      <c r="N23" s="490" t="str">
        <f>IF('5'!G35&lt;&gt;0,'5'!G35,"")</f>
        <v/>
      </c>
      <c r="P23" s="490" t="s">
        <v>9211</v>
      </c>
      <c r="Q23" s="490"/>
    </row>
    <row r="24" spans="1:18">
      <c r="A24" s="492" t="s">
        <v>851</v>
      </c>
      <c r="B24" s="493" t="str">
        <f>IF(OR('1'!L50="T",'1'!L50="Z",'1'!L50="A",'1'!L50="N"),'1'!L50,"N")</f>
        <v>N</v>
      </c>
      <c r="C24" s="186"/>
      <c r="D24" s="497" t="s">
        <v>883</v>
      </c>
      <c r="E24" s="348" t="str">
        <f>IF(E38="V2",ZAKL_DATA!D20,IF(E38="V3",LEFT('8'!A23,(FIND(" ",'8'!A23,1))-1),""))</f>
        <v/>
      </c>
      <c r="G24" s="490" t="s">
        <v>1165</v>
      </c>
      <c r="H24" s="490">
        <f>IF('7'!C19&lt;&gt;"",'7'!C19,"")</f>
        <v>0</v>
      </c>
      <c r="J24" s="490" t="s">
        <v>1238</v>
      </c>
      <c r="K24" s="490" t="str">
        <f>IF(ISNUMBER('4'!E28),'4'!E28,"")</f>
        <v/>
      </c>
      <c r="M24" s="490" t="s">
        <v>1277</v>
      </c>
      <c r="N24" s="490" t="str">
        <f>IF('5'!H31&lt;&gt;0,'5'!H31,"")</f>
        <v/>
      </c>
      <c r="P24" s="490" t="s">
        <v>9212</v>
      </c>
      <c r="Q24" s="490"/>
    </row>
    <row r="25" spans="1:18">
      <c r="A25" s="497" t="s">
        <v>834</v>
      </c>
      <c r="B25" s="490" t="str">
        <f>IF('1'!E16&lt;&gt;"",RIGHT('1'!E16,1),"")</f>
        <v>A</v>
      </c>
      <c r="D25" s="497" t="s">
        <v>884</v>
      </c>
      <c r="E25" s="499" t="str">
        <f>IF(E38="V2","4b",IF(OR(E38="V3",E38="V4"),"4a",""))</f>
        <v/>
      </c>
      <c r="G25" s="490" t="s">
        <v>1166</v>
      </c>
      <c r="H25" s="490" t="str">
        <f>IF(AND('7'!C21&lt;&gt;0,'XML Export'!$H$42:$H$42&gt;0),'7'!C21*100,"")</f>
        <v/>
      </c>
      <c r="J25" s="490" t="s">
        <v>1239</v>
      </c>
      <c r="K25" s="490" t="str">
        <f>IF(ISNUMBER('4'!E12),'4'!E12,"")</f>
        <v/>
      </c>
      <c r="M25" s="490" t="s">
        <v>1278</v>
      </c>
      <c r="N25" s="490" t="str">
        <f>IF('5'!H32&lt;&gt;0,'5'!H32,"")</f>
        <v/>
      </c>
      <c r="P25" s="490" t="s">
        <v>9213</v>
      </c>
      <c r="Q25" s="490"/>
    </row>
    <row r="26" spans="1:18">
      <c r="A26" s="497" t="s">
        <v>852</v>
      </c>
      <c r="B26" s="348" t="str">
        <f>LEFT('1'!E16,1)</f>
        <v>1</v>
      </c>
      <c r="D26" s="497" t="s">
        <v>885</v>
      </c>
      <c r="E26" s="348" t="str">
        <f>IF(E38="V4",'8'!A23,"")</f>
        <v/>
      </c>
      <c r="G26" s="490" t="s">
        <v>1167</v>
      </c>
      <c r="H26" s="490">
        <f>IF('7'!C22&lt;&gt;"",'7'!C22,"")</f>
        <v>0</v>
      </c>
      <c r="J26" s="490" t="s">
        <v>1240</v>
      </c>
      <c r="K26" s="490" t="str">
        <f>IF(ISNUMBER('4'!E14),'4'!E14,"")</f>
        <v/>
      </c>
      <c r="M26" s="490" t="s">
        <v>1279</v>
      </c>
      <c r="N26" s="490" t="str">
        <f>IF('5'!H33&lt;&gt;0,'5'!H33,"")</f>
        <v/>
      </c>
      <c r="P26" s="490" t="s">
        <v>9214</v>
      </c>
      <c r="Q26" s="490"/>
    </row>
    <row r="27" spans="1:18">
      <c r="A27" s="492" t="s">
        <v>853</v>
      </c>
      <c r="B27" s="498" t="str">
        <f>IF(OR('1'!F20="a",'1'!F20="A"),"A",IF(OR('1'!F20="b",'1'!F20="B"),"B",IF(OR('1'!F20="c",'1'!F20="C"),"C",IF(OR('1'!F20="d",'1'!F20="D"),"D",""))))</f>
        <v>A</v>
      </c>
      <c r="D27" s="497" t="s">
        <v>886</v>
      </c>
      <c r="E27" s="348" t="str">
        <f>IF(E38="V2",ZAKL_DATA!D21,IF(E38="V3",MID('8'!A23,(FIND(" ",'8'!A23,1))+1,LEN('8'!A23)),""))</f>
        <v/>
      </c>
      <c r="G27" s="490" t="s">
        <v>1168</v>
      </c>
      <c r="H27" s="490" t="str">
        <f>IF('7'!C24&lt;&gt;0,'7'!C24,"")</f>
        <v/>
      </c>
      <c r="J27" s="490" t="s">
        <v>1241</v>
      </c>
      <c r="K27" s="490" t="str">
        <f>IF(ISNUMBER('4'!E13),'4'!E13,"")</f>
        <v/>
      </c>
      <c r="M27" s="490" t="s">
        <v>1280</v>
      </c>
      <c r="N27" s="490" t="str">
        <f>IF('5'!H34&lt;&gt;0,'5'!H34,"")</f>
        <v/>
      </c>
      <c r="P27" s="490" t="s">
        <v>9215</v>
      </c>
      <c r="Q27" s="490"/>
    </row>
    <row r="28" spans="1:18">
      <c r="A28" s="492" t="s">
        <v>857</v>
      </c>
      <c r="B28" s="348" t="str">
        <f>TEXT('1'!H26,"DD.MM.RRRR")</f>
        <v>31.12.2023</v>
      </c>
      <c r="D28" s="497" t="s">
        <v>887</v>
      </c>
      <c r="E28" s="348" t="str">
        <f>IF(OR(E38="V2",E38="V3"),"F",IF(E38="V4","P",""))</f>
        <v/>
      </c>
      <c r="F28" s="186" t="s">
        <v>1137</v>
      </c>
      <c r="G28" s="490" t="s">
        <v>1169</v>
      </c>
      <c r="H28" s="490" t="str">
        <f>IF('7'!C25&lt;&gt;0,'7'!C25,"")</f>
        <v/>
      </c>
      <c r="J28" s="490" t="s">
        <v>1242</v>
      </c>
      <c r="K28" s="490" t="str">
        <f>IF(ISNUMBER('4'!E15),'4'!E15,"")</f>
        <v/>
      </c>
      <c r="M28" s="490" t="s">
        <v>1281</v>
      </c>
      <c r="N28" s="490" t="str">
        <f>IF('5'!H35&lt;&gt;0,'5'!H35,"")</f>
        <v/>
      </c>
      <c r="P28" s="490" t="s">
        <v>9216</v>
      </c>
      <c r="Q28" s="490"/>
    </row>
    <row r="29" spans="1:18">
      <c r="A29" s="492" t="s">
        <v>856</v>
      </c>
      <c r="B29" s="348" t="str">
        <f>TEXT('1'!F26,"DD.MM.RRRR")</f>
        <v>01.01.2023</v>
      </c>
      <c r="D29" s="497" t="s">
        <v>888</v>
      </c>
      <c r="E29" s="348" t="str">
        <f>CONCATENATE(ZAKL_DATA!D4,IF(ZAKL_DATA!D7&lt;&gt;"",", ",""),ZAKL_DATA!D7)</f>
        <v/>
      </c>
      <c r="G29" s="490" t="s">
        <v>1170</v>
      </c>
      <c r="H29" s="490">
        <f>IF('7'!C26&lt;&gt;"",'7'!C26,"")</f>
        <v>0</v>
      </c>
      <c r="J29" s="490" t="s">
        <v>3586</v>
      </c>
      <c r="K29" s="490" t="str">
        <f>IF(ISNUMBER('5'!G10),'5'!G10,"")</f>
        <v/>
      </c>
      <c r="M29" s="490" t="s">
        <v>1282</v>
      </c>
      <c r="N29" s="348" t="str">
        <f>IF('5'!C40&lt;&gt;"",TEXT('5'!C40,"DD.MM.RRRR"),"")</f>
        <v/>
      </c>
      <c r="P29" s="490" t="s">
        <v>9217</v>
      </c>
      <c r="Q29" s="490"/>
    </row>
    <row r="30" spans="1:18">
      <c r="A30" s="492" t="s">
        <v>858</v>
      </c>
      <c r="B30" s="490">
        <f>'1'!L16</f>
        <v>2</v>
      </c>
      <c r="E30">
        <v>123</v>
      </c>
      <c r="G30" s="490" t="s">
        <v>1171</v>
      </c>
      <c r="H30" s="490">
        <f>'2'!E9</f>
        <v>0</v>
      </c>
      <c r="J30" s="490" t="s">
        <v>3587</v>
      </c>
      <c r="K30" s="490" t="str">
        <f>IF(ISNUMBER('5'!G9),'5'!G9,"")</f>
        <v/>
      </c>
      <c r="M30" s="490" t="s">
        <v>1283</v>
      </c>
      <c r="N30" s="348" t="str">
        <f>IF('5'!B40&lt;&gt;"",TEXT('5'!B40,"DD.MM.RRRR"),"")</f>
        <v/>
      </c>
      <c r="P30" s="490" t="s">
        <v>9218</v>
      </c>
      <c r="Q30" s="490"/>
    </row>
    <row r="31" spans="1:18">
      <c r="A31" s="492" t="s">
        <v>1517</v>
      </c>
      <c r="B31" s="499" t="str">
        <f>IF(LEFT('1'!L42)="A","A","N")</f>
        <v>N</v>
      </c>
      <c r="G31" s="490" t="s">
        <v>1172</v>
      </c>
      <c r="H31" s="490" t="str">
        <f>IF('7'!C30&lt;&gt;0,'7'!C30,"")</f>
        <v/>
      </c>
      <c r="M31" s="490" t="s">
        <v>1284</v>
      </c>
      <c r="N31" s="348" t="str">
        <f>IF('5'!C41&lt;&gt;"",TEXT('5'!C41,"DD.MM.RRRR"),"")</f>
        <v/>
      </c>
      <c r="P31" s="490" t="s">
        <v>9219</v>
      </c>
      <c r="Q31" s="494" t="str">
        <f>IF('8'!E17&gt;0,"U","")</f>
        <v/>
      </c>
      <c r="R31" s="351" t="s">
        <v>9226</v>
      </c>
    </row>
    <row r="32" spans="1:18">
      <c r="A32" s="492" t="s">
        <v>2423</v>
      </c>
      <c r="B32" s="490" t="e">
        <f>IF(VALUE(C32)&gt;99999,VALUE(C32),IF(VALUE(C32)&gt;9999,VALUE(C32)*10,IF(VALUE(C32)&gt;999,VALUE(C32)*100,IF(VALUE(C32)&gt;99,VALUE(C32)*1000,IF(VALUE(C32)&gt;9,VALUE(C32)*10000,VALUE(C32)*100000)))))</f>
        <v>#N/A</v>
      </c>
      <c r="C32" s="186" t="e">
        <f>UPPER(VLOOKUP(ZAKL_DATA!B29,FU!N3:O1699,2,FALSE))</f>
        <v>#N/A</v>
      </c>
      <c r="G32" s="490" t="s">
        <v>1173</v>
      </c>
      <c r="H32" s="490" t="str">
        <f>IF('XML Export'!$H$42:$H$42&gt;0,'7'!C31,"")</f>
        <v/>
      </c>
      <c r="M32" s="490" t="s">
        <v>1285</v>
      </c>
      <c r="N32" s="348" t="str">
        <f>IF('5'!B41&lt;&gt;"",TEXT('5'!B41,"DD.MM.RRRR"),"")</f>
        <v/>
      </c>
      <c r="P32" s="490" t="s">
        <v>9220</v>
      </c>
      <c r="Q32" s="494" t="str">
        <f>IF('8'!E17&gt;0,ZAKL_DATA!B32,"")</f>
        <v/>
      </c>
    </row>
    <row r="33" spans="1:19">
      <c r="A33" s="492" t="s">
        <v>2427</v>
      </c>
      <c r="B33" s="368"/>
      <c r="C33" s="334" t="s">
        <v>2433</v>
      </c>
      <c r="G33" s="490" t="s">
        <v>1174</v>
      </c>
      <c r="H33" s="490">
        <f>'2'!E10</f>
        <v>0</v>
      </c>
      <c r="M33" s="490" t="s">
        <v>1286</v>
      </c>
      <c r="N33" s="348" t="str">
        <f>IF('5'!C42&lt;&gt;"",TEXT('5'!C42,"DD.MM.RRRR"),"")</f>
        <v/>
      </c>
      <c r="P33" s="490" t="s">
        <v>9221</v>
      </c>
      <c r="Q33" s="490" t="str">
        <f>IF('8'!E17&gt;0,ZAKL_DATA!B33,"")</f>
        <v/>
      </c>
    </row>
    <row r="34" spans="1:19">
      <c r="A34" s="492" t="s">
        <v>2428</v>
      </c>
      <c r="B34" s="490">
        <v>500</v>
      </c>
      <c r="C34" s="186" t="s">
        <v>1198</v>
      </c>
      <c r="D34" s="351" t="s">
        <v>3522</v>
      </c>
      <c r="E34" t="str">
        <f>IF(AND('8'!C21="",OR('8'!A23="  ",'8'!A23=""),'8'!A25="", LEN('8'!A29)&gt;5),"V1","")</f>
        <v/>
      </c>
      <c r="F34" s="351" t="s">
        <v>3523</v>
      </c>
      <c r="G34" s="490" t="s">
        <v>1175</v>
      </c>
      <c r="H34" s="490">
        <f>'2'!E11</f>
        <v>0</v>
      </c>
      <c r="M34" s="490" t="s">
        <v>1287</v>
      </c>
      <c r="N34" s="348" t="str">
        <f>IF('5'!B42&lt;&gt;"",TEXT('5'!B42,"DD.MM.RRRR"),"")</f>
        <v/>
      </c>
      <c r="P34" s="490" t="s">
        <v>9222</v>
      </c>
      <c r="Q34" s="490" t="str">
        <f>IF('8'!E17&gt;0,ZAKL_DATA!B34,"")</f>
        <v/>
      </c>
    </row>
    <row r="35" spans="1:19">
      <c r="A35" s="492" t="s">
        <v>2429</v>
      </c>
      <c r="B35" s="493" t="str">
        <f>IF(Účetní_závěrka!I84&lt;&gt;"",LEFT(Účetní_závěrka!I84,(FIND("-",Účetní_závěrka!I84,1))-1),"")</f>
        <v/>
      </c>
      <c r="C35" s="186" t="s">
        <v>1198</v>
      </c>
      <c r="D35" s="351" t="s">
        <v>3524</v>
      </c>
      <c r="E35" t="str">
        <f>IF(OR('8'!C21="4b",'8'!C21="4B"),"V2","")</f>
        <v/>
      </c>
      <c r="G35" s="490" t="s">
        <v>1176</v>
      </c>
      <c r="H35" s="490">
        <f>'2'!E12</f>
        <v>0</v>
      </c>
      <c r="M35" s="490" t="s">
        <v>1288</v>
      </c>
      <c r="N35" s="348" t="str">
        <f>IF('5'!C43&lt;&gt;"",TEXT('5'!C43,"DD.MM.RRRR"),"")</f>
        <v/>
      </c>
      <c r="P35" s="490" t="s">
        <v>9223</v>
      </c>
      <c r="Q35" s="490"/>
      <c r="R35" s="351" t="s">
        <v>9225</v>
      </c>
    </row>
    <row r="36" spans="1:19">
      <c r="A36" s="492" t="s">
        <v>2430</v>
      </c>
      <c r="B36" s="348" t="str">
        <f>IF(LEFT('1'!J48)="A","A","N")</f>
        <v>A</v>
      </c>
      <c r="D36" s="351" t="s">
        <v>3525</v>
      </c>
      <c r="E36" t="str">
        <f>IF(AND(OR('8'!C21="4a",'8'!C21="4A"),NOT(ISERR(DATEVALUE('8'!A25)))),"V3","")</f>
        <v/>
      </c>
      <c r="G36" s="490" t="s">
        <v>1177</v>
      </c>
      <c r="H36" s="490">
        <f>'2'!E13</f>
        <v>0</v>
      </c>
      <c r="M36" s="490" t="s">
        <v>1289</v>
      </c>
      <c r="N36" s="348" t="str">
        <f>IF('5'!B43&lt;&gt;"",TEXT('5'!B43,"DD.MM.RRRR"),"")</f>
        <v/>
      </c>
      <c r="S36" s="295"/>
    </row>
    <row r="37" spans="1:19">
      <c r="A37" s="492" t="s">
        <v>2431</v>
      </c>
      <c r="B37" s="348" t="str">
        <f>IF(LEFT('1'!L46)="A","A","N")</f>
        <v>N</v>
      </c>
      <c r="D37" s="351" t="s">
        <v>3526</v>
      </c>
      <c r="E37" t="str">
        <f>IF(AND(OR('8'!C21="4a",'8'!C21="4A"),E36&lt;&gt;"V3"),"V4","")</f>
        <v/>
      </c>
      <c r="G37" s="490" t="s">
        <v>1178</v>
      </c>
      <c r="H37" s="490" t="str">
        <f>IF('2'!E14&lt;&gt;0,'2'!E14,"")</f>
        <v/>
      </c>
      <c r="M37" s="490" t="s">
        <v>1290</v>
      </c>
      <c r="N37" s="490" t="str">
        <f>IF('5'!D40&lt;&gt;"",'5'!D40,"")</f>
        <v/>
      </c>
    </row>
    <row r="38" spans="1:19">
      <c r="A38" s="494" t="s">
        <v>3534</v>
      </c>
      <c r="B38" s="493" t="str">
        <f>IF(Účetní_závěrka!C12&lt;&gt;"",IF(AND(Účetní_závěrka!C88&gt;0,Účetní_závěrka!C147&gt;0),"P","Z"),"")</f>
        <v/>
      </c>
      <c r="D38" s="351" t="s">
        <v>3527</v>
      </c>
      <c r="E38" s="351" t="str">
        <f>CONCATENATE(E34,E35,E36,E37)</f>
        <v/>
      </c>
      <c r="G38" s="490" t="s">
        <v>1179</v>
      </c>
      <c r="H38" s="490">
        <f>'2'!E16</f>
        <v>0</v>
      </c>
      <c r="M38" s="490" t="s">
        <v>1291</v>
      </c>
      <c r="N38" s="490" t="str">
        <f>IF('5'!D41&lt;&gt;"",'5'!D41,"")</f>
        <v/>
      </c>
    </row>
    <row r="39" spans="1:19">
      <c r="A39" s="494" t="s">
        <v>3585</v>
      </c>
      <c r="B39" s="348" t="str">
        <f>IF(AND('1'!E13&lt;&gt;"",NOT(ISNUMBER(FIND("x",'1'!E13)))),TEXT('1'!E13,"DD.MM.RRRR"),"")</f>
        <v/>
      </c>
      <c r="G39" s="490" t="s">
        <v>1180</v>
      </c>
      <c r="H39" s="490">
        <f>'2'!E20</f>
        <v>0</v>
      </c>
      <c r="M39" s="490" t="s">
        <v>1292</v>
      </c>
      <c r="N39" s="490" t="str">
        <f>IF('5'!D42&lt;&gt;"",'5'!D42,"")</f>
        <v/>
      </c>
    </row>
    <row r="40" spans="1:19">
      <c r="A40" s="494" t="s">
        <v>3588</v>
      </c>
      <c r="B40" s="493" t="str">
        <f>IF(OR(B26="4",B26="5"),"N","")</f>
        <v/>
      </c>
      <c r="G40" s="490" t="s">
        <v>1181</v>
      </c>
      <c r="H40" s="490">
        <f>'2'!E22</f>
        <v>0</v>
      </c>
      <c r="M40" s="490" t="s">
        <v>1293</v>
      </c>
      <c r="N40" s="490" t="str">
        <f>IF('5'!D43&lt;&gt;"",'5'!D43,"")</f>
        <v/>
      </c>
    </row>
    <row r="41" spans="1:19">
      <c r="A41" s="490" t="s">
        <v>834</v>
      </c>
      <c r="B41" s="348" t="str">
        <f>IF('1'!E16&lt;&gt;"",RIGHT('1'!E16,1),"")</f>
        <v>A</v>
      </c>
      <c r="G41" s="490" t="s">
        <v>1182</v>
      </c>
      <c r="H41" s="490">
        <f>'2'!E23</f>
        <v>0</v>
      </c>
      <c r="M41" s="490" t="s">
        <v>1294</v>
      </c>
      <c r="N41" s="490" t="str">
        <f>IF('5'!F40&lt;&gt;"",'5'!F40,"")</f>
        <v/>
      </c>
    </row>
    <row r="42" spans="1:19">
      <c r="A42" s="494" t="s">
        <v>9057</v>
      </c>
      <c r="B42" s="348" t="str">
        <f>IF(Účetní_závěrka!C12&lt;&gt;"",IF(Účetní_závěrka!C147&gt;0,"P","Z"),"")</f>
        <v/>
      </c>
      <c r="G42" s="490" t="s">
        <v>1183</v>
      </c>
      <c r="H42" s="490">
        <f>'7'!C6</f>
        <v>0</v>
      </c>
      <c r="M42" s="490" t="s">
        <v>1295</v>
      </c>
      <c r="N42" s="490" t="str">
        <f>IF('5'!F41&lt;&gt;"",'5'!F41,"")</f>
        <v/>
      </c>
    </row>
    <row r="43" spans="1:19">
      <c r="A43" s="494" t="s">
        <v>9058</v>
      </c>
      <c r="B43" s="348" t="str">
        <f>IF(Účetní_závěrka!C12&lt;&gt;"",IF(Účetní_závěrka!C88&gt;0,"P","Z"),"")</f>
        <v/>
      </c>
      <c r="G43" s="490" t="s">
        <v>1184</v>
      </c>
      <c r="H43" s="490" t="str">
        <f>IF('7'!C13&lt;&gt;0,'7'!C13,"")</f>
        <v/>
      </c>
      <c r="M43" s="490" t="s">
        <v>1296</v>
      </c>
      <c r="N43" s="490" t="str">
        <f>IF('5'!F42&lt;&gt;"",'5'!F42,"")</f>
        <v/>
      </c>
    </row>
    <row r="44" spans="1:19">
      <c r="A44" s="494" t="s">
        <v>9069</v>
      </c>
      <c r="B44" s="348" t="str">
        <f>IF('1'!L40&lt;&gt;"",'1'!L40,"")</f>
        <v>M</v>
      </c>
      <c r="D44" t="s">
        <v>9128</v>
      </c>
      <c r="G44" s="490" t="s">
        <v>1185</v>
      </c>
      <c r="H44" s="490" t="str">
        <f>IF('7'!C14&lt;&gt;0,'7'!C14,"")</f>
        <v/>
      </c>
      <c r="M44" s="490" t="s">
        <v>1297</v>
      </c>
      <c r="N44" s="490" t="str">
        <f>IF('5'!F43&lt;&gt;"",'5'!F43,"")</f>
        <v/>
      </c>
    </row>
    <row r="45" spans="1:19">
      <c r="A45" s="511" t="s">
        <v>9124</v>
      </c>
      <c r="B45" s="295" t="str">
        <f>IF(NOT(OR(ISNUMBER(FIND("X",'1'!L44)),ISNUMBER(FIND("X",'1'!L44)))),"A","N")</f>
        <v>N</v>
      </c>
      <c r="D45" t="s">
        <v>9129</v>
      </c>
      <c r="G45" s="490" t="s">
        <v>1186</v>
      </c>
      <c r="H45" s="490">
        <f>'7'!C33</f>
        <v>0</v>
      </c>
      <c r="M45" s="490" t="s">
        <v>1298</v>
      </c>
      <c r="N45" s="490" t="str">
        <f>IF('5'!G40&lt;&gt;"",'5'!G40,"")</f>
        <v/>
      </c>
    </row>
    <row r="46" spans="1:19">
      <c r="A46" s="511" t="s">
        <v>9125</v>
      </c>
      <c r="B46" s="512" t="s">
        <v>9133</v>
      </c>
      <c r="C46" t="s">
        <v>836</v>
      </c>
      <c r="D46" t="s">
        <v>9130</v>
      </c>
      <c r="G46" s="490" t="s">
        <v>1187</v>
      </c>
      <c r="H46" s="490">
        <f>'7'!C34*100</f>
        <v>15</v>
      </c>
      <c r="M46" s="490" t="s">
        <v>1299</v>
      </c>
      <c r="N46" s="490" t="str">
        <f>IF('5'!G41&lt;&gt;"",'5'!G41,"")</f>
        <v/>
      </c>
    </row>
    <row r="47" spans="1:19">
      <c r="A47" s="511" t="s">
        <v>9126</v>
      </c>
      <c r="B47" s="512" t="s">
        <v>9133</v>
      </c>
      <c r="C47" t="s">
        <v>836</v>
      </c>
      <c r="D47" t="s">
        <v>9131</v>
      </c>
      <c r="E47" s="295" t="s">
        <v>9132</v>
      </c>
      <c r="F47" t="s">
        <v>836</v>
      </c>
      <c r="G47" s="490" t="s">
        <v>1188</v>
      </c>
      <c r="H47" s="490">
        <f>'7'!C35</f>
        <v>0</v>
      </c>
      <c r="M47" s="490" t="s">
        <v>1300</v>
      </c>
      <c r="N47" s="490" t="str">
        <f>IF('5'!G42&lt;&gt;"",'5'!G42,"")</f>
        <v/>
      </c>
    </row>
    <row r="48" spans="1:19">
      <c r="A48" t="s">
        <v>9127</v>
      </c>
      <c r="G48" s="490" t="s">
        <v>1189</v>
      </c>
      <c r="H48" s="490">
        <f>'7'!C36</f>
        <v>0</v>
      </c>
      <c r="M48" s="490" t="s">
        <v>1301</v>
      </c>
      <c r="N48" s="490" t="str">
        <f>IF('5'!G43&lt;&gt;"",'5'!G43,"")</f>
        <v/>
      </c>
    </row>
    <row r="49" spans="1:14">
      <c r="G49" s="490" t="s">
        <v>1190</v>
      </c>
      <c r="H49" s="490">
        <f>'7'!C37</f>
        <v>0</v>
      </c>
      <c r="M49" s="490" t="s">
        <v>1302</v>
      </c>
      <c r="N49" s="490" t="str">
        <f>IF('5'!G44&lt;&gt;0,'5'!G44,"")</f>
        <v/>
      </c>
    </row>
    <row r="50" spans="1:14">
      <c r="A50" s="300" t="s">
        <v>1199</v>
      </c>
      <c r="G50" s="490" t="s">
        <v>1191</v>
      </c>
      <c r="H50" s="490">
        <f>'7'!C39</f>
        <v>0</v>
      </c>
      <c r="M50" s="490" t="s">
        <v>1303</v>
      </c>
      <c r="N50" s="490" t="str">
        <f>IF('5'!H40&lt;&gt;0,'5'!H40,"")</f>
        <v/>
      </c>
    </row>
    <row r="51" spans="1:14">
      <c r="G51" s="490" t="s">
        <v>1192</v>
      </c>
      <c r="H51" s="490">
        <f>'7'!C42</f>
        <v>0</v>
      </c>
      <c r="M51" s="490" t="s">
        <v>1304</v>
      </c>
      <c r="N51" s="490" t="str">
        <f>IF('5'!H41&lt;&gt;0,'5'!H41,"")</f>
        <v/>
      </c>
    </row>
    <row r="52" spans="1:14">
      <c r="A52" t="s">
        <v>3583</v>
      </c>
      <c r="B52" t="s">
        <v>1201</v>
      </c>
      <c r="C52" t="s">
        <v>1202</v>
      </c>
      <c r="G52" s="490" t="s">
        <v>1193</v>
      </c>
      <c r="H52" s="490"/>
      <c r="M52" s="490" t="s">
        <v>1305</v>
      </c>
      <c r="N52" s="490" t="str">
        <f>IF('5'!H42&lt;&gt;0,'5'!H42,"")</f>
        <v/>
      </c>
    </row>
    <row r="53" spans="1:14">
      <c r="B53" s="295" t="str">
        <f>IF('3'!B10:C10&lt;&gt;"",'3'!B10:C10,"")</f>
        <v/>
      </c>
      <c r="C53" s="298" t="str">
        <f>IF(ISNUMBER('3'!D10),'3'!D10,"")</f>
        <v/>
      </c>
      <c r="G53" s="490" t="s">
        <v>1194</v>
      </c>
      <c r="H53" s="348">
        <f>'2'!B30</f>
        <v>0</v>
      </c>
      <c r="M53" s="490" t="s">
        <v>1306</v>
      </c>
      <c r="N53" s="490" t="str">
        <f>IF('5'!H43&lt;&gt;0,'5'!H43,"")</f>
        <v/>
      </c>
    </row>
    <row r="54" spans="1:14">
      <c r="B54" s="295" t="str">
        <f>IF('3'!B11:C11&lt;&gt;"",'3'!B11:C11,"")</f>
        <v/>
      </c>
      <c r="C54" s="298" t="str">
        <f>IF(ISNUMBER('3'!D11),'3'!D11,"")</f>
        <v/>
      </c>
      <c r="G54" s="490" t="s">
        <v>1195</v>
      </c>
      <c r="H54" s="348" t="str">
        <f>IF('7'!B12&lt;&gt;0,'7'!B12,"")</f>
        <v/>
      </c>
      <c r="M54" s="490" t="s">
        <v>1307</v>
      </c>
      <c r="N54" s="490" t="str">
        <f>IF('5'!H44&lt;&gt;0,'5'!H44,"")</f>
        <v/>
      </c>
    </row>
    <row r="55" spans="1:14">
      <c r="B55" s="295" t="str">
        <f>IF('3'!B12:C12&lt;&gt;"",'3'!B12:C12,"")</f>
        <v/>
      </c>
      <c r="C55" s="298" t="str">
        <f>IF(ISNUMBER('3'!D12),'3'!D12,"")</f>
        <v/>
      </c>
      <c r="G55" s="490" t="s">
        <v>1196</v>
      </c>
      <c r="H55" s="348" t="str">
        <f>IF('7'!B25&lt;&gt;0,'7'!B25,"")</f>
        <v/>
      </c>
    </row>
    <row r="56" spans="1:14">
      <c r="B56" s="295" t="str">
        <f>IF('3'!B13:C13&lt;&gt;"",'3'!B13:C13,"")</f>
        <v/>
      </c>
      <c r="C56" s="298" t="str">
        <f>IF(ISNUMBER('3'!D13),'3'!D13,"")</f>
        <v/>
      </c>
      <c r="G56" s="490" t="s">
        <v>1197</v>
      </c>
      <c r="H56" s="348">
        <f>'2'!B14</f>
        <v>0</v>
      </c>
    </row>
    <row r="57" spans="1:14">
      <c r="B57" s="295" t="str">
        <f>IF('3'!B14:C14&lt;&gt;"",'3'!B14:C14,"")</f>
        <v/>
      </c>
      <c r="C57" s="298" t="str">
        <f>IF(ISNUMBER('3'!D14),'3'!D14,"")</f>
        <v/>
      </c>
      <c r="G57" s="490" t="s">
        <v>1141</v>
      </c>
      <c r="H57" s="490"/>
    </row>
    <row r="58" spans="1:14">
      <c r="B58" s="295" t="str">
        <f>IF('3'!B15:C15&lt;&gt;"",'3'!B15:C15,"")</f>
        <v/>
      </c>
      <c r="C58" s="298" t="str">
        <f>IF(ISNUMBER('3'!D15),'3'!D15,"")</f>
        <v/>
      </c>
      <c r="G58" s="490" t="s">
        <v>1143</v>
      </c>
      <c r="H58" s="490"/>
    </row>
    <row r="59" spans="1:14">
      <c r="B59" s="295" t="str">
        <f>IF('3'!B16:C16&lt;&gt;"",'3'!B16:C16,"")</f>
        <v/>
      </c>
      <c r="C59" s="298" t="str">
        <f>IF(ISNUMBER('3'!D16),'3'!D16,"")</f>
        <v/>
      </c>
      <c r="G59" s="490" t="s">
        <v>1142</v>
      </c>
      <c r="H59" s="490"/>
    </row>
    <row r="60" spans="1:14">
      <c r="B60" s="295" t="str">
        <f>IF('3'!B17:C17&lt;&gt;"",'3'!B17:C17,"")</f>
        <v/>
      </c>
      <c r="C60" s="298" t="str">
        <f>IF(ISNUMBER('3'!D17),'3'!D17,"")</f>
        <v/>
      </c>
      <c r="G60" s="490" t="s">
        <v>1139</v>
      </c>
      <c r="H60" s="490">
        <v>1</v>
      </c>
    </row>
    <row r="61" spans="1:14">
      <c r="B61" s="295" t="str">
        <f>IF('3'!B18:C18&lt;&gt;"",'3'!B18:C18,"")</f>
        <v/>
      </c>
      <c r="C61" s="298" t="str">
        <f>IF(ISNUMBER('3'!D18),'3'!D18,"")</f>
        <v/>
      </c>
      <c r="G61" s="490" t="s">
        <v>9059</v>
      </c>
      <c r="H61" s="348" t="str">
        <f>IF('7'!B11&lt;&gt;0,'7'!B11,"")</f>
        <v/>
      </c>
    </row>
    <row r="62" spans="1:14">
      <c r="B62" s="295" t="str">
        <f>IF('3'!B19:C19&lt;&gt;"",'3'!B19:C19,"")</f>
        <v/>
      </c>
      <c r="C62" s="298" t="str">
        <f>IF(ISNUMBER('3'!D19),'3'!D19,"")</f>
        <v/>
      </c>
      <c r="G62" s="490" t="s">
        <v>9080</v>
      </c>
      <c r="H62" s="490" t="str">
        <f>IF('2'!E15&lt;&gt;0,'2'!E15,"")</f>
        <v/>
      </c>
    </row>
    <row r="63" spans="1:14">
      <c r="B63" s="295" t="str">
        <f>IF('3'!B20:C20&lt;&gt;"",'3'!B20:C20,"")</f>
        <v/>
      </c>
      <c r="C63" s="298" t="str">
        <f>IF(ISNUMBER('3'!D20),'3'!D20,"")</f>
        <v/>
      </c>
      <c r="G63" s="490" t="s">
        <v>9081</v>
      </c>
      <c r="H63" s="490" t="str">
        <f>IF('2'!E31&lt;&gt;0,'2'!E31,"")</f>
        <v/>
      </c>
    </row>
    <row r="64" spans="1:14">
      <c r="B64" s="295" t="str">
        <f>IF('3'!B21:C21&lt;&gt;"",'3'!B21:C21,"")</f>
        <v/>
      </c>
      <c r="C64" s="298" t="str">
        <f>IF(ISNUMBER('3'!D21),'3'!D21,"")</f>
        <v/>
      </c>
      <c r="G64" s="490" t="s">
        <v>9082</v>
      </c>
      <c r="H64" s="490">
        <f>IF('7'!C28&lt;&gt;"",'7'!C28,"")</f>
        <v>0</v>
      </c>
    </row>
    <row r="65" spans="1:11">
      <c r="C65" s="298"/>
      <c r="G65" s="497" t="s">
        <v>9106</v>
      </c>
      <c r="H65" s="368">
        <f>'7'!C29</f>
        <v>0</v>
      </c>
    </row>
    <row r="66" spans="1:11">
      <c r="G66" s="296"/>
    </row>
    <row r="67" spans="1:11">
      <c r="A67" s="300" t="s">
        <v>1200</v>
      </c>
      <c r="G67" s="296"/>
    </row>
    <row r="68" spans="1:11">
      <c r="G68" s="296"/>
    </row>
    <row r="69" spans="1:11">
      <c r="A69" s="410" t="s">
        <v>1211</v>
      </c>
      <c r="B69" s="415">
        <f>IF(ISNUMBER('3'!D22),'3'!D22,"")</f>
        <v>0</v>
      </c>
      <c r="G69" s="296"/>
    </row>
    <row r="70" spans="1:11">
      <c r="G70" s="296"/>
    </row>
    <row r="71" spans="1:11">
      <c r="A71" s="296"/>
    </row>
    <row r="72" spans="1:11">
      <c r="A72" s="300" t="s">
        <v>1203</v>
      </c>
    </row>
    <row r="74" spans="1:11">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1">
      <c r="A78" s="300" t="s">
        <v>1244</v>
      </c>
    </row>
    <row r="80" spans="1:11">
      <c r="A80" s="296" t="s">
        <v>1245</v>
      </c>
      <c r="B80" s="296" t="s">
        <v>1246</v>
      </c>
      <c r="C80" s="296" t="s">
        <v>1247</v>
      </c>
      <c r="D80" s="296" t="s">
        <v>1248</v>
      </c>
      <c r="E80" s="296" t="s">
        <v>1249</v>
      </c>
      <c r="F80" s="296" t="s">
        <v>1250</v>
      </c>
      <c r="G80" s="510" t="s">
        <v>9123</v>
      </c>
    </row>
    <row r="81" spans="1:7">
      <c r="A81" s="299" t="str">
        <f>IF('5'!C16&gt;0,TEXT('5'!C16,"DD.MM.RRRR"),"")</f>
        <v>31.12.2023</v>
      </c>
      <c r="B81" s="299" t="str">
        <f>IF('5'!B16&gt;0,TEXT('5'!B16,"DD.MM.RRRR"),"")</f>
        <v>01.01.2023</v>
      </c>
      <c r="C81" s="298">
        <f>IF('5'!D16&lt;&gt;"",'5'!D16,"")</f>
        <v>0</v>
      </c>
      <c r="D81" s="298">
        <f>IF('5'!E16&lt;&gt;"",'5'!E16,"")</f>
        <v>0</v>
      </c>
      <c r="E81" s="298">
        <f>IF('5'!F16&lt;&gt;"",'5'!F16,"")</f>
        <v>0</v>
      </c>
      <c r="F81" s="298">
        <f>IF(AND('5'!G16&lt;&gt;"",'5'!B16&gt;0),'5'!G16,"")</f>
        <v>0</v>
      </c>
      <c r="G81" s="295" t="str">
        <f>IF(AND('5'!H16&lt;&gt;"",'5'!B16&gt;0),'5'!H16,"")</f>
        <v/>
      </c>
    </row>
    <row r="82" spans="1:7">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7">
      <c r="A91" s="300" t="s">
        <v>1251</v>
      </c>
    </row>
    <row r="93" spans="1:7">
      <c r="A93" s="490" t="s">
        <v>1252</v>
      </c>
      <c r="B93" s="490">
        <f>'5'!G24</f>
        <v>0</v>
      </c>
      <c r="E93" s="186"/>
    </row>
    <row r="94" spans="1:7">
      <c r="A94" s="490" t="s">
        <v>1253</v>
      </c>
      <c r="B94" s="490">
        <f>'5'!F24</f>
        <v>0</v>
      </c>
    </row>
    <row r="96" spans="1:7">
      <c r="B96" s="186" t="s">
        <v>1198</v>
      </c>
    </row>
    <row r="97" spans="1:2">
      <c r="A97" s="300" t="s">
        <v>1308</v>
      </c>
    </row>
    <row r="99" spans="1:2">
      <c r="A99" s="490" t="s">
        <v>1309</v>
      </c>
      <c r="B99" s="490" t="str">
        <f>IF('6'!D4&lt;&gt;0,'6'!D4,"")</f>
        <v/>
      </c>
    </row>
    <row r="100" spans="1:2">
      <c r="A100" s="490" t="s">
        <v>1310</v>
      </c>
      <c r="B100" s="490" t="str">
        <f>IF('6'!D5&lt;&gt;"X",'6'!D5,"")</f>
        <v/>
      </c>
    </row>
    <row r="103" spans="1:2">
      <c r="A103" s="300" t="s">
        <v>1311</v>
      </c>
    </row>
    <row r="105" spans="1:2">
      <c r="A105" s="490" t="s">
        <v>1312</v>
      </c>
      <c r="B105" s="490">
        <f>'6'!D9</f>
        <v>0</v>
      </c>
    </row>
    <row r="106" spans="1:2">
      <c r="A106" s="490" t="s">
        <v>1313</v>
      </c>
      <c r="B106" s="490">
        <f>'6'!D10</f>
        <v>0</v>
      </c>
    </row>
    <row r="107" spans="1:2">
      <c r="A107" s="490" t="s">
        <v>1314</v>
      </c>
      <c r="B107" s="490">
        <f>'6'!D12</f>
        <v>0</v>
      </c>
    </row>
    <row r="108" spans="1:2">
      <c r="A108" s="490" t="s">
        <v>1315</v>
      </c>
      <c r="B108" s="490">
        <f>'6'!D13</f>
        <v>0</v>
      </c>
    </row>
    <row r="111" spans="1:2">
      <c r="A111" s="300" t="s">
        <v>1316</v>
      </c>
    </row>
    <row r="113" spans="1:25">
      <c r="A113" s="490" t="s">
        <v>1317</v>
      </c>
      <c r="B113" s="490" t="str">
        <f>IF('6'!D21&lt;&gt;0,'6'!D21,"")</f>
        <v/>
      </c>
    </row>
    <row r="114" spans="1:25">
      <c r="A114" s="490" t="s">
        <v>1318</v>
      </c>
      <c r="B114" s="490"/>
    </row>
    <row r="115" spans="1:25">
      <c r="A115" s="490" t="s">
        <v>1319</v>
      </c>
      <c r="B115" s="490" t="str">
        <f>IF('6'!D17&lt;&gt;0,'6'!D17,"")</f>
        <v/>
      </c>
    </row>
    <row r="116" spans="1:25">
      <c r="A116" s="490" t="s">
        <v>1320</v>
      </c>
      <c r="B116" s="490" t="str">
        <f>IF('6'!D18&lt;&gt;0,'6'!D18,"")</f>
        <v/>
      </c>
    </row>
    <row r="117" spans="1:25">
      <c r="A117" s="490" t="s">
        <v>1321</v>
      </c>
      <c r="B117" s="490" t="str">
        <f>IF('6'!D19&lt;&gt;0,'6'!D19,"")</f>
        <v/>
      </c>
    </row>
    <row r="118" spans="1:25">
      <c r="A118" s="490" t="s">
        <v>1322</v>
      </c>
      <c r="B118" s="490" t="str">
        <f>IF('6'!D20&lt;&gt;0,'6'!D20,"")</f>
        <v/>
      </c>
    </row>
    <row r="121" spans="1:25">
      <c r="A121" s="491" t="s">
        <v>1323</v>
      </c>
    </row>
    <row r="123" spans="1:2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1:2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25">
      <c r="A127" s="300" t="s">
        <v>1348</v>
      </c>
    </row>
    <row r="129" spans="1:38">
      <c r="A129" s="490" t="s">
        <v>1349</v>
      </c>
      <c r="B129" s="490">
        <f>'6'!D39</f>
        <v>0</v>
      </c>
    </row>
    <row r="130" spans="1:38">
      <c r="A130" s="490" t="s">
        <v>1350</v>
      </c>
      <c r="B130" s="490">
        <f>'6'!D40</f>
        <v>0</v>
      </c>
    </row>
    <row r="133" spans="1:38">
      <c r="A133" s="501" t="s">
        <v>9107</v>
      </c>
    </row>
    <row r="135" spans="1:38">
      <c r="A135" s="296" t="s">
        <v>1139</v>
      </c>
      <c r="B135" s="296" t="s">
        <v>1351</v>
      </c>
      <c r="C135" s="296" t="s">
        <v>1352</v>
      </c>
      <c r="D135" s="296" t="s">
        <v>1353</v>
      </c>
      <c r="E135" s="296" t="s">
        <v>1354</v>
      </c>
      <c r="F135" s="296" t="s">
        <v>1355</v>
      </c>
    </row>
    <row r="136" spans="1:38">
      <c r="A136">
        <f>'XML Export'!$H$60:$H$60</f>
        <v>1</v>
      </c>
      <c r="B136" s="295"/>
      <c r="C136" s="295"/>
      <c r="E136" s="295"/>
      <c r="F136" s="295"/>
    </row>
    <row r="139" spans="1:38">
      <c r="A139" s="300" t="s">
        <v>1356</v>
      </c>
    </row>
    <row r="140" spans="1:38">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6" t="s">
        <v>3590</v>
      </c>
    </row>
    <row r="141" spans="1:38">
      <c r="A141" s="296" t="s">
        <v>1139</v>
      </c>
      <c r="B141" s="296">
        <f>'XML Export'!$H$60:$H$60</f>
        <v>1</v>
      </c>
      <c r="C141" s="296" t="str">
        <f>IF(Př_H1!D20&lt;&gt;0,Př_H1!D20,"")</f>
        <v/>
      </c>
      <c r="D141" s="296" t="str">
        <f>IF(Př_H2!D18&lt;&gt;0,Př_H2!D18,"")</f>
        <v/>
      </c>
      <c r="E141" s="296" t="str">
        <f>IF(Př_H2!D19&lt;&gt;0,Př_H2!D19,"")</f>
        <v/>
      </c>
      <c r="F141" s="296">
        <f>IF(Př_H2!D20&lt;&gt;0,Př_H2!D20*100,"")</f>
        <v>19</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19</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38">
      <c r="A142" s="296" t="s">
        <v>1357</v>
      </c>
      <c r="B142" s="298" t="str">
        <f>IF(Př_H1!D20&lt;&gt;0,Př_H1!D20,"")</f>
        <v/>
      </c>
    </row>
    <row r="143" spans="1:38">
      <c r="A143" s="296" t="s">
        <v>1358</v>
      </c>
      <c r="B143" s="298" t="str">
        <f>IF(Př_H2!D18&lt;&gt;0,Př_H2!D18,"")</f>
        <v/>
      </c>
    </row>
    <row r="144" spans="1:38">
      <c r="A144" s="296" t="s">
        <v>1359</v>
      </c>
      <c r="B144" s="298" t="str">
        <f>IF(Př_H2!D19&lt;&gt;0,Př_H2!D19,"")</f>
        <v/>
      </c>
      <c r="N144" s="186"/>
    </row>
    <row r="145" spans="1:23">
      <c r="A145" s="296" t="s">
        <v>1360</v>
      </c>
      <c r="B145" s="307">
        <f>IF(Př_H2!D20&lt;&gt;0,Př_H2!D20*100,"")</f>
        <v>19</v>
      </c>
    </row>
    <row r="146" spans="1:23">
      <c r="A146" s="296" t="s">
        <v>1361</v>
      </c>
      <c r="B146" s="298" t="str">
        <f>IF(Př_H2!D21&lt;&gt;0,Př_H2!D21,"")</f>
        <v/>
      </c>
    </row>
    <row r="147" spans="1:23">
      <c r="A147" s="296" t="s">
        <v>1362</v>
      </c>
      <c r="B147" t="str">
        <f>IF(Př_H2!D26&lt;&gt;0,Př_H2!D26,"")</f>
        <v/>
      </c>
    </row>
    <row r="148" spans="1:23">
      <c r="A148" s="296" t="s">
        <v>1363</v>
      </c>
      <c r="B148" s="298" t="str">
        <f>IF(Př_H2!D27&lt;&gt;0,Př_H2!D27,"")</f>
        <v/>
      </c>
    </row>
    <row r="149" spans="1:23">
      <c r="A149" s="296" t="s">
        <v>1364</v>
      </c>
      <c r="B149" s="298" t="str">
        <f>IF(Př_H2!D28&lt;&gt;0,Př_H2!D28,"")</f>
        <v/>
      </c>
    </row>
    <row r="150" spans="1:23">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3">
      <c r="A151" s="296" t="s">
        <v>1366</v>
      </c>
      <c r="B151" t="str">
        <f>IF(Př_H2!D26&lt;&gt;0,Př_H2!D26,"")</f>
        <v/>
      </c>
    </row>
    <row r="152" spans="1:23">
      <c r="A152" s="296" t="s">
        <v>1367</v>
      </c>
      <c r="B152" t="str">
        <f>IF(Př_H2!D27&lt;&gt;0,Př_H2!D27,"")</f>
        <v/>
      </c>
    </row>
    <row r="153" spans="1:23">
      <c r="A153" s="296" t="s">
        <v>1368</v>
      </c>
      <c r="B153" t="str">
        <f>IF(Př_H2!D28&lt;&gt;0,Př_H2!D28,"")</f>
        <v/>
      </c>
      <c r="O153" s="186"/>
      <c r="P153" s="186"/>
      <c r="Q153" s="186"/>
    </row>
    <row r="154" spans="1:23">
      <c r="A154" s="296" t="s">
        <v>1369</v>
      </c>
      <c r="B154" t="str">
        <f>IF(Př_H2!D21&lt;&gt;0,Př_H2!D21,"")</f>
        <v/>
      </c>
    </row>
    <row r="155" spans="1:23">
      <c r="A155" s="296" t="s">
        <v>1370</v>
      </c>
      <c r="B155" t="str">
        <f>IF(Př_H2!D28&lt;&gt;0,Př_H2!D28,"")</f>
        <v/>
      </c>
    </row>
    <row r="156" spans="1:23">
      <c r="A156" s="296" t="s">
        <v>1371</v>
      </c>
      <c r="B156" s="298" t="str">
        <f>IF(Př_H2!D6&lt;&gt;0,Př_H2!D6,"")</f>
        <v/>
      </c>
    </row>
    <row r="157" spans="1:23">
      <c r="A157" s="296" t="s">
        <v>1372</v>
      </c>
      <c r="B157" s="299" t="str">
        <f>IF(Př_H2!A34&lt;&gt;0,Př_H2!A34,"")</f>
        <v/>
      </c>
    </row>
    <row r="158" spans="1:23">
      <c r="A158" s="296" t="s">
        <v>1373</v>
      </c>
      <c r="B158" t="str">
        <f>IF(Př_H2!B34&lt;&gt;0,Př_H2!B34,"")</f>
        <v/>
      </c>
    </row>
    <row r="159" spans="1:23">
      <c r="A159" s="296" t="s">
        <v>1374</v>
      </c>
      <c r="B159" t="str">
        <f>IF(Př_H2!C34&lt;&gt;0,Př_H2!C34,"")</f>
        <v/>
      </c>
    </row>
    <row r="160" spans="1:23">
      <c r="A160" s="296" t="s">
        <v>1375</v>
      </c>
      <c r="B160" t="str">
        <f>IF(Př_H2!C34&lt;&gt;0,Př_H2!C34,"")</f>
        <v/>
      </c>
    </row>
    <row r="161" spans="1:3">
      <c r="A161" s="296" t="s">
        <v>1376</v>
      </c>
      <c r="B161" t="str">
        <f>IF(Př_H2!E34&lt;&gt;0,Př_H2!E34,"")</f>
        <v/>
      </c>
    </row>
    <row r="162" spans="1:3">
      <c r="A162" s="296" t="s">
        <v>1377</v>
      </c>
      <c r="B162" s="298" t="str">
        <f>IF(Př_H1!F20&lt;&gt;0,Př_H1!F20,"")</f>
        <v/>
      </c>
    </row>
    <row r="163" spans="1:3">
      <c r="A163" s="296" t="s">
        <v>1378</v>
      </c>
      <c r="B163" s="298" t="str">
        <f>IF(Př_H1!F21&lt;&gt;0,Př_H1!F21,"")</f>
        <v/>
      </c>
    </row>
    <row r="164" spans="1:3">
      <c r="A164" s="296" t="s">
        <v>1379</v>
      </c>
      <c r="B164" s="298" t="str">
        <f>IF(Př_H1!F22&lt;&gt;0,Př_H1!F22,"")</f>
        <v/>
      </c>
    </row>
    <row r="165" spans="1:3">
      <c r="A165" s="296" t="s">
        <v>1380</v>
      </c>
      <c r="B165" s="298">
        <f>IF(Př_H1!F23&lt;&gt;0,Př_H1!F23*100,"")</f>
        <v>19</v>
      </c>
    </row>
    <row r="166" spans="1:3">
      <c r="A166" s="296" t="s">
        <v>1381</v>
      </c>
      <c r="B166" s="298" t="str">
        <f>IF(Př_H1!F24&lt;&gt;0,Př_H1!F24,"")</f>
        <v/>
      </c>
    </row>
    <row r="167" spans="1:3">
      <c r="A167" s="296" t="s">
        <v>1382</v>
      </c>
      <c r="B167" s="299" t="str">
        <f>IF(Př_H1!A35&lt;&gt;0,Př_H1!A35,"")</f>
        <v/>
      </c>
    </row>
    <row r="168" spans="1:3">
      <c r="A168" s="296" t="s">
        <v>1383</v>
      </c>
      <c r="B168" t="str">
        <f>IF(Př_H1!B35&lt;&gt;0,Př_H1!B35,"")</f>
        <v/>
      </c>
    </row>
    <row r="169" spans="1:3">
      <c r="A169" s="296" t="s">
        <v>1384</v>
      </c>
      <c r="B169" s="298" t="str">
        <f>IF(Př_H1!D35&lt;&gt;0,Př_H1!D35,"")</f>
        <v/>
      </c>
    </row>
    <row r="170" spans="1:3">
      <c r="A170" s="296" t="s">
        <v>1385</v>
      </c>
      <c r="B170" s="298" t="str">
        <f>IF(Př_H1!F35&lt;&gt;0,Př_H1!F35,"")</f>
        <v/>
      </c>
    </row>
    <row r="171" spans="1:3">
      <c r="A171" s="296" t="s">
        <v>1386</v>
      </c>
      <c r="B171" s="298" t="str">
        <f>IF(Př_H1!G35&lt;&gt;0,Př_H1!G35,"")</f>
        <v/>
      </c>
    </row>
    <row r="172" spans="1:3">
      <c r="A172" s="296" t="s">
        <v>1387</v>
      </c>
      <c r="C172" s="186" t="s">
        <v>1198</v>
      </c>
    </row>
    <row r="173" spans="1:3">
      <c r="A173" s="296" t="s">
        <v>1388</v>
      </c>
      <c r="C173" s="186" t="s">
        <v>1198</v>
      </c>
    </row>
    <row r="174" spans="1:3">
      <c r="A174" s="296" t="s">
        <v>1389</v>
      </c>
      <c r="B174" s="295"/>
      <c r="C174" s="186" t="s">
        <v>1198</v>
      </c>
    </row>
    <row r="175" spans="1:3">
      <c r="A175" s="296" t="s">
        <v>1390</v>
      </c>
      <c r="B175" s="298" t="str">
        <f>IF(Př_H1!F25&lt;&gt;0,Př_H1!F25,"")</f>
        <v/>
      </c>
    </row>
    <row r="176" spans="1:3">
      <c r="A176" s="296" t="s">
        <v>1391</v>
      </c>
      <c r="B176" s="298" t="str">
        <f>IF(Př_H1!F26&lt;&gt;0,Př_H1!F26,"")</f>
        <v/>
      </c>
    </row>
    <row r="177" spans="1:2">
      <c r="A177" s="296" t="s">
        <v>1392</v>
      </c>
      <c r="B177" s="298" t="str">
        <f>IF(Př_H1!F27&lt;&gt;0,Př_H1!F27,"")</f>
        <v/>
      </c>
    </row>
    <row r="178" spans="1:2">
      <c r="A178" s="296" t="s">
        <v>1393</v>
      </c>
      <c r="B178" s="298" t="str">
        <f>IF(Př_H2!D7&lt;&gt;0,Př_H2!D7,"")</f>
        <v/>
      </c>
    </row>
    <row r="179" spans="1:2">
      <c r="A179" s="296" t="s">
        <v>1394</v>
      </c>
      <c r="B179" s="298" t="str">
        <f>IF(Př_H2!D8&lt;&gt;0,Př_H2!D8,"")</f>
        <v/>
      </c>
    </row>
    <row r="180" spans="1:2">
      <c r="A180" s="296" t="s">
        <v>1395</v>
      </c>
      <c r="B180" s="298" t="str">
        <f>IF(Př_H2!D9&lt;&gt;0,Př_H2!D9,"")</f>
        <v/>
      </c>
    </row>
    <row r="181" spans="1:2">
      <c r="A181" s="296" t="s">
        <v>3584</v>
      </c>
      <c r="B181" t="str">
        <f>IF(Př_H2!D28&lt;&gt;0,Př_H2!D28,"")</f>
        <v/>
      </c>
    </row>
    <row r="182" spans="1:2">
      <c r="A182" s="296" t="s">
        <v>3590</v>
      </c>
      <c r="B182" s="409" t="s">
        <v>3589</v>
      </c>
    </row>
    <row r="183" spans="1:2">
      <c r="A183" s="304" t="s">
        <v>1396</v>
      </c>
    </row>
    <row r="185" spans="1:2">
      <c r="A185" s="296" t="s">
        <v>1397</v>
      </c>
    </row>
    <row r="186" spans="1:2">
      <c r="A186" s="296" t="s">
        <v>1398</v>
      </c>
    </row>
    <row r="187" spans="1:2">
      <c r="A187" s="296" t="s">
        <v>1399</v>
      </c>
    </row>
    <row r="188" spans="1:2">
      <c r="A188" s="296" t="s">
        <v>1400</v>
      </c>
    </row>
    <row r="189" spans="1:2">
      <c r="A189" s="296" t="s">
        <v>1401</v>
      </c>
    </row>
    <row r="190" spans="1:2">
      <c r="A190" s="296" t="s">
        <v>1402</v>
      </c>
    </row>
    <row r="191" spans="1:2">
      <c r="A191" s="296" t="s">
        <v>1403</v>
      </c>
    </row>
    <row r="192" spans="1:2">
      <c r="A192" s="296" t="s">
        <v>1404</v>
      </c>
    </row>
    <row r="193" spans="1:10">
      <c r="A193" s="296" t="s">
        <v>1405</v>
      </c>
    </row>
    <row r="194" spans="1:10">
      <c r="A194" s="296" t="s">
        <v>1406</v>
      </c>
    </row>
    <row r="195" spans="1:10">
      <c r="A195" s="296" t="s">
        <v>1407</v>
      </c>
    </row>
    <row r="196" spans="1:10">
      <c r="A196" s="296" t="s">
        <v>1408</v>
      </c>
    </row>
    <row r="199" spans="1:10">
      <c r="A199" s="304" t="s">
        <v>1409</v>
      </c>
    </row>
    <row r="201" spans="1:10">
      <c r="A201" s="296" t="s">
        <v>1139</v>
      </c>
      <c r="B201" s="296" t="s">
        <v>1412</v>
      </c>
      <c r="C201" s="296" t="s">
        <v>1413</v>
      </c>
      <c r="D201" s="296" t="s">
        <v>1414</v>
      </c>
      <c r="E201" s="296" t="s">
        <v>1410</v>
      </c>
      <c r="F201" s="296" t="s">
        <v>1415</v>
      </c>
      <c r="G201" s="296" t="s">
        <v>1411</v>
      </c>
      <c r="H201" s="296" t="s">
        <v>1416</v>
      </c>
      <c r="I201" s="296" t="s">
        <v>1417</v>
      </c>
      <c r="J201" s="296" t="s">
        <v>1418</v>
      </c>
    </row>
    <row r="205" spans="1:10">
      <c r="A205" s="300" t="s">
        <v>1420</v>
      </c>
      <c r="B205">
        <v>1</v>
      </c>
    </row>
    <row r="207" spans="1:10">
      <c r="A207" s="296" t="s">
        <v>1139</v>
      </c>
      <c r="B207" s="296" t="s">
        <v>1351</v>
      </c>
      <c r="C207" s="296" t="s">
        <v>1419</v>
      </c>
      <c r="D207" s="296" t="s">
        <v>1421</v>
      </c>
      <c r="E207" s="296" t="s">
        <v>1422</v>
      </c>
      <c r="F207" s="296" t="s">
        <v>1423</v>
      </c>
      <c r="H207" s="351" t="s">
        <v>9037</v>
      </c>
      <c r="I207" s="351" t="s">
        <v>9038</v>
      </c>
      <c r="J207" s="351" t="s">
        <v>9039</v>
      </c>
    </row>
    <row r="208" spans="1:10">
      <c r="A208" s="296">
        <f t="shared" ref="A208:A239" si="0">$B$205</f>
        <v>1</v>
      </c>
      <c r="B208" s="296">
        <f t="shared" ref="B208:B239" si="1">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10">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10">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10">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10">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10">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10">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10">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10">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10">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10">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10">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10">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c r="A240" s="296">
        <f t="shared" ref="A240:A273" si="2">$B$205</f>
        <v>1</v>
      </c>
      <c r="B240" s="296">
        <f t="shared" ref="B240:B271" si="3">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c r="A272" s="296">
        <f t="shared" si="2"/>
        <v>1</v>
      </c>
      <c r="B272" s="296">
        <f t="shared" ref="B272:B284" si="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c r="A274" s="296">
        <f t="shared" ref="A274:A284" si="5">$B$205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c r="A285" s="482">
        <f t="shared" ref="A285:A288" si="6">$B$205</f>
        <v>1</v>
      </c>
      <c r="B285" s="482">
        <f t="shared" ref="B285:B288" si="7">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7">
      <c r="A289" s="296"/>
      <c r="B289" s="296"/>
      <c r="C289" s="360"/>
      <c r="D289" s="360"/>
      <c r="E289" s="360"/>
      <c r="F289" s="360"/>
    </row>
    <row r="291" spans="1:7">
      <c r="A291" s="300" t="s">
        <v>1424</v>
      </c>
      <c r="B291">
        <v>1</v>
      </c>
    </row>
    <row r="293" spans="1:7">
      <c r="A293" s="296" t="s">
        <v>1139</v>
      </c>
      <c r="B293" s="296" t="s">
        <v>1351</v>
      </c>
      <c r="C293" s="296" t="s">
        <v>1425</v>
      </c>
      <c r="D293" s="296" t="s">
        <v>1426</v>
      </c>
    </row>
    <row r="294" spans="1:7">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c r="A295" s="296">
        <f t="shared" ref="A295:A326" si="8">$B$291</f>
        <v>1</v>
      </c>
      <c r="B295" s="296">
        <f>IF($B$42="P",Účetní_závěrka!C97,IF(G295&lt;&gt;"",G295,""))</f>
        <v>2</v>
      </c>
      <c r="C295" s="360" t="str">
        <f>IF(Účetní_závěrka!E97&lt;&gt;"",Účetní_závěrka!E97,"")</f>
        <v/>
      </c>
      <c r="D295" s="360" t="str">
        <f>IF(Účetní_závěrka!D97&lt;&gt;"",Účetní_závěrka!D97,"")</f>
        <v/>
      </c>
      <c r="F295">
        <v>2</v>
      </c>
      <c r="G295">
        <v>2</v>
      </c>
    </row>
    <row r="296" spans="1:7">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7">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c r="A327" s="296">
        <f t="shared" ref="A327:A349" si="9">$B$291</f>
        <v>1</v>
      </c>
      <c r="B327" s="482" t="str">
        <f>IF($B$42="P",Účetní_závěrka!C129,IF(G327&lt;&gt;"",G327,""))</f>
        <v/>
      </c>
      <c r="C327" s="483" t="str">
        <f>IF(Účetní_závěrka!E129&lt;&gt;"",Účetní_závěrka!E129,"")</f>
        <v/>
      </c>
      <c r="D327" s="483" t="str">
        <f>IF(Účetní_závěrka!D129&lt;&gt;"",Účetní_závěrka!D129,"")</f>
        <v/>
      </c>
      <c r="F327">
        <v>34</v>
      </c>
    </row>
    <row r="328" spans="1:6">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6">
      <c r="A350" s="482">
        <f t="shared" ref="A350:A353" si="10">$B$291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6">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6">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8">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8">
      <c r="A354" s="296"/>
      <c r="B354" s="296"/>
      <c r="C354" s="360"/>
      <c r="D354" s="360"/>
      <c r="F354" s="406"/>
    </row>
    <row r="355" spans="1:8">
      <c r="A355" s="296"/>
      <c r="B355" s="296"/>
      <c r="C355" s="296"/>
      <c r="D355" s="296"/>
    </row>
    <row r="356" spans="1:8">
      <c r="A356" s="300" t="s">
        <v>1427</v>
      </c>
    </row>
    <row r="358" spans="1:8">
      <c r="A358" s="296" t="s">
        <v>1139</v>
      </c>
      <c r="B358" s="296" t="s">
        <v>1351</v>
      </c>
      <c r="C358" s="296" t="s">
        <v>1425</v>
      </c>
      <c r="D358" s="296" t="s">
        <v>1426</v>
      </c>
    </row>
    <row r="362" spans="1:8">
      <c r="A362" s="300" t="s">
        <v>1428</v>
      </c>
      <c r="B362">
        <v>1</v>
      </c>
    </row>
    <row r="364" spans="1:8">
      <c r="A364" s="296" t="s">
        <v>1139</v>
      </c>
      <c r="B364" s="296" t="s">
        <v>1351</v>
      </c>
      <c r="C364" s="296" t="s">
        <v>1425</v>
      </c>
      <c r="D364" s="296" t="s">
        <v>1426</v>
      </c>
      <c r="F364" s="351" t="s">
        <v>9037</v>
      </c>
      <c r="G364" s="351" t="s">
        <v>9038</v>
      </c>
      <c r="H364" s="351" t="s">
        <v>9039</v>
      </c>
    </row>
    <row r="365" spans="1:8">
      <c r="A365" s="296">
        <f>$B$362</f>
        <v>1</v>
      </c>
      <c r="B365" s="296">
        <f t="shared" ref="B365:B428" si="11">IF($B$43="P",F365,IF($B$43="Z",IF(G365&lt;&gt;"",G365,""),IF($B$43="M",IF(H365&lt;&gt;"",H365,""),F365)))</f>
        <v>1</v>
      </c>
      <c r="C365" s="360" t="str">
        <f>IF(Účetní_závěrka!L12&lt;&gt;"",Účetní_závěrka!L12,"")</f>
        <v/>
      </c>
      <c r="D365" s="360" t="str">
        <f>IF(Účetní_závěrka!K12&lt;&gt;"",Účetní_závěrka!K12,"")</f>
        <v/>
      </c>
      <c r="F365">
        <v>1</v>
      </c>
      <c r="G365">
        <v>1</v>
      </c>
      <c r="H365">
        <v>1</v>
      </c>
    </row>
    <row r="366" spans="1:8">
      <c r="A366" s="296">
        <f t="shared" ref="A366:A410" si="12">$B$362</f>
        <v>1</v>
      </c>
      <c r="B366" s="296">
        <f t="shared" si="11"/>
        <v>2</v>
      </c>
      <c r="C366" s="360" t="str">
        <f>IF(Účetní_závěrka!L13&lt;&gt;"",Účetní_závěrka!L13,"")</f>
        <v/>
      </c>
      <c r="D366" s="360" t="str">
        <f>IF(Účetní_závěrka!K13&lt;&gt;"",Účetní_závěrka!K13,"")</f>
        <v/>
      </c>
      <c r="F366">
        <v>2</v>
      </c>
      <c r="G366">
        <v>2</v>
      </c>
      <c r="H366">
        <v>2</v>
      </c>
    </row>
    <row r="367" spans="1:8">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8">
      <c r="A371" s="296">
        <f t="shared" si="12"/>
        <v>1</v>
      </c>
      <c r="B371" s="296">
        <f t="shared" si="11"/>
        <v>7</v>
      </c>
      <c r="C371" s="360" t="str">
        <f>IF(Účetní_závěrka!L18&lt;&gt;"",Účetní_závěrka!L18,"")</f>
        <v/>
      </c>
      <c r="D371" s="360" t="str">
        <f>IF(Účetní_závěrka!K18&lt;&gt;"",Účetní_závěrka!K18,"")</f>
        <v/>
      </c>
      <c r="F371">
        <v>7</v>
      </c>
      <c r="G371">
        <v>22</v>
      </c>
    </row>
    <row r="372" spans="1:8">
      <c r="A372" s="296">
        <f t="shared" si="12"/>
        <v>1</v>
      </c>
      <c r="B372" s="296">
        <f t="shared" si="11"/>
        <v>8</v>
      </c>
      <c r="C372" s="360" t="str">
        <f>IF(Účetní_závěrka!L19&lt;&gt;"",Účetní_závěrka!L19,"")</f>
        <v/>
      </c>
      <c r="D372" s="360" t="str">
        <f>IF(Účetní_závěrka!K19&lt;&gt;"",Účetní_závěrka!K19,"")</f>
        <v/>
      </c>
      <c r="F372">
        <v>8</v>
      </c>
      <c r="G372">
        <v>23</v>
      </c>
    </row>
    <row r="373" spans="1:8">
      <c r="A373" s="296">
        <f t="shared" si="12"/>
        <v>1</v>
      </c>
      <c r="B373" s="296">
        <f t="shared" si="11"/>
        <v>9</v>
      </c>
      <c r="C373" s="360" t="str">
        <f>IF(Účetní_závěrka!L20&lt;&gt;"",Účetní_závěrka!L20,"")</f>
        <v/>
      </c>
      <c r="D373" s="360" t="str">
        <f>IF(Účetní_závěrka!K20&lt;&gt;"",Účetní_závěrka!K20,"")</f>
        <v/>
      </c>
      <c r="F373">
        <v>9</v>
      </c>
      <c r="G373">
        <v>24</v>
      </c>
    </row>
    <row r="374" spans="1:8">
      <c r="A374" s="296">
        <f t="shared" si="12"/>
        <v>1</v>
      </c>
      <c r="B374" s="296">
        <f t="shared" si="11"/>
        <v>10</v>
      </c>
      <c r="C374" s="360" t="str">
        <f>IF(Účetní_závěrka!L21&lt;&gt;"",Účetní_závěrka!L21,"")</f>
        <v/>
      </c>
      <c r="D374" s="360" t="str">
        <f>IF(Účetní_závěrka!K21&lt;&gt;"",Účetní_závěrka!K21,"")</f>
        <v/>
      </c>
      <c r="F374">
        <v>10</v>
      </c>
      <c r="G374">
        <v>25</v>
      </c>
    </row>
    <row r="375" spans="1:8">
      <c r="A375" s="296">
        <f t="shared" si="12"/>
        <v>1</v>
      </c>
      <c r="B375" s="296">
        <f t="shared" si="11"/>
        <v>11</v>
      </c>
      <c r="C375" s="360" t="str">
        <f>IF(Účetní_závěrka!L22&lt;&gt;"",Účetní_závěrka!L22,"")</f>
        <v/>
      </c>
      <c r="D375" s="360" t="str">
        <f>IF(Účetní_závěrka!K22&lt;&gt;"",Účetní_závěrka!K22,"")</f>
        <v/>
      </c>
      <c r="F375">
        <v>11</v>
      </c>
      <c r="G375">
        <v>30</v>
      </c>
    </row>
    <row r="376" spans="1:8">
      <c r="A376" s="296">
        <f t="shared" si="12"/>
        <v>1</v>
      </c>
      <c r="B376" s="296">
        <f t="shared" si="11"/>
        <v>12</v>
      </c>
      <c r="C376" s="360" t="str">
        <f>IF(Účetní_závěrka!L23&lt;&gt;"",Účetní_závěrka!L23,"")</f>
        <v/>
      </c>
      <c r="D376" s="360" t="str">
        <f>IF(Účetní_závěrka!K23&lt;&gt;"",Účetní_závěrka!K23,"")</f>
        <v/>
      </c>
      <c r="F376">
        <v>12</v>
      </c>
      <c r="G376">
        <v>31</v>
      </c>
    </row>
    <row r="377" spans="1:8">
      <c r="A377" s="296">
        <f t="shared" si="12"/>
        <v>1</v>
      </c>
      <c r="B377" s="296">
        <f t="shared" si="11"/>
        <v>13</v>
      </c>
      <c r="C377" s="360" t="str">
        <f>IF(Účetní_závěrka!L24&lt;&gt;"",Účetní_závěrka!L24,"")</f>
        <v/>
      </c>
      <c r="D377" s="360" t="str">
        <f>IF(Účetní_závěrka!K24&lt;&gt;"",Účetní_závěrka!K24,"")</f>
        <v/>
      </c>
      <c r="F377">
        <v>13</v>
      </c>
      <c r="G377">
        <v>46</v>
      </c>
    </row>
    <row r="378" spans="1:8">
      <c r="A378" s="296">
        <f t="shared" si="12"/>
        <v>1</v>
      </c>
      <c r="B378" s="296">
        <f t="shared" si="11"/>
        <v>14</v>
      </c>
      <c r="C378" s="360" t="str">
        <f>IF(Účetní_závěrka!L25&lt;&gt;"",Účetní_závěrka!L25,"")</f>
        <v/>
      </c>
      <c r="D378" s="360" t="str">
        <f>IF(Účetní_závěrka!K25&lt;&gt;"",Účetní_závěrka!K25,"")</f>
        <v/>
      </c>
      <c r="F378">
        <v>14</v>
      </c>
      <c r="G378">
        <v>67</v>
      </c>
    </row>
    <row r="379" spans="1:8">
      <c r="A379" s="296">
        <f t="shared" si="12"/>
        <v>1</v>
      </c>
      <c r="B379" s="296">
        <f t="shared" si="11"/>
        <v>15</v>
      </c>
      <c r="C379" s="360" t="str">
        <f>IF(Účetní_závěrka!L26&lt;&gt;"",Účetní_závěrka!L26,"")</f>
        <v/>
      </c>
      <c r="D379" s="360" t="str">
        <f>IF(Účetní_závěrka!K26&lt;&gt;"",Účetní_závěrka!K26,"")</f>
        <v/>
      </c>
      <c r="F379">
        <v>15</v>
      </c>
      <c r="G379">
        <v>64</v>
      </c>
    </row>
    <row r="380" spans="1:8">
      <c r="A380" s="296">
        <f t="shared" si="12"/>
        <v>1</v>
      </c>
      <c r="B380" s="296">
        <f t="shared" si="11"/>
        <v>16</v>
      </c>
      <c r="C380" s="360" t="str">
        <f>IF(Účetní_závěrka!L27&lt;&gt;"",Účetní_závěrka!L27,"")</f>
        <v/>
      </c>
      <c r="D380" s="360" t="str">
        <f>IF(Účetní_závěrka!K27&lt;&gt;"",Účetní_závěrka!K27,"")</f>
        <v/>
      </c>
      <c r="F380">
        <v>16</v>
      </c>
      <c r="G380" s="406"/>
    </row>
    <row r="381" spans="1:8">
      <c r="A381" s="296">
        <f t="shared" si="12"/>
        <v>1</v>
      </c>
      <c r="B381" s="296">
        <f t="shared" si="11"/>
        <v>17</v>
      </c>
      <c r="C381" s="360" t="str">
        <f>IF(Účetní_závěrka!L28&lt;&gt;"",Účetní_závěrka!L28,"")</f>
        <v/>
      </c>
      <c r="D381" s="360" t="str">
        <f>IF(Účetní_závěrka!K28&lt;&gt;"",Účetní_závěrka!K28,"")</f>
        <v/>
      </c>
      <c r="F381">
        <v>17</v>
      </c>
      <c r="G381" s="406"/>
    </row>
    <row r="382" spans="1:8">
      <c r="A382" s="296">
        <f t="shared" si="12"/>
        <v>1</v>
      </c>
      <c r="B382" s="296">
        <f t="shared" si="11"/>
        <v>18</v>
      </c>
      <c r="C382" s="360" t="str">
        <f>IF(Účetní_závěrka!L29&lt;&gt;"",Účetní_závěrka!L29,"")</f>
        <v/>
      </c>
      <c r="D382" s="360" t="str">
        <f>IF(Účetní_závěrka!K29&lt;&gt;"",Účetní_závěrka!K29,"")</f>
        <v/>
      </c>
      <c r="F382">
        <v>18</v>
      </c>
      <c r="G382" s="406"/>
    </row>
    <row r="383" spans="1:8">
      <c r="A383" s="296">
        <f t="shared" si="12"/>
        <v>1</v>
      </c>
      <c r="B383" s="296">
        <f t="shared" si="11"/>
        <v>19</v>
      </c>
      <c r="C383" s="360" t="str">
        <f>IF(Účetní_závěrka!L30&lt;&gt;"",Účetní_závěrka!L30,"")</f>
        <v/>
      </c>
      <c r="D383" s="360" t="str">
        <f>IF(Účetní_závěrka!K30&lt;&gt;"",Účetní_závěrka!K30,"")</f>
        <v/>
      </c>
      <c r="F383">
        <v>19</v>
      </c>
      <c r="G383" s="406"/>
    </row>
    <row r="384" spans="1:8">
      <c r="A384" s="296">
        <f t="shared" si="12"/>
        <v>1</v>
      </c>
      <c r="B384" s="296">
        <f t="shared" si="11"/>
        <v>21</v>
      </c>
      <c r="C384" s="360" t="str">
        <f>IF(Účetní_závěrka!L31&lt;&gt;"",Účetní_závěrka!L31,"")</f>
        <v/>
      </c>
      <c r="D384" s="360" t="str">
        <f>IF(Účetní_závěrka!K31&lt;&gt;"",Účetní_závěrka!K31,"")</f>
        <v/>
      </c>
      <c r="F384">
        <v>21</v>
      </c>
      <c r="G384" s="406"/>
    </row>
    <row r="385" spans="1:7">
      <c r="A385" s="296">
        <f t="shared" si="12"/>
        <v>1</v>
      </c>
      <c r="B385" s="296">
        <f t="shared" si="11"/>
        <v>22</v>
      </c>
      <c r="C385" s="360" t="str">
        <f>IF(Účetní_závěrka!L32&lt;&gt;"",Účetní_závěrka!L32,"")</f>
        <v/>
      </c>
      <c r="D385" s="360" t="str">
        <f>IF(Účetní_závěrka!K32&lt;&gt;"",Účetní_závěrka!K32,"")</f>
        <v/>
      </c>
      <c r="F385">
        <v>22</v>
      </c>
      <c r="G385" s="406"/>
    </row>
    <row r="386" spans="1:7">
      <c r="A386" s="296">
        <f t="shared" si="12"/>
        <v>1</v>
      </c>
      <c r="B386" s="296">
        <f t="shared" si="11"/>
        <v>23</v>
      </c>
      <c r="C386" s="360" t="str">
        <f>IF(Účetní_závěrka!L33&lt;&gt;"",Účetní_závěrka!L33,"")</f>
        <v/>
      </c>
      <c r="D386" s="360" t="str">
        <f>IF(Účetní_závěrka!K33&lt;&gt;"",Účetní_závěrka!K33,"")</f>
        <v/>
      </c>
      <c r="F386">
        <v>23</v>
      </c>
      <c r="G386" s="406"/>
    </row>
    <row r="387" spans="1:7">
      <c r="A387" s="296">
        <f t="shared" si="12"/>
        <v>1</v>
      </c>
      <c r="B387" s="296">
        <f t="shared" si="11"/>
        <v>24</v>
      </c>
      <c r="C387" s="360" t="str">
        <f>IF(Účetní_závěrka!L34&lt;&gt;"",Účetní_závěrka!L34,"")</f>
        <v/>
      </c>
      <c r="D387" s="360" t="str">
        <f>IF(Účetní_závěrka!K34&lt;&gt;"",Účetní_závěrka!K34,"")</f>
        <v/>
      </c>
      <c r="F387">
        <v>24</v>
      </c>
      <c r="G387" s="406"/>
    </row>
    <row r="388" spans="1:7">
      <c r="A388" s="296">
        <f t="shared" si="12"/>
        <v>1</v>
      </c>
      <c r="B388" s="296">
        <f t="shared" si="11"/>
        <v>25</v>
      </c>
      <c r="C388" s="360" t="str">
        <f>IF(Účetní_závěrka!L35&lt;&gt;"",Účetní_závěrka!L35,"")</f>
        <v/>
      </c>
      <c r="D388" s="360" t="str">
        <f>IF(Účetní_závěrka!K35&lt;&gt;"",Účetní_závěrka!K35,"")</f>
        <v/>
      </c>
      <c r="F388">
        <v>25</v>
      </c>
      <c r="G388" s="406"/>
    </row>
    <row r="389" spans="1:7">
      <c r="A389" s="296">
        <f t="shared" si="12"/>
        <v>1</v>
      </c>
      <c r="B389" s="296">
        <f t="shared" si="11"/>
        <v>26</v>
      </c>
      <c r="C389" s="360" t="str">
        <f>IF(Účetní_závěrka!L36&lt;&gt;"",Účetní_závěrka!L36,"")</f>
        <v/>
      </c>
      <c r="D389" s="360" t="str">
        <f>IF(Účetní_závěrka!K36&lt;&gt;"",Účetní_závěrka!K36,"")</f>
        <v/>
      </c>
      <c r="F389">
        <v>26</v>
      </c>
      <c r="G389" s="406"/>
    </row>
    <row r="390" spans="1:7">
      <c r="A390" s="296">
        <f t="shared" si="12"/>
        <v>1</v>
      </c>
      <c r="B390" s="296">
        <f t="shared" si="11"/>
        <v>27</v>
      </c>
      <c r="C390" s="360" t="str">
        <f>IF(Účetní_závěrka!L37&lt;&gt;"",Účetní_závěrka!L37,"")</f>
        <v/>
      </c>
      <c r="D390" s="360" t="str">
        <f>IF(Účetní_závěrka!K37&lt;&gt;"",Účetní_závěrka!K37,"")</f>
        <v/>
      </c>
      <c r="F390">
        <v>27</v>
      </c>
      <c r="G390" s="406"/>
    </row>
    <row r="391" spans="1:7">
      <c r="A391" s="296">
        <f t="shared" si="12"/>
        <v>1</v>
      </c>
      <c r="B391" s="296">
        <f t="shared" si="11"/>
        <v>28</v>
      </c>
      <c r="C391" s="360" t="str">
        <f>IF(Účetní_závěrka!L38&lt;&gt;"",Účetní_závěrka!L38,"")</f>
        <v/>
      </c>
      <c r="D391" s="360" t="str">
        <f>IF(Účetní_závěrka!K38&lt;&gt;"",Účetní_závěrka!K38,"")</f>
        <v/>
      </c>
      <c r="F391">
        <v>28</v>
      </c>
      <c r="G391" s="406"/>
    </row>
    <row r="392" spans="1:7">
      <c r="A392" s="296">
        <f t="shared" si="12"/>
        <v>1</v>
      </c>
      <c r="B392" s="296">
        <f t="shared" si="11"/>
        <v>29</v>
      </c>
      <c r="C392" s="360" t="str">
        <f>IF(Účetní_závěrka!L39&lt;&gt;"",Účetní_závěrka!L39,"")</f>
        <v/>
      </c>
      <c r="D392" s="360" t="str">
        <f>IF(Účetní_závěrka!K39&lt;&gt;"",Účetní_závěrka!K39,"")</f>
        <v/>
      </c>
      <c r="F392">
        <v>29</v>
      </c>
      <c r="G392" s="406"/>
    </row>
    <row r="393" spans="1:7">
      <c r="A393" s="296">
        <f t="shared" si="12"/>
        <v>1</v>
      </c>
      <c r="B393" s="296">
        <f t="shared" si="11"/>
        <v>30</v>
      </c>
      <c r="C393" s="360" t="str">
        <f>IF(Účetní_závěrka!L40&lt;&gt;"",Účetní_závěrka!L40,"")</f>
        <v/>
      </c>
      <c r="D393" s="360" t="str">
        <f>IF(Účetní_závěrka!K40&lt;&gt;"",Účetní_závěrka!K40,"")</f>
        <v/>
      </c>
      <c r="F393">
        <v>30</v>
      </c>
      <c r="G393" s="406"/>
    </row>
    <row r="394" spans="1:7">
      <c r="A394" s="296">
        <f t="shared" si="12"/>
        <v>1</v>
      </c>
      <c r="B394" s="296">
        <f t="shared" si="11"/>
        <v>31</v>
      </c>
      <c r="C394" s="360" t="str">
        <f>IF(Účetní_závěrka!L41&lt;&gt;"",Účetní_závěrka!L41,"")</f>
        <v/>
      </c>
      <c r="D394" s="360" t="str">
        <f>IF(Účetní_závěrka!K41&lt;&gt;"",Účetní_závěrka!K41,"")</f>
        <v/>
      </c>
      <c r="F394">
        <v>31</v>
      </c>
      <c r="G394" s="406"/>
    </row>
    <row r="395" spans="1:7">
      <c r="A395" s="296">
        <f t="shared" si="12"/>
        <v>1</v>
      </c>
      <c r="B395" s="296">
        <f t="shared" si="11"/>
        <v>32</v>
      </c>
      <c r="C395" s="360" t="str">
        <f>IF(Účetní_závěrka!L42&lt;&gt;"",Účetní_závěrka!L42,"")</f>
        <v/>
      </c>
      <c r="D395" s="360" t="str">
        <f>IF(Účetní_závěrka!K42&lt;&gt;"",Účetní_závěrka!K42,"")</f>
        <v/>
      </c>
      <c r="F395">
        <v>32</v>
      </c>
      <c r="G395" s="406"/>
    </row>
    <row r="396" spans="1:7">
      <c r="A396" s="296">
        <f t="shared" si="12"/>
        <v>1</v>
      </c>
      <c r="B396" s="296">
        <f t="shared" si="11"/>
        <v>33</v>
      </c>
      <c r="C396" s="360" t="str">
        <f>IF(Účetní_závěrka!L43&lt;&gt;"",Účetní_závěrka!L43,"")</f>
        <v/>
      </c>
      <c r="D396" s="360" t="str">
        <f>IF(Účetní_závěrka!K43&lt;&gt;"",Účetní_závěrka!K43,"")</f>
        <v/>
      </c>
      <c r="F396">
        <v>33</v>
      </c>
      <c r="G396" s="406"/>
    </row>
    <row r="397" spans="1:7">
      <c r="A397" s="296">
        <f t="shared" si="12"/>
        <v>1</v>
      </c>
      <c r="B397" s="296">
        <f t="shared" si="11"/>
        <v>34</v>
      </c>
      <c r="C397" s="360" t="str">
        <f>IF(Účetní_závěrka!L44&lt;&gt;"",Účetní_závěrka!L44,"")</f>
        <v/>
      </c>
      <c r="D397" s="360" t="str">
        <f>IF(Účetní_závěrka!K44&lt;&gt;"",Účetní_závěrka!K44,"")</f>
        <v/>
      </c>
      <c r="F397">
        <v>34</v>
      </c>
      <c r="G397" s="406"/>
    </row>
    <row r="398" spans="1:7">
      <c r="A398" s="296">
        <f t="shared" si="12"/>
        <v>1</v>
      </c>
      <c r="B398" s="296">
        <f t="shared" si="11"/>
        <v>35</v>
      </c>
      <c r="C398" s="360" t="str">
        <f>IF(Účetní_závěrka!L45&lt;&gt;"",Účetní_závěrka!L45,"")</f>
        <v/>
      </c>
      <c r="D398" s="360" t="str">
        <f>IF(Účetní_závěrka!K45&lt;&gt;"",Účetní_závěrka!K45,"")</f>
        <v/>
      </c>
      <c r="F398">
        <v>35</v>
      </c>
      <c r="G398" s="406"/>
    </row>
    <row r="399" spans="1:7">
      <c r="A399" s="296">
        <f t="shared" si="12"/>
        <v>1</v>
      </c>
      <c r="B399" s="296">
        <f t="shared" si="11"/>
        <v>36</v>
      </c>
      <c r="C399" s="360" t="str">
        <f>IF(Účetní_závěrka!L46&lt;&gt;"",Účetní_závěrka!L46,"")</f>
        <v/>
      </c>
      <c r="D399" s="360" t="str">
        <f>IF(Účetní_závěrka!K46&lt;&gt;"",Účetní_závěrka!K46,"")</f>
        <v/>
      </c>
      <c r="F399">
        <v>36</v>
      </c>
      <c r="G399" s="406"/>
    </row>
    <row r="400" spans="1:7">
      <c r="A400" s="296">
        <f t="shared" si="12"/>
        <v>1</v>
      </c>
      <c r="B400" s="296">
        <f t="shared" si="11"/>
        <v>37</v>
      </c>
      <c r="C400" s="360" t="str">
        <f>IF(Účetní_závěrka!L47&lt;&gt;"",Účetní_závěrka!L47,"")</f>
        <v/>
      </c>
      <c r="D400" s="360" t="str">
        <f>IF(Účetní_závěrka!K47&lt;&gt;"",Účetní_závěrka!K47,"")</f>
        <v/>
      </c>
      <c r="F400">
        <v>37</v>
      </c>
      <c r="G400" s="406"/>
    </row>
    <row r="401" spans="1:7">
      <c r="A401" s="296">
        <f t="shared" si="12"/>
        <v>1</v>
      </c>
      <c r="B401" s="296">
        <f t="shared" si="11"/>
        <v>38</v>
      </c>
      <c r="C401" s="360" t="str">
        <f>IF(Účetní_závěrka!L48&lt;&gt;"",Účetní_závěrka!L48,"")</f>
        <v/>
      </c>
      <c r="D401" s="360" t="str">
        <f>IF(Účetní_závěrka!K48&lt;&gt;"",Účetní_závěrka!K48,"")</f>
        <v/>
      </c>
      <c r="F401">
        <v>38</v>
      </c>
      <c r="G401" s="406"/>
    </row>
    <row r="402" spans="1:7">
      <c r="A402" s="296">
        <f t="shared" si="12"/>
        <v>1</v>
      </c>
      <c r="B402" s="296">
        <f t="shared" si="11"/>
        <v>39</v>
      </c>
      <c r="C402" s="360" t="str">
        <f>IF(Účetní_závěrka!L49&lt;&gt;"",Účetní_závěrka!L49,"")</f>
        <v/>
      </c>
      <c r="D402" s="360" t="str">
        <f>IF(Účetní_závěrka!K49&lt;&gt;"",Účetní_závěrka!K49,"")</f>
        <v/>
      </c>
      <c r="F402">
        <v>39</v>
      </c>
      <c r="G402" s="406"/>
    </row>
    <row r="403" spans="1:7">
      <c r="A403" s="296">
        <f t="shared" si="12"/>
        <v>1</v>
      </c>
      <c r="B403" s="296">
        <f t="shared" si="11"/>
        <v>40</v>
      </c>
      <c r="C403" s="360" t="str">
        <f>IF(Účetní_závěrka!L50&lt;&gt;"",Účetní_závěrka!L50,"")</f>
        <v/>
      </c>
      <c r="D403" s="360" t="str">
        <f>IF(Účetní_závěrka!K50&lt;&gt;"",Účetní_závěrka!K50,"")</f>
        <v/>
      </c>
      <c r="F403">
        <v>40</v>
      </c>
      <c r="G403" s="406"/>
    </row>
    <row r="404" spans="1:7">
      <c r="A404" s="296">
        <f t="shared" si="12"/>
        <v>1</v>
      </c>
      <c r="B404" s="296">
        <f t="shared" si="11"/>
        <v>41</v>
      </c>
      <c r="C404" s="360" t="str">
        <f>IF(Účetní_závěrka!L51&lt;&gt;"",Účetní_závěrka!L51,"")</f>
        <v/>
      </c>
      <c r="D404" s="360" t="str">
        <f>IF(Účetní_závěrka!K51&lt;&gt;"",Účetní_závěrka!K51,"")</f>
        <v/>
      </c>
      <c r="F404">
        <v>41</v>
      </c>
      <c r="G404" s="406"/>
    </row>
    <row r="405" spans="1:7">
      <c r="A405" s="296">
        <f t="shared" si="12"/>
        <v>1</v>
      </c>
      <c r="B405" s="296">
        <f t="shared" si="11"/>
        <v>42</v>
      </c>
      <c r="C405" s="360" t="str">
        <f>IF(Účetní_závěrka!L52&lt;&gt;"",Účetní_závěrka!L52,"")</f>
        <v/>
      </c>
      <c r="D405" s="360" t="str">
        <f>IF(Účetní_závěrka!K52&lt;&gt;"",Účetní_závěrka!K52,"")</f>
        <v/>
      </c>
      <c r="F405">
        <v>42</v>
      </c>
      <c r="G405" s="406"/>
    </row>
    <row r="406" spans="1:7">
      <c r="A406" s="296">
        <f t="shared" si="12"/>
        <v>1</v>
      </c>
      <c r="B406" s="296">
        <f t="shared" si="11"/>
        <v>43</v>
      </c>
      <c r="C406" s="360" t="str">
        <f>IF(Účetní_závěrka!L53&lt;&gt;"",Účetní_závěrka!L53,"")</f>
        <v/>
      </c>
      <c r="D406" s="360" t="str">
        <f>IF(Účetní_závěrka!K53&lt;&gt;"",Účetní_závěrka!K53,"")</f>
        <v/>
      </c>
      <c r="F406">
        <v>43</v>
      </c>
      <c r="G406" s="406"/>
    </row>
    <row r="407" spans="1:7">
      <c r="A407" s="296">
        <f t="shared" si="12"/>
        <v>1</v>
      </c>
      <c r="B407" s="296">
        <f t="shared" si="11"/>
        <v>44</v>
      </c>
      <c r="C407" s="360" t="str">
        <f>IF(Účetní_závěrka!L54&lt;&gt;"",Účetní_závěrka!L54,"")</f>
        <v/>
      </c>
      <c r="D407" s="360" t="str">
        <f>IF(Účetní_závěrka!K54&lt;&gt;"",Účetní_závěrka!K54,"")</f>
        <v/>
      </c>
      <c r="F407">
        <v>44</v>
      </c>
      <c r="G407" s="406"/>
    </row>
    <row r="408" spans="1:7">
      <c r="A408" s="296">
        <f t="shared" si="12"/>
        <v>1</v>
      </c>
      <c r="B408" s="296">
        <f t="shared" si="11"/>
        <v>45</v>
      </c>
      <c r="C408" s="360" t="str">
        <f>IF(Účetní_závěrka!L55&lt;&gt;"",Účetní_závěrka!L55,"")</f>
        <v/>
      </c>
      <c r="D408" s="360" t="str">
        <f>IF(Účetní_závěrka!K55&lt;&gt;"",Účetní_závěrka!K55,"")</f>
        <v/>
      </c>
      <c r="F408">
        <v>45</v>
      </c>
      <c r="G408" s="406"/>
    </row>
    <row r="409" spans="1:7">
      <c r="A409" s="296">
        <f t="shared" si="12"/>
        <v>1</v>
      </c>
      <c r="B409" s="296">
        <f t="shared" si="11"/>
        <v>46</v>
      </c>
      <c r="C409" s="360" t="str">
        <f>IF(Účetní_závěrka!L56&lt;&gt;"",Účetní_závěrka!L56,"")</f>
        <v/>
      </c>
      <c r="D409" s="360" t="str">
        <f>IF(Účetní_závěrka!K56&lt;&gt;"",Účetní_závěrka!K56,"")</f>
        <v/>
      </c>
      <c r="F409">
        <v>46</v>
      </c>
      <c r="G409" s="406"/>
    </row>
    <row r="410" spans="1:7">
      <c r="A410" s="296">
        <f t="shared" si="12"/>
        <v>1</v>
      </c>
      <c r="B410" s="296">
        <f t="shared" si="11"/>
        <v>47</v>
      </c>
      <c r="C410" s="360" t="str">
        <f>IF(Účetní_závěrka!L57&lt;&gt;"",Účetní_závěrka!L57,"")</f>
        <v/>
      </c>
      <c r="D410" s="360" t="str">
        <f>IF(Účetní_závěrka!K57&lt;&gt;"",Účetní_závěrka!K57,"")</f>
        <v/>
      </c>
      <c r="F410">
        <v>47</v>
      </c>
      <c r="G410" s="406"/>
    </row>
    <row r="411" spans="1:7">
      <c r="A411" s="296">
        <f t="shared" ref="A411:A415" si="13">$B$362</f>
        <v>1</v>
      </c>
      <c r="B411" s="296">
        <f t="shared" si="11"/>
        <v>48</v>
      </c>
      <c r="C411" s="360" t="str">
        <f>IF(Účetní_závěrka!L58&lt;&gt;"",Účetní_závěrka!L58,"")</f>
        <v/>
      </c>
      <c r="D411" s="360" t="str">
        <f>IF(Účetní_závěrka!K58&lt;&gt;"",Účetní_závěrka!K58,"")</f>
        <v/>
      </c>
      <c r="F411">
        <v>48</v>
      </c>
      <c r="G411" s="406"/>
    </row>
    <row r="412" spans="1:7">
      <c r="A412" s="296">
        <f t="shared" si="13"/>
        <v>1</v>
      </c>
      <c r="B412" s="296">
        <f t="shared" si="11"/>
        <v>49</v>
      </c>
      <c r="C412" s="360" t="str">
        <f>IF(Účetní_závěrka!L59&lt;&gt;"",Účetní_závěrka!L59,"")</f>
        <v/>
      </c>
      <c r="D412" s="360" t="str">
        <f>IF(Účetní_závěrka!K59&lt;&gt;"",Účetní_závěrka!K59,"")</f>
        <v/>
      </c>
      <c r="F412">
        <v>49</v>
      </c>
      <c r="G412" s="406"/>
    </row>
    <row r="413" spans="1:7">
      <c r="A413" s="296">
        <f t="shared" si="13"/>
        <v>1</v>
      </c>
      <c r="B413" s="296">
        <f t="shared" si="11"/>
        <v>50</v>
      </c>
      <c r="C413" s="360" t="str">
        <f>IF(Účetní_závěrka!L60&lt;&gt;"",Účetní_závěrka!L60,"")</f>
        <v/>
      </c>
      <c r="D413" s="360" t="str">
        <f>IF(Účetní_závěrka!K60&lt;&gt;"",Účetní_závěrka!K60,"")</f>
        <v/>
      </c>
      <c r="F413">
        <v>50</v>
      </c>
      <c r="G413" s="406"/>
    </row>
    <row r="414" spans="1:7">
      <c r="A414" s="296">
        <f t="shared" si="13"/>
        <v>1</v>
      </c>
      <c r="B414" s="296">
        <f t="shared" si="11"/>
        <v>51</v>
      </c>
      <c r="C414" s="360" t="str">
        <f>IF(Účetní_závěrka!L61&lt;&gt;"",Účetní_závěrka!L61,"")</f>
        <v/>
      </c>
      <c r="D414" s="360" t="str">
        <f>IF(Účetní_závěrka!K61&lt;&gt;"",Účetní_závěrka!K61,"")</f>
        <v/>
      </c>
      <c r="F414">
        <v>51</v>
      </c>
      <c r="G414" s="406"/>
    </row>
    <row r="415" spans="1:7">
      <c r="A415" s="296">
        <f t="shared" si="13"/>
        <v>1</v>
      </c>
      <c r="B415" s="296">
        <f t="shared" si="11"/>
        <v>52</v>
      </c>
      <c r="C415" s="360" t="str">
        <f>IF(Účetní_závěrka!L62&lt;&gt;"",Účetní_závěrka!L62,"")</f>
        <v/>
      </c>
      <c r="D415" s="360" t="str">
        <f>IF(Účetní_závěrka!K62&lt;&gt;"",Účetní_závěrka!K62,"")</f>
        <v/>
      </c>
      <c r="F415">
        <v>52</v>
      </c>
      <c r="G415" s="406"/>
    </row>
    <row r="416" spans="1:7">
      <c r="A416" s="296">
        <f t="shared" ref="A416:A419" si="14">$B$362</f>
        <v>1</v>
      </c>
      <c r="B416" s="296">
        <f t="shared" si="11"/>
        <v>53</v>
      </c>
      <c r="C416" s="360" t="str">
        <f>IF(Účetní_závěrka!L63&lt;&gt;"",Účetní_závěrka!L63,"")</f>
        <v/>
      </c>
      <c r="D416" s="360" t="str">
        <f>IF(Účetní_závěrka!K63&lt;&gt;"",Účetní_závěrka!K63,"")</f>
        <v/>
      </c>
      <c r="F416">
        <v>53</v>
      </c>
      <c r="G416" s="406"/>
    </row>
    <row r="417" spans="1:7">
      <c r="A417" s="296">
        <f t="shared" si="14"/>
        <v>1</v>
      </c>
      <c r="B417" s="296">
        <f t="shared" si="11"/>
        <v>54</v>
      </c>
      <c r="C417" s="360" t="str">
        <f>IF(Účetní_závěrka!L64&lt;&gt;"",Účetní_závěrka!L64,"")</f>
        <v/>
      </c>
      <c r="D417" s="360" t="str">
        <f>IF(Účetní_závěrka!K64&lt;&gt;"",Účetní_závěrka!K64,"")</f>
        <v/>
      </c>
      <c r="F417">
        <v>54</v>
      </c>
      <c r="G417" s="406"/>
    </row>
    <row r="418" spans="1:7">
      <c r="A418" s="296">
        <f t="shared" si="14"/>
        <v>1</v>
      </c>
      <c r="B418" s="296">
        <f t="shared" si="11"/>
        <v>55</v>
      </c>
      <c r="C418" s="360" t="str">
        <f>IF(Účetní_závěrka!L65&lt;&gt;"",Účetní_závěrka!L65,"")</f>
        <v/>
      </c>
      <c r="D418" s="360" t="str">
        <f>IF(Účetní_závěrka!K65&lt;&gt;"",Účetní_závěrka!K65,"")</f>
        <v/>
      </c>
      <c r="F418">
        <v>55</v>
      </c>
      <c r="G418" s="406"/>
    </row>
    <row r="419" spans="1:7">
      <c r="A419" s="296">
        <f t="shared" si="14"/>
        <v>1</v>
      </c>
      <c r="B419" s="296">
        <f t="shared" si="11"/>
        <v>56</v>
      </c>
      <c r="C419" s="360" t="str">
        <f>IF(Účetní_závěrka!L66&lt;&gt;"",Účetní_závěrka!L66,"")</f>
        <v/>
      </c>
      <c r="D419" s="360" t="str">
        <f>IF(Účetní_závěrka!K66&lt;&gt;"",Účetní_závěrka!K66,"")</f>
        <v/>
      </c>
      <c r="F419">
        <v>56</v>
      </c>
      <c r="G419" s="406"/>
    </row>
    <row r="420" spans="1:7">
      <c r="A420" s="296">
        <f t="shared" ref="A420:A422" si="15">$B$362</f>
        <v>1</v>
      </c>
      <c r="B420" s="296">
        <f t="shared" si="11"/>
        <v>57</v>
      </c>
      <c r="C420" s="360" t="str">
        <f>IF(Účetní_závěrka!L67&lt;&gt;"",Účetní_závěrka!L67,"")</f>
        <v/>
      </c>
      <c r="D420" s="360" t="str">
        <f>IF(Účetní_závěrka!K67&lt;&gt;"",Účetní_závěrka!K67,"")</f>
        <v/>
      </c>
      <c r="F420">
        <v>57</v>
      </c>
      <c r="G420" s="406"/>
    </row>
    <row r="421" spans="1:7">
      <c r="A421" s="296">
        <f t="shared" si="15"/>
        <v>1</v>
      </c>
      <c r="B421" s="296">
        <f t="shared" si="11"/>
        <v>58</v>
      </c>
      <c r="C421" s="360" t="str">
        <f>IF(Účetní_závěrka!L68&lt;&gt;"",Účetní_závěrka!L68,"")</f>
        <v/>
      </c>
      <c r="D421" s="360" t="str">
        <f>IF(Účetní_závěrka!K68&lt;&gt;"",Účetní_závěrka!K68,"")</f>
        <v/>
      </c>
      <c r="F421">
        <v>58</v>
      </c>
      <c r="G421" s="406"/>
    </row>
    <row r="422" spans="1:7">
      <c r="A422" s="296">
        <f t="shared" si="15"/>
        <v>1</v>
      </c>
      <c r="B422" s="296">
        <f t="shared" si="11"/>
        <v>59</v>
      </c>
      <c r="C422" s="360" t="str">
        <f>IF(Účetní_závěrka!L69&lt;&gt;"",Účetní_závěrka!L69,"")</f>
        <v/>
      </c>
      <c r="D422" s="360" t="str">
        <f>IF(Účetní_závěrka!K69&lt;&gt;"",Účetní_závěrka!K69,"")</f>
        <v/>
      </c>
      <c r="F422">
        <v>59</v>
      </c>
      <c r="G422" s="406"/>
    </row>
    <row r="423" spans="1:7">
      <c r="A423" s="296">
        <f t="shared" ref="A423:A430" si="16">$B$362</f>
        <v>1</v>
      </c>
      <c r="B423" s="296">
        <f t="shared" si="11"/>
        <v>60</v>
      </c>
      <c r="C423" s="360" t="str">
        <f>IF(Účetní_závěrka!L70&lt;&gt;"",Účetní_závěrka!L70,"")</f>
        <v/>
      </c>
      <c r="D423" s="360" t="str">
        <f>IF(Účetní_závěrka!K70&lt;&gt;"",Účetní_závěrka!K70,"")</f>
        <v/>
      </c>
      <c r="F423">
        <v>60</v>
      </c>
      <c r="G423" s="406"/>
    </row>
    <row r="424" spans="1:7">
      <c r="A424" s="296">
        <f t="shared" si="16"/>
        <v>1</v>
      </c>
      <c r="B424" s="296">
        <f t="shared" si="11"/>
        <v>61</v>
      </c>
      <c r="C424" s="360" t="str">
        <f>IF(Účetní_závěrka!L71&lt;&gt;"",Účetní_závěrka!L71,"")</f>
        <v/>
      </c>
      <c r="D424" s="360" t="str">
        <f>IF(Účetní_závěrka!K71&lt;&gt;"",Účetní_závěrka!K71,"")</f>
        <v/>
      </c>
      <c r="F424">
        <v>61</v>
      </c>
      <c r="G424" s="406"/>
    </row>
    <row r="425" spans="1:7">
      <c r="A425" s="296">
        <f t="shared" si="16"/>
        <v>1</v>
      </c>
      <c r="B425" s="296">
        <f t="shared" si="11"/>
        <v>62</v>
      </c>
      <c r="C425" s="360" t="str">
        <f>IF(Účetní_závěrka!L72&lt;&gt;"",Účetní_závěrka!L72,"")</f>
        <v/>
      </c>
      <c r="D425" s="360" t="str">
        <f>IF(Účetní_závěrka!K72&lt;&gt;"",Účetní_závěrka!K72,"")</f>
        <v/>
      </c>
      <c r="F425">
        <v>62</v>
      </c>
      <c r="G425" s="406"/>
    </row>
    <row r="426" spans="1:7">
      <c r="A426" s="296">
        <f t="shared" si="16"/>
        <v>1</v>
      </c>
      <c r="B426" s="296">
        <f t="shared" si="11"/>
        <v>63</v>
      </c>
      <c r="C426" s="360" t="str">
        <f>IF(Účetní_závěrka!L73&lt;&gt;"",Účetní_závěrka!L73,"")</f>
        <v/>
      </c>
      <c r="D426" s="360" t="str">
        <f>IF(Účetní_závěrka!K73&lt;&gt;"",Účetní_závěrka!K73,"")</f>
        <v/>
      </c>
      <c r="F426">
        <v>63</v>
      </c>
      <c r="G426" s="406"/>
    </row>
    <row r="427" spans="1:7">
      <c r="A427" s="296">
        <f t="shared" si="16"/>
        <v>1</v>
      </c>
      <c r="B427" s="296">
        <f t="shared" si="11"/>
        <v>67</v>
      </c>
      <c r="C427" s="360" t="str">
        <f>IF(Účetní_závěrka!L74&lt;&gt;"",Účetní_závěrka!L74,"")</f>
        <v/>
      </c>
      <c r="D427" s="360" t="str">
        <f>IF(Účetní_závěrka!K74&lt;&gt;"",Účetní_závěrka!K74,"")</f>
        <v/>
      </c>
      <c r="F427">
        <v>67</v>
      </c>
      <c r="G427" s="406"/>
    </row>
    <row r="428" spans="1:7">
      <c r="A428" s="296">
        <f t="shared" si="16"/>
        <v>1</v>
      </c>
      <c r="B428" s="296">
        <f t="shared" si="11"/>
        <v>68</v>
      </c>
      <c r="C428" s="360" t="str">
        <f>IF(Účetní_závěrka!L75&lt;&gt;"",Účetní_závěrka!L75,"")</f>
        <v/>
      </c>
      <c r="D428" s="360" t="str">
        <f>IF(Účetní_závěrka!K75&lt;&gt;"",Účetní_závěrka!K75,"")</f>
        <v/>
      </c>
      <c r="F428">
        <v>68</v>
      </c>
      <c r="G428" s="406"/>
    </row>
    <row r="429" spans="1:7">
      <c r="A429" s="296">
        <f t="shared" si="16"/>
        <v>1</v>
      </c>
      <c r="B429" s="296">
        <f t="shared" ref="B429" si="17">IF($B$43="P",F429,IF($B$43="Z",IF(G429&lt;&gt;"",G429,""),IF($B$43="M",IF(H429&lt;&gt;"",H429,""),F429)))</f>
        <v>69</v>
      </c>
      <c r="C429" s="360" t="str">
        <f>IF(Účetní_závěrka!L76&lt;&gt;"",Účetní_závěrka!L76,"")</f>
        <v/>
      </c>
      <c r="D429" s="360" t="str">
        <f>IF(Účetní_závěrka!K76&lt;&gt;"",Účetní_závěrka!K76,"")</f>
        <v/>
      </c>
      <c r="F429">
        <v>69</v>
      </c>
      <c r="G429" s="406"/>
    </row>
    <row r="430" spans="1:7">
      <c r="A430" s="482">
        <f t="shared" si="16"/>
        <v>1</v>
      </c>
      <c r="B430" s="482">
        <f t="shared" ref="B430:B432" si="18">IF($B$43="P",F430,IF($B$43="Z",IF(G430&lt;&gt;"",G430,""),IF($B$43="M",IF(H430&lt;&gt;"",H430,""),F430)))</f>
        <v>64</v>
      </c>
      <c r="C430" s="483" t="str">
        <f>IF(Účetní_závěrka!L77&lt;&gt;"",Účetní_závěrka!L77,"")</f>
        <v/>
      </c>
      <c r="D430" s="483" t="str">
        <f>IF(Účetní_závěrka!K77&lt;&gt;"",Účetní_závěrka!K77,"")</f>
        <v/>
      </c>
      <c r="F430">
        <v>64</v>
      </c>
      <c r="G430" s="406"/>
    </row>
    <row r="431" spans="1:7">
      <c r="A431" s="482">
        <f t="shared" ref="A431:A432" si="19">$B$362</f>
        <v>1</v>
      </c>
      <c r="B431" s="482">
        <f t="shared" si="18"/>
        <v>65</v>
      </c>
      <c r="C431" s="483" t="str">
        <f>IF(Účetní_závěrka!L78&lt;&gt;"",Účetní_závěrka!L78,"")</f>
        <v/>
      </c>
      <c r="D431" s="483" t="str">
        <f>IF(Účetní_závěrka!K78&lt;&gt;"",Účetní_závěrka!K78,"")</f>
        <v/>
      </c>
      <c r="F431">
        <v>65</v>
      </c>
      <c r="G431" s="406"/>
    </row>
    <row r="432" spans="1:7">
      <c r="A432" s="482">
        <f t="shared" si="19"/>
        <v>1</v>
      </c>
      <c r="B432" s="482">
        <f t="shared" si="18"/>
        <v>66</v>
      </c>
      <c r="C432" s="483" t="str">
        <f>IF(Účetní_závěrka!L79&lt;&gt;"",Účetní_závěrka!L79,"")</f>
        <v/>
      </c>
      <c r="D432" s="483" t="str">
        <f>IF(Účetní_závěrka!K79&lt;&gt;"",Účetní_závěrka!K79,"")</f>
        <v/>
      </c>
      <c r="F432">
        <v>66</v>
      </c>
      <c r="G432" s="406"/>
    </row>
    <row r="433" spans="1:7">
      <c r="A433" s="296"/>
      <c r="B433" s="296"/>
      <c r="C433" s="360"/>
      <c r="D433" s="360"/>
      <c r="G433" s="406"/>
    </row>
    <row r="434" spans="1:7">
      <c r="A434" s="296"/>
      <c r="B434" s="296"/>
      <c r="C434" s="360"/>
      <c r="D434" s="360"/>
    </row>
    <row r="435" spans="1:7">
      <c r="A435" s="296"/>
      <c r="B435" s="296"/>
      <c r="C435" s="360"/>
      <c r="D435" s="360"/>
      <c r="G435" s="406"/>
    </row>
    <row r="436" spans="1:7">
      <c r="A436" s="296"/>
      <c r="B436" s="296"/>
      <c r="C436" s="360"/>
      <c r="D436" s="360"/>
      <c r="G436" s="406"/>
    </row>
    <row r="437" spans="1:7">
      <c r="A437" s="296"/>
      <c r="B437" s="296"/>
      <c r="C437" s="296"/>
      <c r="D437" s="296"/>
    </row>
    <row r="438" spans="1:7">
      <c r="A438" s="300" t="s">
        <v>1429</v>
      </c>
    </row>
    <row r="440" spans="1:7">
      <c r="A440" s="296" t="s">
        <v>1139</v>
      </c>
      <c r="B440" s="296" t="s">
        <v>1351</v>
      </c>
      <c r="C440" s="296" t="s">
        <v>1425</v>
      </c>
      <c r="D440" s="296" t="s">
        <v>1426</v>
      </c>
    </row>
    <row r="444" spans="1:7">
      <c r="A444" s="300" t="s">
        <v>1430</v>
      </c>
    </row>
    <row r="446" spans="1:7">
      <c r="A446" s="296" t="s">
        <v>1139</v>
      </c>
      <c r="B446" s="296" t="s">
        <v>1351</v>
      </c>
      <c r="C446" s="296" t="s">
        <v>1425</v>
      </c>
      <c r="D446" s="296" t="s">
        <v>1426</v>
      </c>
    </row>
    <row r="450" spans="1:10">
      <c r="A450" s="300" t="s">
        <v>1431</v>
      </c>
    </row>
    <row r="452" spans="1:10">
      <c r="A452" s="296" t="s">
        <v>1139</v>
      </c>
      <c r="B452" s="296" t="s">
        <v>1351</v>
      </c>
      <c r="C452" s="296" t="s">
        <v>1425</v>
      </c>
      <c r="D452" s="296" t="s">
        <v>1426</v>
      </c>
    </row>
    <row r="456" spans="1:10">
      <c r="A456" s="300" t="s">
        <v>1432</v>
      </c>
    </row>
    <row r="458" spans="1:10">
      <c r="A458" s="296" t="s">
        <v>1139</v>
      </c>
      <c r="B458" s="296" t="s">
        <v>1351</v>
      </c>
      <c r="C458" s="296" t="s">
        <v>1425</v>
      </c>
      <c r="D458" s="296" t="s">
        <v>1426</v>
      </c>
    </row>
    <row r="462" spans="1:10">
      <c r="A462" s="300" t="s">
        <v>1441</v>
      </c>
    </row>
    <row r="464" spans="1:10">
      <c r="A464" s="296" t="s">
        <v>1139</v>
      </c>
      <c r="B464" s="296" t="s">
        <v>1351</v>
      </c>
      <c r="C464" s="296" t="s">
        <v>1433</v>
      </c>
      <c r="D464" s="296" t="s">
        <v>1434</v>
      </c>
      <c r="E464" s="296" t="s">
        <v>1435</v>
      </c>
      <c r="F464" s="296" t="s">
        <v>1436</v>
      </c>
      <c r="G464" s="296" t="s">
        <v>1437</v>
      </c>
      <c r="H464" s="296" t="s">
        <v>1438</v>
      </c>
      <c r="I464" s="296" t="s">
        <v>1439</v>
      </c>
      <c r="J464" s="296" t="s">
        <v>1440</v>
      </c>
    </row>
    <row r="468" spans="1:6">
      <c r="A468" s="300" t="s">
        <v>1442</v>
      </c>
    </row>
    <row r="470" spans="1:6">
      <c r="A470" s="296" t="s">
        <v>1139</v>
      </c>
      <c r="B470" s="296" t="s">
        <v>1351</v>
      </c>
      <c r="C470" s="296" t="s">
        <v>1425</v>
      </c>
      <c r="D470" s="296" t="s">
        <v>1426</v>
      </c>
    </row>
    <row r="474" spans="1:6">
      <c r="A474" s="300" t="s">
        <v>1443</v>
      </c>
    </row>
    <row r="476" spans="1:6">
      <c r="A476" s="296" t="s">
        <v>1139</v>
      </c>
      <c r="B476" s="296" t="s">
        <v>1139</v>
      </c>
      <c r="C476" s="296" t="s">
        <v>1419</v>
      </c>
      <c r="D476" s="296" t="s">
        <v>1421</v>
      </c>
      <c r="E476" s="296" t="s">
        <v>1422</v>
      </c>
      <c r="F476" s="296" t="s">
        <v>1423</v>
      </c>
    </row>
    <row r="480" spans="1:6">
      <c r="A480" s="300" t="s">
        <v>1444</v>
      </c>
    </row>
    <row r="482" spans="1:10">
      <c r="A482" s="296" t="s">
        <v>1139</v>
      </c>
      <c r="B482" s="296" t="s">
        <v>1139</v>
      </c>
      <c r="C482" s="296" t="s">
        <v>1419</v>
      </c>
      <c r="D482" s="296" t="s">
        <v>1421</v>
      </c>
      <c r="E482" s="296" t="s">
        <v>1422</v>
      </c>
      <c r="F482" s="296" t="s">
        <v>1423</v>
      </c>
    </row>
    <row r="486" spans="1:10">
      <c r="A486" s="300" t="s">
        <v>1445</v>
      </c>
    </row>
    <row r="488" spans="1:10">
      <c r="A488" s="296" t="s">
        <v>1139</v>
      </c>
      <c r="B488" s="296" t="s">
        <v>1351</v>
      </c>
      <c r="C488" s="296" t="s">
        <v>1433</v>
      </c>
      <c r="D488" s="296" t="s">
        <v>1434</v>
      </c>
      <c r="E488" s="296" t="s">
        <v>1435</v>
      </c>
      <c r="F488" s="296" t="s">
        <v>1436</v>
      </c>
      <c r="G488" s="296" t="s">
        <v>1437</v>
      </c>
      <c r="H488" s="296" t="s">
        <v>1438</v>
      </c>
      <c r="I488" s="296" t="s">
        <v>1439</v>
      </c>
      <c r="J488" s="296" t="s">
        <v>1440</v>
      </c>
    </row>
    <row r="492" spans="1:10">
      <c r="A492" s="300" t="s">
        <v>1446</v>
      </c>
    </row>
    <row r="494" spans="1:10">
      <c r="A494" s="296" t="s">
        <v>1139</v>
      </c>
      <c r="B494" s="296" t="s">
        <v>1351</v>
      </c>
      <c r="C494" s="296" t="s">
        <v>1463</v>
      </c>
      <c r="D494" s="296" t="s">
        <v>1464</v>
      </c>
      <c r="E494" s="296" t="s">
        <v>1465</v>
      </c>
      <c r="F494" s="296" t="s">
        <v>1466</v>
      </c>
    </row>
    <row r="498" spans="1:6">
      <c r="A498" s="300" t="s">
        <v>1447</v>
      </c>
    </row>
    <row r="500" spans="1:6">
      <c r="A500" s="296" t="s">
        <v>1139</v>
      </c>
      <c r="B500" s="296" t="s">
        <v>1139</v>
      </c>
      <c r="C500" s="296" t="s">
        <v>1419</v>
      </c>
      <c r="D500" s="296" t="s">
        <v>1421</v>
      </c>
      <c r="E500" s="296" t="s">
        <v>1422</v>
      </c>
      <c r="F500" s="296" t="s">
        <v>1423</v>
      </c>
    </row>
    <row r="504" spans="1:6">
      <c r="A504" s="300" t="s">
        <v>1448</v>
      </c>
    </row>
    <row r="506" spans="1:6">
      <c r="A506" s="296" t="s">
        <v>1139</v>
      </c>
      <c r="B506" s="296" t="s">
        <v>1139</v>
      </c>
      <c r="C506" s="296" t="s">
        <v>1419</v>
      </c>
      <c r="D506" s="296" t="s">
        <v>1421</v>
      </c>
      <c r="E506" s="296" t="s">
        <v>1422</v>
      </c>
      <c r="F506" s="296" t="s">
        <v>1423</v>
      </c>
    </row>
    <row r="510" spans="1:6">
      <c r="A510" s="300" t="s">
        <v>1449</v>
      </c>
    </row>
    <row r="512" spans="1:6">
      <c r="A512" s="296" t="s">
        <v>1139</v>
      </c>
      <c r="B512" s="296" t="s">
        <v>1351</v>
      </c>
      <c r="C512" s="296" t="s">
        <v>1463</v>
      </c>
      <c r="D512" s="296" t="s">
        <v>1464</v>
      </c>
      <c r="E512" s="296" t="s">
        <v>1465</v>
      </c>
      <c r="F512" s="296" t="s">
        <v>1466</v>
      </c>
    </row>
    <row r="516" spans="1:4">
      <c r="A516" s="300" t="s">
        <v>1450</v>
      </c>
    </row>
    <row r="518" spans="1:4">
      <c r="A518" s="296" t="s">
        <v>1139</v>
      </c>
      <c r="B518" s="296" t="s">
        <v>1351</v>
      </c>
      <c r="C518" s="296" t="s">
        <v>1467</v>
      </c>
      <c r="D518" s="296" t="s">
        <v>1468</v>
      </c>
    </row>
    <row r="522" spans="1:4">
      <c r="A522" s="300" t="s">
        <v>1451</v>
      </c>
    </row>
    <row r="524" spans="1:4">
      <c r="A524" s="296" t="s">
        <v>1139</v>
      </c>
      <c r="B524" s="296" t="s">
        <v>1351</v>
      </c>
      <c r="C524" s="296" t="s">
        <v>1467</v>
      </c>
      <c r="D524" s="296" t="s">
        <v>1468</v>
      </c>
    </row>
    <row r="528" spans="1:4">
      <c r="A528" s="300" t="s">
        <v>1452</v>
      </c>
    </row>
    <row r="530" spans="1:7">
      <c r="A530" s="296" t="s">
        <v>1139</v>
      </c>
      <c r="B530" s="296" t="s">
        <v>1351</v>
      </c>
      <c r="C530" s="296" t="s">
        <v>1435</v>
      </c>
      <c r="D530" s="296" t="s">
        <v>1469</v>
      </c>
      <c r="E530" s="296" t="s">
        <v>1470</v>
      </c>
    </row>
    <row r="534" spans="1:7">
      <c r="A534" s="300" t="s">
        <v>1454</v>
      </c>
    </row>
    <row r="536" spans="1:7">
      <c r="A536" s="296" t="s">
        <v>1139</v>
      </c>
      <c r="B536" s="296" t="s">
        <v>1351</v>
      </c>
      <c r="C536" s="296" t="s">
        <v>1419</v>
      </c>
      <c r="D536" s="296" t="s">
        <v>1421</v>
      </c>
      <c r="E536" s="296" t="s">
        <v>1422</v>
      </c>
      <c r="F536" s="296" t="s">
        <v>1423</v>
      </c>
      <c r="G536" s="296" t="s">
        <v>1471</v>
      </c>
    </row>
    <row r="540" spans="1:7">
      <c r="A540" s="300" t="s">
        <v>1455</v>
      </c>
    </row>
    <row r="542" spans="1:7">
      <c r="A542" s="296" t="s">
        <v>1139</v>
      </c>
      <c r="B542" s="296" t="s">
        <v>1351</v>
      </c>
      <c r="C542" s="296" t="s">
        <v>1425</v>
      </c>
      <c r="D542" s="296" t="s">
        <v>1426</v>
      </c>
      <c r="E542" s="296" t="s">
        <v>1471</v>
      </c>
    </row>
    <row r="546" spans="1:7">
      <c r="A546" s="300" t="s">
        <v>1453</v>
      </c>
    </row>
    <row r="548" spans="1:7">
      <c r="A548" s="296" t="s">
        <v>1139</v>
      </c>
      <c r="B548" s="296" t="s">
        <v>1351</v>
      </c>
      <c r="C548" s="296" t="s">
        <v>1467</v>
      </c>
      <c r="D548" s="296" t="s">
        <v>1468</v>
      </c>
      <c r="E548" s="296" t="s">
        <v>1471</v>
      </c>
    </row>
    <row r="552" spans="1:7">
      <c r="A552" s="300" t="s">
        <v>1456</v>
      </c>
    </row>
    <row r="554" spans="1:7">
      <c r="A554" s="296" t="s">
        <v>1139</v>
      </c>
      <c r="B554" s="296" t="s">
        <v>1351</v>
      </c>
      <c r="C554" s="296" t="s">
        <v>1435</v>
      </c>
      <c r="D554" s="296" t="s">
        <v>1469</v>
      </c>
      <c r="E554" s="296" t="s">
        <v>1470</v>
      </c>
      <c r="F554" s="296" t="s">
        <v>1471</v>
      </c>
    </row>
    <row r="558" spans="1:7">
      <c r="A558" s="300" t="s">
        <v>1457</v>
      </c>
    </row>
    <row r="560" spans="1:7">
      <c r="A560" s="296" t="s">
        <v>1139</v>
      </c>
      <c r="B560" s="296" t="s">
        <v>1351</v>
      </c>
      <c r="C560" s="296" t="s">
        <v>1463</v>
      </c>
      <c r="D560" s="296" t="s">
        <v>1464</v>
      </c>
      <c r="E560" s="296" t="s">
        <v>1465</v>
      </c>
      <c r="F560" s="296" t="s">
        <v>1466</v>
      </c>
      <c r="G560" s="296" t="s">
        <v>1471</v>
      </c>
    </row>
    <row r="564" spans="1:11">
      <c r="A564" s="300" t="s">
        <v>1458</v>
      </c>
    </row>
    <row r="566" spans="1:11">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1">
      <c r="A570" s="300" t="s">
        <v>1459</v>
      </c>
    </row>
    <row r="572" spans="1:11">
      <c r="A572" s="296" t="s">
        <v>1139</v>
      </c>
      <c r="B572" s="296" t="s">
        <v>1351</v>
      </c>
      <c r="C572" s="296" t="s">
        <v>1472</v>
      </c>
    </row>
    <row r="576" spans="1:11">
      <c r="A576" s="300" t="s">
        <v>1460</v>
      </c>
    </row>
    <row r="578" spans="1:36">
      <c r="A578" s="296" t="s">
        <v>1139</v>
      </c>
      <c r="B578" s="296" t="s">
        <v>1351</v>
      </c>
      <c r="C578" s="296" t="s">
        <v>1425</v>
      </c>
      <c r="D578" s="296" t="s">
        <v>1426</v>
      </c>
      <c r="E578" s="296" t="s">
        <v>1473</v>
      </c>
      <c r="F578" s="296" t="s">
        <v>1474</v>
      </c>
    </row>
    <row r="582" spans="1:36">
      <c r="A582" s="300" t="s">
        <v>1461</v>
      </c>
    </row>
    <row r="584" spans="1:36">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36">
      <c r="A588" s="300" t="s">
        <v>1462</v>
      </c>
    </row>
    <row r="590" spans="1:36">
      <c r="A590" s="305" t="s">
        <v>1512</v>
      </c>
      <c r="B590" s="305" t="s">
        <v>1511</v>
      </c>
      <c r="C590" s="305" t="s">
        <v>1513</v>
      </c>
      <c r="D590" s="305" t="s">
        <v>1514</v>
      </c>
    </row>
    <row r="593" spans="1:56">
      <c r="A593" s="300" t="s">
        <v>1515</v>
      </c>
    </row>
    <row r="595" spans="1:56">
      <c r="A595" s="186" t="s">
        <v>1512</v>
      </c>
      <c r="B595" s="299" t="s">
        <v>1516</v>
      </c>
      <c r="C595" s="186" t="s">
        <v>1513</v>
      </c>
    </row>
    <row r="596" spans="1:56">
      <c r="A596">
        <v>1</v>
      </c>
      <c r="B596" s="296" t="s">
        <v>2424</v>
      </c>
      <c r="C596" s="299" t="s">
        <v>2426</v>
      </c>
      <c r="D596" s="299"/>
      <c r="E596" s="299" t="s">
        <v>2425</v>
      </c>
    </row>
    <row r="597" spans="1:56">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56" ht="13.5" thickBot="1">
      <c r="A598" s="351" t="s">
        <v>9043</v>
      </c>
      <c r="B598" s="351" t="s">
        <v>9044</v>
      </c>
      <c r="BD598" s="449" t="s">
        <v>9045</v>
      </c>
    </row>
    <row r="599" spans="1:56">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ref="I600:I663" si="20">IF(H600&lt;&gt;"",2,"")</f>
        <v/>
      </c>
      <c r="J600" t="str">
        <f>CONCATENATE(IFERROR(VLOOKUP(ROWS($H$600:H600),$C$600:$F$664,4,0),""))</f>
        <v/>
      </c>
      <c r="K600" s="329" t="str">
        <f t="shared" ref="K600:K602" si="21">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c r="A601">
        <v>30</v>
      </c>
      <c r="B601" t="str">
        <f>'2'!H10</f>
        <v>Bez komentáře</v>
      </c>
      <c r="C601">
        <f>IF(OR(E601="Bez komentáře",E601=""),0,MAX($C$599:C600)+1)</f>
        <v>0</v>
      </c>
      <c r="D601">
        <v>10</v>
      </c>
      <c r="E601" t="str">
        <f t="shared" ref="E601:E604" si="22">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'2'!H20</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c r="A605">
        <v>110</v>
      </c>
      <c r="B605" t="str">
        <f>'2'!H21</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c r="A606">
        <v>111</v>
      </c>
      <c r="B606" t="str">
        <f>'2'!H22</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ref="K606:K608" si="23">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c r="A607">
        <v>112</v>
      </c>
      <c r="B607" t="str">
        <f>'2'!H24</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c r="A608">
        <v>140</v>
      </c>
      <c r="B608" t="str">
        <f>'2'!H26</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c r="A609">
        <v>160</v>
      </c>
      <c r="B609" t="str">
        <f>'2'!H28</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'2'!H30</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c r="A611">
        <v>162</v>
      </c>
      <c r="B611" t="str">
        <f>'2'!H32</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1:56">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ref="K612:K614" si="2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1:56">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1:56">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1:56">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1: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1:56">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1:56">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ref="K618:K620" si="25">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1:56">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1:56">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1:56">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1: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1:56">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1:56">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ref="K624:K626" si="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ref="K630:K632" si="27">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ref="K636:K638" si="2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ref="K642:K644" si="29">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ref="K648:K650" si="3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ref="K654:K656" si="31">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ref="K660:K662" si="3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ref="I664" si="33">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3:56">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3:56">
      <c r="K666" s="329" t="str">
        <f t="shared" ref="K666:K668" si="34">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3:56">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3:56">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3:56">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3: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3:56">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3:56">
      <c r="K672" s="329" t="str">
        <f t="shared" ref="K672:K674" si="35">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DLELjeo0qovLFZqplDLM0wzHqnwxiOlh8dNl8aR1cn1uorZPQME92vMpvsybJqiwu+WYbxobCbmcgz+Xgdl2pA==" saltValue="wE0Ja6VuHWCz8Tdp8ntMSg==" spinCount="100000" sheet="1" objects="1" scenarios="1"/>
  <phoneticPr fontId="119" type="noConversion"/>
  <pageMargins left="0.7" right="0.7" top="0.78740157499999996" bottom="0.78740157499999996" header="0.3" footer="0.3"/>
  <pageSetup paperSize="9" orientation="portrait" r:id="rId1"/>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BG547"/>
  <sheetViews>
    <sheetView workbookViewId="0">
      <selection activeCell="B17" sqref="B17"/>
    </sheetView>
  </sheetViews>
  <sheetFormatPr defaultColWidth="8.85546875" defaultRowHeight="12.75"/>
  <cols>
    <col min="1" max="1" width="6.7109375" customWidth="1"/>
    <col min="2" max="2" width="36.42578125" customWidth="1"/>
    <col min="3" max="3" width="6.85546875" customWidth="1"/>
    <col min="8" max="8" width="6.7109375" customWidth="1"/>
    <col min="9" max="9" width="36.42578125" customWidth="1"/>
    <col min="10" max="10" width="6.85546875" customWidth="1"/>
    <col min="13" max="13" width="6.7109375" customWidth="1"/>
    <col min="14" max="59" width="9.140625" style="391"/>
  </cols>
  <sheetData>
    <row r="1" spans="1:13" ht="18">
      <c r="A1" s="361" t="s">
        <v>3535</v>
      </c>
      <c r="B1" s="394" t="s">
        <v>9064</v>
      </c>
      <c r="C1" s="364"/>
      <c r="D1" s="364"/>
      <c r="E1" s="364"/>
      <c r="F1" s="364"/>
      <c r="G1" s="364"/>
      <c r="H1" s="364"/>
      <c r="I1" s="364"/>
      <c r="J1" s="364"/>
      <c r="K1" s="364"/>
      <c r="L1" s="364"/>
      <c r="M1" s="364"/>
    </row>
    <row r="2" spans="1:13" ht="18">
      <c r="A2" s="364" t="s">
        <v>3536</v>
      </c>
      <c r="B2" s="394" t="s">
        <v>9199</v>
      </c>
      <c r="C2" s="364"/>
      <c r="D2" s="364"/>
      <c r="E2" s="364"/>
      <c r="F2" s="364"/>
      <c r="G2" s="364"/>
      <c r="H2" s="364"/>
      <c r="I2" s="364"/>
      <c r="J2" s="364"/>
      <c r="K2" s="364"/>
      <c r="L2" s="364"/>
      <c r="M2" s="364"/>
    </row>
    <row r="3" spans="1:13">
      <c r="A3" s="364" t="s">
        <v>3536</v>
      </c>
      <c r="B3" s="390" t="s">
        <v>9065</v>
      </c>
      <c r="C3" s="364"/>
      <c r="D3" s="364"/>
      <c r="E3" s="364"/>
      <c r="F3" s="364"/>
      <c r="G3" s="364"/>
      <c r="H3" s="364"/>
      <c r="I3" s="364"/>
      <c r="J3" s="364"/>
      <c r="K3" s="364"/>
      <c r="L3" s="364"/>
      <c r="M3" s="364"/>
    </row>
    <row r="4" spans="1:13">
      <c r="A4" s="364" t="s">
        <v>3536</v>
      </c>
      <c r="B4" s="363" t="s">
        <v>9066</v>
      </c>
      <c r="C4" s="364"/>
      <c r="D4" s="364"/>
      <c r="E4" s="364"/>
      <c r="F4" s="364"/>
      <c r="G4" s="364"/>
      <c r="H4" s="364"/>
      <c r="I4" s="364"/>
      <c r="J4" s="364"/>
      <c r="K4" s="364"/>
      <c r="L4" s="364"/>
      <c r="M4" s="364"/>
    </row>
    <row r="5" spans="1:13">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c r="A12" s="364" t="s">
        <v>3536</v>
      </c>
      <c r="B12" s="470"/>
      <c r="C12" s="471"/>
      <c r="D12" s="472"/>
      <c r="E12" s="472"/>
      <c r="F12" s="472"/>
      <c r="G12" s="473"/>
      <c r="H12" s="389"/>
      <c r="I12" s="474"/>
      <c r="J12" s="356"/>
      <c r="K12" s="368"/>
      <c r="L12" s="369"/>
      <c r="M12" s="364"/>
    </row>
    <row r="13" spans="1:13">
      <c r="A13" s="364" t="s">
        <v>3536</v>
      </c>
      <c r="B13" s="475"/>
      <c r="C13" s="353"/>
      <c r="D13" s="354"/>
      <c r="E13" s="354"/>
      <c r="F13" s="354"/>
      <c r="G13" s="355"/>
      <c r="H13" s="389"/>
      <c r="I13" s="475"/>
      <c r="J13" s="356"/>
      <c r="K13" s="368"/>
      <c r="L13" s="369"/>
      <c r="M13" s="364"/>
    </row>
    <row r="14" spans="1:13">
      <c r="A14" s="364" t="s">
        <v>3536</v>
      </c>
      <c r="B14" s="475"/>
      <c r="C14" s="353"/>
      <c r="D14" s="354"/>
      <c r="E14" s="354"/>
      <c r="F14" s="354"/>
      <c r="G14" s="355"/>
      <c r="H14" s="389"/>
      <c r="I14" s="475"/>
      <c r="J14" s="356"/>
      <c r="K14" s="368"/>
      <c r="L14" s="369"/>
      <c r="M14" s="364"/>
    </row>
    <row r="15" spans="1:13">
      <c r="A15" s="364" t="s">
        <v>3536</v>
      </c>
      <c r="B15" s="475"/>
      <c r="C15" s="353"/>
      <c r="D15" s="354"/>
      <c r="E15" s="354"/>
      <c r="F15" s="354"/>
      <c r="G15" s="355"/>
      <c r="H15" s="389"/>
      <c r="I15" s="475"/>
      <c r="J15" s="356"/>
      <c r="K15" s="368"/>
      <c r="L15" s="369"/>
      <c r="M15" s="364"/>
    </row>
    <row r="16" spans="1:13">
      <c r="A16" s="364" t="s">
        <v>3536</v>
      </c>
      <c r="B16" s="475"/>
      <c r="C16" s="353"/>
      <c r="D16" s="354"/>
      <c r="E16" s="354"/>
      <c r="F16" s="354"/>
      <c r="G16" s="355"/>
      <c r="H16" s="389"/>
      <c r="I16" s="475"/>
      <c r="J16" s="356"/>
      <c r="K16" s="368"/>
      <c r="L16" s="369"/>
      <c r="M16" s="364"/>
    </row>
    <row r="17" spans="1:13">
      <c r="A17" s="364" t="s">
        <v>3536</v>
      </c>
      <c r="B17" s="475"/>
      <c r="C17" s="353"/>
      <c r="D17" s="354"/>
      <c r="E17" s="354"/>
      <c r="F17" s="354"/>
      <c r="G17" s="355"/>
      <c r="H17" s="389"/>
      <c r="I17" s="475"/>
      <c r="J17" s="356"/>
      <c r="K17" s="368"/>
      <c r="L17" s="369"/>
      <c r="M17" s="364"/>
    </row>
    <row r="18" spans="1:13">
      <c r="A18" s="364" t="s">
        <v>3536</v>
      </c>
      <c r="B18" s="475"/>
      <c r="C18" s="353"/>
      <c r="D18" s="354"/>
      <c r="E18" s="354"/>
      <c r="F18" s="354"/>
      <c r="G18" s="355"/>
      <c r="H18" s="389"/>
      <c r="I18" s="475"/>
      <c r="J18" s="356"/>
      <c r="K18" s="368"/>
      <c r="L18" s="369"/>
      <c r="M18" s="364"/>
    </row>
    <row r="19" spans="1:13">
      <c r="A19" s="364" t="s">
        <v>3536</v>
      </c>
      <c r="B19" s="475"/>
      <c r="C19" s="353"/>
      <c r="D19" s="354"/>
      <c r="E19" s="354"/>
      <c r="F19" s="354"/>
      <c r="G19" s="355"/>
      <c r="H19" s="389"/>
      <c r="I19" s="475"/>
      <c r="J19" s="356"/>
      <c r="K19" s="368"/>
      <c r="L19" s="369"/>
      <c r="M19" s="364"/>
    </row>
    <row r="20" spans="1:13">
      <c r="A20" s="364" t="s">
        <v>3536</v>
      </c>
      <c r="B20" s="475"/>
      <c r="C20" s="353"/>
      <c r="D20" s="354"/>
      <c r="E20" s="354"/>
      <c r="F20" s="354"/>
      <c r="G20" s="355"/>
      <c r="H20" s="389"/>
      <c r="I20" s="475"/>
      <c r="J20" s="356"/>
      <c r="K20" s="368"/>
      <c r="L20" s="369"/>
      <c r="M20" s="364"/>
    </row>
    <row r="21" spans="1:13">
      <c r="A21" s="364" t="s">
        <v>3536</v>
      </c>
      <c r="B21" s="475"/>
      <c r="C21" s="353"/>
      <c r="D21" s="354"/>
      <c r="E21" s="354"/>
      <c r="F21" s="354"/>
      <c r="G21" s="355"/>
      <c r="H21" s="389"/>
      <c r="I21" s="475"/>
      <c r="J21" s="356"/>
      <c r="K21" s="368"/>
      <c r="L21" s="369"/>
      <c r="M21" s="364"/>
    </row>
    <row r="22" spans="1:13">
      <c r="A22" s="364" t="s">
        <v>3536</v>
      </c>
      <c r="B22" s="475"/>
      <c r="C22" s="353"/>
      <c r="D22" s="354"/>
      <c r="E22" s="354"/>
      <c r="F22" s="354"/>
      <c r="G22" s="355"/>
      <c r="H22" s="389"/>
      <c r="I22" s="475"/>
      <c r="J22" s="356"/>
      <c r="K22" s="368"/>
      <c r="L22" s="369"/>
      <c r="M22" s="364"/>
    </row>
    <row r="23" spans="1:13">
      <c r="A23" s="364" t="s">
        <v>3536</v>
      </c>
      <c r="B23" s="475"/>
      <c r="C23" s="353"/>
      <c r="D23" s="354"/>
      <c r="E23" s="354"/>
      <c r="F23" s="354"/>
      <c r="G23" s="355"/>
      <c r="H23" s="389"/>
      <c r="I23" s="475"/>
      <c r="J23" s="356"/>
      <c r="K23" s="368"/>
      <c r="L23" s="369"/>
      <c r="M23" s="364"/>
    </row>
    <row r="24" spans="1:13">
      <c r="A24" s="364" t="s">
        <v>3536</v>
      </c>
      <c r="B24" s="475"/>
      <c r="C24" s="353"/>
      <c r="D24" s="354"/>
      <c r="E24" s="354"/>
      <c r="F24" s="354"/>
      <c r="G24" s="355"/>
      <c r="H24" s="389"/>
      <c r="I24" s="475"/>
      <c r="J24" s="356"/>
      <c r="K24" s="368"/>
      <c r="L24" s="369"/>
      <c r="M24" s="364"/>
    </row>
    <row r="25" spans="1:13">
      <c r="A25" s="364" t="s">
        <v>3536</v>
      </c>
      <c r="B25" s="475"/>
      <c r="C25" s="353"/>
      <c r="D25" s="354"/>
      <c r="E25" s="354"/>
      <c r="F25" s="354"/>
      <c r="G25" s="355"/>
      <c r="H25" s="389"/>
      <c r="I25" s="475"/>
      <c r="J25" s="356"/>
      <c r="K25" s="368"/>
      <c r="L25" s="369"/>
      <c r="M25" s="364"/>
    </row>
    <row r="26" spans="1:13">
      <c r="A26" s="364" t="s">
        <v>3536</v>
      </c>
      <c r="B26" s="475"/>
      <c r="C26" s="353"/>
      <c r="D26" s="354"/>
      <c r="E26" s="354"/>
      <c r="F26" s="354"/>
      <c r="G26" s="355"/>
      <c r="H26" s="389"/>
      <c r="I26" s="475"/>
      <c r="J26" s="356"/>
      <c r="K26" s="368"/>
      <c r="L26" s="369"/>
      <c r="M26" s="364"/>
    </row>
    <row r="27" spans="1:13">
      <c r="A27" s="364" t="s">
        <v>3536</v>
      </c>
      <c r="B27" s="475"/>
      <c r="C27" s="353"/>
      <c r="D27" s="354"/>
      <c r="E27" s="354"/>
      <c r="F27" s="354"/>
      <c r="G27" s="355"/>
      <c r="H27" s="389"/>
      <c r="I27" s="475"/>
      <c r="J27" s="356"/>
      <c r="K27" s="368"/>
      <c r="L27" s="369"/>
      <c r="M27" s="364"/>
    </row>
    <row r="28" spans="1:13">
      <c r="A28" s="364" t="s">
        <v>3536</v>
      </c>
      <c r="B28" s="475"/>
      <c r="C28" s="353"/>
      <c r="D28" s="354"/>
      <c r="E28" s="354"/>
      <c r="F28" s="354"/>
      <c r="G28" s="355"/>
      <c r="H28" s="389"/>
      <c r="I28" s="475"/>
      <c r="J28" s="356"/>
      <c r="K28" s="368"/>
      <c r="L28" s="369"/>
      <c r="M28" s="364"/>
    </row>
    <row r="29" spans="1:13">
      <c r="A29" s="364" t="s">
        <v>3536</v>
      </c>
      <c r="B29" s="475"/>
      <c r="C29" s="353"/>
      <c r="D29" s="354"/>
      <c r="E29" s="354"/>
      <c r="F29" s="354"/>
      <c r="G29" s="355"/>
      <c r="H29" s="389"/>
      <c r="I29" s="475"/>
      <c r="J29" s="356"/>
      <c r="K29" s="368"/>
      <c r="L29" s="369"/>
      <c r="M29" s="364"/>
    </row>
    <row r="30" spans="1:13">
      <c r="A30" s="364" t="s">
        <v>3536</v>
      </c>
      <c r="B30" s="475"/>
      <c r="C30" s="353"/>
      <c r="D30" s="354"/>
      <c r="E30" s="354"/>
      <c r="F30" s="354"/>
      <c r="G30" s="355"/>
      <c r="H30" s="389"/>
      <c r="I30" s="475"/>
      <c r="J30" s="356"/>
      <c r="K30" s="368"/>
      <c r="L30" s="369"/>
      <c r="M30" s="364"/>
    </row>
    <row r="31" spans="1:13">
      <c r="A31" s="364" t="s">
        <v>3536</v>
      </c>
      <c r="B31" s="475"/>
      <c r="C31" s="353"/>
      <c r="D31" s="354"/>
      <c r="E31" s="354"/>
      <c r="F31" s="354"/>
      <c r="G31" s="355"/>
      <c r="H31" s="389"/>
      <c r="I31" s="475"/>
      <c r="J31" s="356"/>
      <c r="K31" s="368"/>
      <c r="L31" s="369"/>
      <c r="M31" s="364"/>
    </row>
    <row r="32" spans="1:13">
      <c r="A32" s="364" t="s">
        <v>3536</v>
      </c>
      <c r="B32" s="475"/>
      <c r="C32" s="353"/>
      <c r="D32" s="354"/>
      <c r="E32" s="354"/>
      <c r="F32" s="354"/>
      <c r="G32" s="355"/>
      <c r="H32" s="389"/>
      <c r="I32" s="475"/>
      <c r="J32" s="356"/>
      <c r="K32" s="368"/>
      <c r="L32" s="369"/>
      <c r="M32" s="364"/>
    </row>
    <row r="33" spans="1:13">
      <c r="A33" s="364" t="s">
        <v>3536</v>
      </c>
      <c r="B33" s="475"/>
      <c r="C33" s="353"/>
      <c r="D33" s="354"/>
      <c r="E33" s="354"/>
      <c r="F33" s="354"/>
      <c r="G33" s="355"/>
      <c r="H33" s="389"/>
      <c r="I33" s="475"/>
      <c r="J33" s="476"/>
      <c r="K33" s="368"/>
      <c r="L33" s="369"/>
      <c r="M33" s="364"/>
    </row>
    <row r="34" spans="1:13">
      <c r="A34" s="364" t="s">
        <v>3536</v>
      </c>
      <c r="B34" s="475"/>
      <c r="C34" s="353"/>
      <c r="D34" s="354"/>
      <c r="E34" s="354"/>
      <c r="F34" s="354"/>
      <c r="G34" s="355"/>
      <c r="H34" s="389"/>
      <c r="I34" s="475"/>
      <c r="J34" s="476"/>
      <c r="K34" s="368"/>
      <c r="L34" s="369"/>
      <c r="M34" s="364"/>
    </row>
    <row r="35" spans="1:13">
      <c r="A35" s="364" t="s">
        <v>3536</v>
      </c>
      <c r="B35" s="475"/>
      <c r="C35" s="353"/>
      <c r="D35" s="354"/>
      <c r="E35" s="354"/>
      <c r="F35" s="354"/>
      <c r="G35" s="355"/>
      <c r="H35" s="389"/>
      <c r="I35" s="475"/>
      <c r="J35" s="476"/>
      <c r="K35" s="368"/>
      <c r="L35" s="369"/>
      <c r="M35" s="364"/>
    </row>
    <row r="36" spans="1:13">
      <c r="A36" s="364" t="s">
        <v>3536</v>
      </c>
      <c r="B36" s="475"/>
      <c r="C36" s="353"/>
      <c r="D36" s="354"/>
      <c r="E36" s="354"/>
      <c r="F36" s="354"/>
      <c r="G36" s="355"/>
      <c r="H36" s="389"/>
      <c r="I36" s="475"/>
      <c r="J36" s="476"/>
      <c r="K36" s="368"/>
      <c r="L36" s="369"/>
      <c r="M36" s="364"/>
    </row>
    <row r="37" spans="1:13">
      <c r="A37" s="364" t="s">
        <v>3536</v>
      </c>
      <c r="B37" s="475"/>
      <c r="C37" s="353"/>
      <c r="D37" s="354"/>
      <c r="E37" s="354"/>
      <c r="F37" s="354"/>
      <c r="G37" s="355"/>
      <c r="H37" s="389"/>
      <c r="I37" s="475"/>
      <c r="J37" s="476"/>
      <c r="K37" s="368"/>
      <c r="L37" s="369"/>
      <c r="M37" s="364"/>
    </row>
    <row r="38" spans="1:13">
      <c r="A38" s="364" t="s">
        <v>3536</v>
      </c>
      <c r="B38" s="475"/>
      <c r="C38" s="353"/>
      <c r="D38" s="354"/>
      <c r="E38" s="354"/>
      <c r="F38" s="354"/>
      <c r="G38" s="355"/>
      <c r="H38" s="389"/>
      <c r="I38" s="475"/>
      <c r="J38" s="476"/>
      <c r="K38" s="368"/>
      <c r="L38" s="369"/>
      <c r="M38" s="364"/>
    </row>
    <row r="39" spans="1:13">
      <c r="A39" s="364" t="s">
        <v>3536</v>
      </c>
      <c r="B39" s="475"/>
      <c r="C39" s="353"/>
      <c r="D39" s="354"/>
      <c r="E39" s="354"/>
      <c r="F39" s="354"/>
      <c r="G39" s="355"/>
      <c r="H39" s="389"/>
      <c r="I39" s="475"/>
      <c r="J39" s="476"/>
      <c r="K39" s="368"/>
      <c r="L39" s="369"/>
      <c r="M39" s="364"/>
    </row>
    <row r="40" spans="1:13">
      <c r="A40" s="364" t="s">
        <v>3536</v>
      </c>
      <c r="B40" s="475"/>
      <c r="C40" s="353"/>
      <c r="D40" s="354"/>
      <c r="E40" s="354"/>
      <c r="F40" s="354"/>
      <c r="G40" s="355"/>
      <c r="H40" s="389"/>
      <c r="I40" s="475"/>
      <c r="J40" s="476"/>
      <c r="K40" s="368"/>
      <c r="L40" s="369"/>
      <c r="M40" s="364"/>
    </row>
    <row r="41" spans="1:13">
      <c r="A41" s="364" t="s">
        <v>3536</v>
      </c>
      <c r="B41" s="475"/>
      <c r="C41" s="353"/>
      <c r="D41" s="354"/>
      <c r="E41" s="354"/>
      <c r="F41" s="354"/>
      <c r="G41" s="355"/>
      <c r="H41" s="389"/>
      <c r="I41" s="475"/>
      <c r="J41" s="476"/>
      <c r="K41" s="368"/>
      <c r="L41" s="369"/>
      <c r="M41" s="364"/>
    </row>
    <row r="42" spans="1:13">
      <c r="A42" s="364" t="s">
        <v>3536</v>
      </c>
      <c r="B42" s="475"/>
      <c r="C42" s="353"/>
      <c r="D42" s="354"/>
      <c r="E42" s="354"/>
      <c r="F42" s="354"/>
      <c r="G42" s="355"/>
      <c r="H42" s="389"/>
      <c r="I42" s="475"/>
      <c r="J42" s="476"/>
      <c r="K42" s="368"/>
      <c r="L42" s="369"/>
      <c r="M42" s="364"/>
    </row>
    <row r="43" spans="1:13">
      <c r="A43" s="364" t="s">
        <v>3536</v>
      </c>
      <c r="B43" s="475"/>
      <c r="C43" s="353"/>
      <c r="D43" s="354"/>
      <c r="E43" s="354"/>
      <c r="F43" s="354"/>
      <c r="G43" s="355"/>
      <c r="H43" s="389"/>
      <c r="I43" s="475"/>
      <c r="J43" s="476"/>
      <c r="K43" s="368"/>
      <c r="L43" s="369"/>
      <c r="M43" s="364"/>
    </row>
    <row r="44" spans="1:13">
      <c r="A44" s="364" t="s">
        <v>3536</v>
      </c>
      <c r="B44" s="475"/>
      <c r="C44" s="353"/>
      <c r="D44" s="354"/>
      <c r="E44" s="354"/>
      <c r="F44" s="354"/>
      <c r="G44" s="355"/>
      <c r="H44" s="389"/>
      <c r="I44" s="475"/>
      <c r="J44" s="476"/>
      <c r="K44" s="368"/>
      <c r="L44" s="369"/>
      <c r="M44" s="364"/>
    </row>
    <row r="45" spans="1:13">
      <c r="A45" s="364" t="s">
        <v>3536</v>
      </c>
      <c r="B45" s="475"/>
      <c r="C45" s="353"/>
      <c r="D45" s="354"/>
      <c r="E45" s="354"/>
      <c r="F45" s="354"/>
      <c r="G45" s="355"/>
      <c r="H45" s="389"/>
      <c r="I45" s="475"/>
      <c r="J45" s="476"/>
      <c r="K45" s="368"/>
      <c r="L45" s="369"/>
      <c r="M45" s="364"/>
    </row>
    <row r="46" spans="1:13">
      <c r="A46" s="364" t="s">
        <v>3536</v>
      </c>
      <c r="B46" s="475"/>
      <c r="C46" s="353"/>
      <c r="D46" s="354"/>
      <c r="E46" s="354"/>
      <c r="F46" s="354"/>
      <c r="G46" s="355"/>
      <c r="H46" s="389"/>
      <c r="I46" s="475"/>
      <c r="J46" s="476"/>
      <c r="K46" s="368"/>
      <c r="L46" s="369"/>
      <c r="M46" s="364"/>
    </row>
    <row r="47" spans="1:13">
      <c r="A47" s="364" t="s">
        <v>3536</v>
      </c>
      <c r="B47" s="475"/>
      <c r="C47" s="353"/>
      <c r="D47" s="354"/>
      <c r="E47" s="354"/>
      <c r="F47" s="354"/>
      <c r="G47" s="355"/>
      <c r="H47" s="389"/>
      <c r="I47" s="475"/>
      <c r="J47" s="476"/>
      <c r="K47" s="368"/>
      <c r="L47" s="369"/>
      <c r="M47" s="364"/>
    </row>
    <row r="48" spans="1:13">
      <c r="A48" s="364" t="s">
        <v>3536</v>
      </c>
      <c r="B48" s="475"/>
      <c r="C48" s="353"/>
      <c r="D48" s="354"/>
      <c r="E48" s="354"/>
      <c r="F48" s="354"/>
      <c r="G48" s="355"/>
      <c r="H48" s="389"/>
      <c r="I48" s="475"/>
      <c r="J48" s="476"/>
      <c r="K48" s="368"/>
      <c r="L48" s="369"/>
      <c r="M48" s="364"/>
    </row>
    <row r="49" spans="1:13">
      <c r="A49" s="364" t="s">
        <v>3536</v>
      </c>
      <c r="B49" s="475"/>
      <c r="C49" s="353"/>
      <c r="D49" s="354"/>
      <c r="E49" s="354"/>
      <c r="F49" s="354"/>
      <c r="G49" s="355"/>
      <c r="H49" s="389"/>
      <c r="I49" s="475"/>
      <c r="J49" s="476"/>
      <c r="K49" s="368"/>
      <c r="L49" s="369"/>
      <c r="M49" s="364"/>
    </row>
    <row r="50" spans="1:13">
      <c r="A50" s="364" t="s">
        <v>3536</v>
      </c>
      <c r="B50" s="475"/>
      <c r="C50" s="353"/>
      <c r="D50" s="354"/>
      <c r="E50" s="354"/>
      <c r="F50" s="354"/>
      <c r="G50" s="355"/>
      <c r="H50" s="389"/>
      <c r="I50" s="475"/>
      <c r="J50" s="476"/>
      <c r="K50" s="368"/>
      <c r="L50" s="369"/>
      <c r="M50" s="364"/>
    </row>
    <row r="51" spans="1:13">
      <c r="A51" s="364" t="s">
        <v>3536</v>
      </c>
      <c r="B51" s="475"/>
      <c r="C51" s="353"/>
      <c r="D51" s="354"/>
      <c r="E51" s="354"/>
      <c r="F51" s="354"/>
      <c r="G51" s="355"/>
      <c r="H51" s="389"/>
      <c r="I51" s="475"/>
      <c r="J51" s="476"/>
      <c r="K51" s="368"/>
      <c r="L51" s="369"/>
      <c r="M51" s="364"/>
    </row>
    <row r="52" spans="1:13">
      <c r="A52" s="364" t="s">
        <v>3536</v>
      </c>
      <c r="B52" s="475"/>
      <c r="C52" s="353"/>
      <c r="D52" s="354"/>
      <c r="E52" s="354"/>
      <c r="F52" s="354"/>
      <c r="G52" s="355"/>
      <c r="H52" s="389"/>
      <c r="I52" s="475"/>
      <c r="J52" s="476"/>
      <c r="K52" s="368"/>
      <c r="L52" s="369"/>
      <c r="M52" s="364"/>
    </row>
    <row r="53" spans="1:13">
      <c r="A53" s="364" t="s">
        <v>3536</v>
      </c>
      <c r="B53" s="475"/>
      <c r="C53" s="353"/>
      <c r="D53" s="354"/>
      <c r="E53" s="354"/>
      <c r="F53" s="354"/>
      <c r="G53" s="355"/>
      <c r="H53" s="389"/>
      <c r="I53" s="475"/>
      <c r="J53" s="476"/>
      <c r="K53" s="368"/>
      <c r="L53" s="369"/>
      <c r="M53" s="364"/>
    </row>
    <row r="54" spans="1:13">
      <c r="A54" s="364" t="s">
        <v>3536</v>
      </c>
      <c r="B54" s="475"/>
      <c r="C54" s="353"/>
      <c r="D54" s="354"/>
      <c r="E54" s="354"/>
      <c r="F54" s="354"/>
      <c r="G54" s="355"/>
      <c r="H54" s="389"/>
      <c r="I54" s="475"/>
      <c r="J54" s="476"/>
      <c r="K54" s="368"/>
      <c r="L54" s="369"/>
      <c r="M54" s="364"/>
    </row>
    <row r="55" spans="1:13">
      <c r="A55" s="364" t="s">
        <v>3536</v>
      </c>
      <c r="B55" s="475"/>
      <c r="C55" s="353"/>
      <c r="D55" s="354"/>
      <c r="E55" s="354"/>
      <c r="F55" s="354"/>
      <c r="G55" s="355"/>
      <c r="H55" s="389"/>
      <c r="I55" s="475"/>
      <c r="J55" s="476"/>
      <c r="K55" s="368"/>
      <c r="L55" s="369"/>
      <c r="M55" s="364"/>
    </row>
    <row r="56" spans="1:13">
      <c r="A56" s="364" t="s">
        <v>3536</v>
      </c>
      <c r="B56" s="475"/>
      <c r="C56" s="353"/>
      <c r="D56" s="354"/>
      <c r="E56" s="354"/>
      <c r="F56" s="354"/>
      <c r="G56" s="355"/>
      <c r="H56" s="389"/>
      <c r="I56" s="475"/>
      <c r="J56" s="476"/>
      <c r="K56" s="368"/>
      <c r="L56" s="369"/>
      <c r="M56" s="364"/>
    </row>
    <row r="57" spans="1:13">
      <c r="A57" s="364" t="s">
        <v>3536</v>
      </c>
      <c r="B57" s="475"/>
      <c r="C57" s="353"/>
      <c r="D57" s="354"/>
      <c r="E57" s="354"/>
      <c r="F57" s="354"/>
      <c r="G57" s="355"/>
      <c r="H57" s="389"/>
      <c r="I57" s="475"/>
      <c r="J57" s="476"/>
      <c r="K57" s="368"/>
      <c r="L57" s="369"/>
      <c r="M57" s="364"/>
    </row>
    <row r="58" spans="1:13">
      <c r="A58" s="364" t="s">
        <v>3536</v>
      </c>
      <c r="B58" s="475"/>
      <c r="C58" s="353"/>
      <c r="D58" s="354"/>
      <c r="E58" s="354"/>
      <c r="F58" s="354"/>
      <c r="G58" s="355"/>
      <c r="H58" s="389"/>
      <c r="I58" s="475"/>
      <c r="J58" s="476"/>
      <c r="K58" s="368"/>
      <c r="L58" s="369"/>
      <c r="M58" s="364"/>
    </row>
    <row r="59" spans="1:13">
      <c r="A59" s="364" t="s">
        <v>3536</v>
      </c>
      <c r="B59" s="475"/>
      <c r="C59" s="353"/>
      <c r="D59" s="354"/>
      <c r="E59" s="354"/>
      <c r="F59" s="354"/>
      <c r="G59" s="355"/>
      <c r="H59" s="389"/>
      <c r="I59" s="475"/>
      <c r="J59" s="476"/>
      <c r="K59" s="368"/>
      <c r="L59" s="369"/>
      <c r="M59" s="364"/>
    </row>
    <row r="60" spans="1:13">
      <c r="A60" s="364" t="s">
        <v>3536</v>
      </c>
      <c r="B60" s="475"/>
      <c r="C60" s="353"/>
      <c r="D60" s="354"/>
      <c r="E60" s="354"/>
      <c r="F60" s="354"/>
      <c r="G60" s="355"/>
      <c r="H60" s="389"/>
      <c r="I60" s="475"/>
      <c r="J60" s="476"/>
      <c r="K60" s="368"/>
      <c r="L60" s="369"/>
      <c r="M60" s="364"/>
    </row>
    <row r="61" spans="1:13">
      <c r="A61" s="364" t="s">
        <v>3536</v>
      </c>
      <c r="B61" s="475"/>
      <c r="C61" s="353"/>
      <c r="D61" s="354"/>
      <c r="E61" s="354"/>
      <c r="F61" s="354"/>
      <c r="G61" s="355"/>
      <c r="H61" s="389"/>
      <c r="I61" s="475"/>
      <c r="J61" s="476"/>
      <c r="K61" s="368"/>
      <c r="L61" s="369"/>
      <c r="M61" s="364"/>
    </row>
    <row r="62" spans="1:13">
      <c r="A62" s="364" t="s">
        <v>3536</v>
      </c>
      <c r="B62" s="475"/>
      <c r="C62" s="353"/>
      <c r="D62" s="354"/>
      <c r="E62" s="354"/>
      <c r="F62" s="354"/>
      <c r="G62" s="355"/>
      <c r="H62" s="389"/>
      <c r="I62" s="475"/>
      <c r="J62" s="476"/>
      <c r="K62" s="368"/>
      <c r="L62" s="369"/>
      <c r="M62" s="364"/>
    </row>
    <row r="63" spans="1:13">
      <c r="A63" s="364" t="s">
        <v>3536</v>
      </c>
      <c r="B63" s="475"/>
      <c r="C63" s="353"/>
      <c r="D63" s="354"/>
      <c r="E63" s="354"/>
      <c r="F63" s="354"/>
      <c r="G63" s="355"/>
      <c r="H63" s="389"/>
      <c r="I63" s="475"/>
      <c r="J63" s="476"/>
      <c r="K63" s="368"/>
      <c r="L63" s="369"/>
      <c r="M63" s="364"/>
    </row>
    <row r="64" spans="1:13">
      <c r="A64" s="364" t="s">
        <v>3536</v>
      </c>
      <c r="B64" s="475"/>
      <c r="C64" s="353"/>
      <c r="D64" s="354"/>
      <c r="E64" s="354"/>
      <c r="F64" s="354"/>
      <c r="G64" s="355"/>
      <c r="H64" s="389"/>
      <c r="I64" s="475"/>
      <c r="J64" s="476"/>
      <c r="K64" s="368"/>
      <c r="L64" s="369"/>
      <c r="M64" s="364"/>
    </row>
    <row r="65" spans="1:13">
      <c r="A65" s="364" t="s">
        <v>3536</v>
      </c>
      <c r="B65" s="475"/>
      <c r="C65" s="353"/>
      <c r="D65" s="354"/>
      <c r="E65" s="354"/>
      <c r="F65" s="354"/>
      <c r="G65" s="355"/>
      <c r="H65" s="389"/>
      <c r="I65" s="475"/>
      <c r="J65" s="476"/>
      <c r="K65" s="368"/>
      <c r="L65" s="369"/>
      <c r="M65" s="364"/>
    </row>
    <row r="66" spans="1:13">
      <c r="A66" s="364" t="s">
        <v>3536</v>
      </c>
      <c r="B66" s="475"/>
      <c r="C66" s="353"/>
      <c r="D66" s="354"/>
      <c r="E66" s="354"/>
      <c r="F66" s="354"/>
      <c r="G66" s="355"/>
      <c r="H66" s="389"/>
      <c r="I66" s="475"/>
      <c r="J66" s="476"/>
      <c r="K66" s="368"/>
      <c r="L66" s="369"/>
      <c r="M66" s="364"/>
    </row>
    <row r="67" spans="1:13">
      <c r="A67" s="364" t="s">
        <v>3536</v>
      </c>
      <c r="B67" s="475"/>
      <c r="C67" s="353"/>
      <c r="D67" s="354"/>
      <c r="E67" s="354"/>
      <c r="F67" s="354"/>
      <c r="G67" s="355"/>
      <c r="H67" s="389"/>
      <c r="I67" s="475"/>
      <c r="J67" s="476"/>
      <c r="K67" s="368"/>
      <c r="L67" s="369"/>
      <c r="M67" s="364"/>
    </row>
    <row r="68" spans="1:13">
      <c r="A68" s="364" t="s">
        <v>3536</v>
      </c>
      <c r="B68" s="475"/>
      <c r="C68" s="353"/>
      <c r="D68" s="354"/>
      <c r="E68" s="354"/>
      <c r="F68" s="354"/>
      <c r="G68" s="355"/>
      <c r="H68" s="389"/>
      <c r="I68" s="475"/>
      <c r="J68" s="476"/>
      <c r="K68" s="368"/>
      <c r="L68" s="369"/>
      <c r="M68" s="364"/>
    </row>
    <row r="69" spans="1:13">
      <c r="A69" s="364" t="s">
        <v>3536</v>
      </c>
      <c r="B69" s="475"/>
      <c r="C69" s="353"/>
      <c r="D69" s="354"/>
      <c r="E69" s="354"/>
      <c r="F69" s="354"/>
      <c r="G69" s="355"/>
      <c r="H69" s="389"/>
      <c r="I69" s="475"/>
      <c r="J69" s="476"/>
      <c r="K69" s="368"/>
      <c r="L69" s="369"/>
      <c r="M69" s="364"/>
    </row>
    <row r="70" spans="1:13">
      <c r="A70" s="364" t="s">
        <v>3536</v>
      </c>
      <c r="B70" s="475"/>
      <c r="C70" s="353"/>
      <c r="D70" s="354"/>
      <c r="E70" s="354"/>
      <c r="F70" s="354"/>
      <c r="G70" s="355"/>
      <c r="H70" s="364"/>
      <c r="I70" s="475"/>
      <c r="J70" s="476"/>
      <c r="K70" s="368"/>
      <c r="L70" s="369"/>
      <c r="M70" s="364"/>
    </row>
    <row r="71" spans="1:13">
      <c r="A71" s="364" t="s">
        <v>3536</v>
      </c>
      <c r="B71" s="475"/>
      <c r="C71" s="353"/>
      <c r="D71" s="354"/>
      <c r="E71" s="354"/>
      <c r="F71" s="354"/>
      <c r="G71" s="355"/>
      <c r="H71" s="364"/>
      <c r="I71" s="475"/>
      <c r="J71" s="476"/>
      <c r="K71" s="368"/>
      <c r="L71" s="369"/>
      <c r="M71" s="364"/>
    </row>
    <row r="72" spans="1:13">
      <c r="A72" s="364" t="s">
        <v>3536</v>
      </c>
      <c r="B72" s="475"/>
      <c r="C72" s="353"/>
      <c r="D72" s="354"/>
      <c r="E72" s="354"/>
      <c r="F72" s="354"/>
      <c r="G72" s="355"/>
      <c r="H72" s="364"/>
      <c r="I72" s="475"/>
      <c r="J72" s="476"/>
      <c r="K72" s="368"/>
      <c r="L72" s="369"/>
      <c r="M72" s="364"/>
    </row>
    <row r="73" spans="1:13">
      <c r="A73" s="364" t="s">
        <v>3536</v>
      </c>
      <c r="B73" s="475"/>
      <c r="C73" s="353"/>
      <c r="D73" s="354"/>
      <c r="E73" s="354"/>
      <c r="F73" s="354"/>
      <c r="G73" s="355"/>
      <c r="H73" s="364"/>
      <c r="I73" s="475"/>
      <c r="J73" s="476"/>
      <c r="K73" s="368"/>
      <c r="L73" s="369"/>
      <c r="M73" s="364"/>
    </row>
    <row r="74" spans="1:13">
      <c r="A74" s="364" t="s">
        <v>3536</v>
      </c>
      <c r="B74" s="475"/>
      <c r="C74" s="353"/>
      <c r="D74" s="354"/>
      <c r="E74" s="354"/>
      <c r="F74" s="354"/>
      <c r="G74" s="355"/>
      <c r="H74" s="364"/>
      <c r="I74" s="475"/>
      <c r="J74" s="476"/>
      <c r="K74" s="368"/>
      <c r="L74" s="369"/>
      <c r="M74" s="364"/>
    </row>
    <row r="75" spans="1:13">
      <c r="A75" s="364" t="s">
        <v>3536</v>
      </c>
      <c r="B75" s="475"/>
      <c r="C75" s="353"/>
      <c r="D75" s="354"/>
      <c r="E75" s="354"/>
      <c r="F75" s="354"/>
      <c r="G75" s="355"/>
      <c r="H75" s="364"/>
      <c r="I75" s="475"/>
      <c r="J75" s="476"/>
      <c r="K75" s="368"/>
      <c r="L75" s="369"/>
      <c r="M75" s="364"/>
    </row>
    <row r="76" spans="1:13">
      <c r="A76" s="364" t="s">
        <v>3536</v>
      </c>
      <c r="B76" s="475"/>
      <c r="C76" s="353"/>
      <c r="D76" s="354"/>
      <c r="E76" s="354"/>
      <c r="F76" s="354"/>
      <c r="G76" s="355"/>
      <c r="H76" s="364"/>
      <c r="I76" s="475"/>
      <c r="J76" s="476"/>
      <c r="K76" s="368"/>
      <c r="L76" s="369"/>
      <c r="M76" s="364"/>
    </row>
    <row r="77" spans="1:13">
      <c r="A77" s="364" t="s">
        <v>3536</v>
      </c>
      <c r="B77" s="475"/>
      <c r="C77" s="353"/>
      <c r="D77" s="354"/>
      <c r="E77" s="354"/>
      <c r="F77" s="354"/>
      <c r="G77" s="355"/>
      <c r="H77" s="364"/>
      <c r="I77" s="475"/>
      <c r="J77" s="476"/>
      <c r="K77" s="368"/>
      <c r="L77" s="369"/>
      <c r="M77" s="364"/>
    </row>
    <row r="78" spans="1:13">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c r="A80" s="364" t="s">
        <v>3536</v>
      </c>
      <c r="B80" s="475"/>
      <c r="C80" s="353"/>
      <c r="D80" s="354"/>
      <c r="E80" s="354"/>
      <c r="F80" s="354"/>
      <c r="G80" s="355"/>
      <c r="H80" s="364"/>
      <c r="I80" s="363"/>
      <c r="J80" s="363"/>
      <c r="K80" s="363"/>
      <c r="L80" s="363"/>
      <c r="M80" s="364"/>
    </row>
    <row r="81" spans="1:13">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c r="A85" s="364" t="s">
        <v>3536</v>
      </c>
      <c r="B85" s="475"/>
      <c r="C85" s="353"/>
      <c r="D85" s="354"/>
      <c r="E85" s="354"/>
      <c r="F85" s="354"/>
      <c r="G85" s="355"/>
      <c r="H85" s="364"/>
      <c r="I85" s="364"/>
      <c r="J85" s="363"/>
      <c r="K85" s="372"/>
      <c r="L85" s="372"/>
      <c r="M85" s="364"/>
    </row>
    <row r="86" spans="1:13">
      <c r="A86" s="364" t="s">
        <v>3536</v>
      </c>
      <c r="B86" s="475"/>
      <c r="C86" s="353"/>
      <c r="D86" s="354"/>
      <c r="E86" s="354"/>
      <c r="F86" s="354"/>
      <c r="G86" s="355"/>
      <c r="H86" s="364"/>
      <c r="I86" s="364"/>
      <c r="J86" s="363"/>
      <c r="K86" s="372"/>
      <c r="L86" s="372"/>
      <c r="M86" s="364"/>
    </row>
    <row r="87" spans="1:13">
      <c r="A87" s="364" t="s">
        <v>3536</v>
      </c>
      <c r="B87" s="475"/>
      <c r="C87" s="353"/>
      <c r="D87" s="354"/>
      <c r="E87" s="354"/>
      <c r="F87" s="354"/>
      <c r="G87" s="355"/>
      <c r="H87" s="364"/>
      <c r="I87" s="364"/>
      <c r="J87" s="363"/>
      <c r="K87" s="372"/>
      <c r="L87" s="372"/>
      <c r="M87" s="364"/>
    </row>
    <row r="88" spans="1:13">
      <c r="A88" s="364"/>
      <c r="B88" s="475"/>
      <c r="C88" s="353"/>
      <c r="D88" s="354"/>
      <c r="E88" s="354"/>
      <c r="F88" s="354"/>
      <c r="G88" s="355"/>
      <c r="H88" s="364"/>
      <c r="I88" s="364"/>
      <c r="J88" s="364"/>
      <c r="K88" s="364"/>
      <c r="L88" s="364"/>
      <c r="M88" s="364"/>
    </row>
    <row r="89" spans="1:13">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c r="A96" s="364" t="s">
        <v>3536</v>
      </c>
      <c r="B96" s="470"/>
      <c r="C96" s="359"/>
      <c r="D96" s="383"/>
      <c r="E96" s="384"/>
      <c r="F96" s="379"/>
      <c r="G96" s="379"/>
      <c r="H96" s="364"/>
      <c r="I96" s="364"/>
      <c r="J96" s="364"/>
      <c r="K96" s="364"/>
      <c r="L96" s="364"/>
      <c r="M96" s="364"/>
    </row>
    <row r="97" spans="1:13">
      <c r="A97" s="364" t="s">
        <v>3536</v>
      </c>
      <c r="B97" s="475"/>
      <c r="C97" s="357"/>
      <c r="D97" s="385"/>
      <c r="E97" s="386"/>
      <c r="F97" s="379"/>
      <c r="G97" s="379"/>
      <c r="H97" s="364"/>
      <c r="I97" s="364"/>
      <c r="J97" s="364"/>
      <c r="K97" s="364"/>
      <c r="L97" s="364"/>
      <c r="M97" s="364"/>
    </row>
    <row r="98" spans="1:13">
      <c r="A98" s="364" t="s">
        <v>3536</v>
      </c>
      <c r="B98" s="475"/>
      <c r="C98" s="357"/>
      <c r="D98" s="385"/>
      <c r="E98" s="386"/>
      <c r="F98" s="379"/>
      <c r="G98" s="379"/>
      <c r="H98" s="364"/>
      <c r="I98" s="364"/>
      <c r="J98" s="364"/>
      <c r="K98" s="364"/>
      <c r="L98" s="364"/>
      <c r="M98" s="364"/>
    </row>
    <row r="99" spans="1:13">
      <c r="A99" s="364" t="s">
        <v>3536</v>
      </c>
      <c r="B99" s="475"/>
      <c r="C99" s="357"/>
      <c r="D99" s="385"/>
      <c r="E99" s="386"/>
      <c r="F99" s="379"/>
      <c r="G99" s="379"/>
      <c r="H99" s="364"/>
      <c r="I99" s="364"/>
      <c r="J99" s="364"/>
      <c r="K99" s="364"/>
      <c r="L99" s="364"/>
      <c r="M99" s="364"/>
    </row>
    <row r="100" spans="1:13">
      <c r="A100" s="364" t="s">
        <v>3536</v>
      </c>
      <c r="B100" s="475"/>
      <c r="C100" s="357"/>
      <c r="D100" s="385"/>
      <c r="E100" s="386"/>
      <c r="F100" s="379"/>
      <c r="G100" s="379"/>
      <c r="H100" s="364"/>
      <c r="I100" s="364"/>
      <c r="J100" s="364"/>
      <c r="K100" s="364"/>
      <c r="L100" s="364"/>
      <c r="M100" s="364"/>
    </row>
    <row r="101" spans="1:13">
      <c r="A101" s="364" t="s">
        <v>3536</v>
      </c>
      <c r="B101" s="475"/>
      <c r="C101" s="357"/>
      <c r="D101" s="385"/>
      <c r="E101" s="386"/>
      <c r="F101" s="364"/>
      <c r="G101" s="364"/>
      <c r="H101" s="364"/>
      <c r="I101" s="364"/>
      <c r="J101" s="364"/>
      <c r="K101" s="364"/>
      <c r="L101" s="364"/>
      <c r="M101" s="364"/>
    </row>
    <row r="102" spans="1:13">
      <c r="A102" s="364" t="s">
        <v>3536</v>
      </c>
      <c r="B102" s="475"/>
      <c r="C102" s="357"/>
      <c r="D102" s="385"/>
      <c r="E102" s="386"/>
      <c r="F102" s="364"/>
      <c r="G102" s="364"/>
      <c r="H102" s="364"/>
      <c r="I102" s="364"/>
      <c r="J102" s="364"/>
      <c r="K102" s="364"/>
      <c r="L102" s="364"/>
      <c r="M102" s="364"/>
    </row>
    <row r="103" spans="1:13">
      <c r="A103" s="364" t="s">
        <v>3536</v>
      </c>
      <c r="B103" s="475"/>
      <c r="C103" s="357"/>
      <c r="D103" s="385"/>
      <c r="E103" s="386"/>
      <c r="F103" s="364"/>
      <c r="G103" s="364"/>
      <c r="H103" s="364"/>
      <c r="I103" s="364"/>
      <c r="J103" s="364"/>
      <c r="K103" s="364"/>
      <c r="L103" s="364"/>
      <c r="M103" s="364"/>
    </row>
    <row r="104" spans="1:13">
      <c r="A104" s="364" t="s">
        <v>3536</v>
      </c>
      <c r="B104" s="475"/>
      <c r="C104" s="357"/>
      <c r="D104" s="385"/>
      <c r="E104" s="386"/>
      <c r="F104" s="364"/>
      <c r="G104" s="364"/>
      <c r="H104" s="364"/>
      <c r="I104" s="364"/>
      <c r="J104" s="364"/>
      <c r="K104" s="364"/>
      <c r="L104" s="364"/>
      <c r="M104" s="364"/>
    </row>
    <row r="105" spans="1:13">
      <c r="A105" s="364" t="s">
        <v>3536</v>
      </c>
      <c r="B105" s="475"/>
      <c r="C105" s="357"/>
      <c r="D105" s="385"/>
      <c r="E105" s="386"/>
      <c r="F105" s="364"/>
      <c r="G105" s="364"/>
      <c r="H105" s="364"/>
      <c r="I105" s="364"/>
      <c r="J105" s="364"/>
      <c r="K105" s="364"/>
      <c r="L105" s="364"/>
      <c r="M105" s="364"/>
    </row>
    <row r="106" spans="1:13">
      <c r="A106" s="364" t="s">
        <v>3536</v>
      </c>
      <c r="B106" s="475"/>
      <c r="C106" s="357"/>
      <c r="D106" s="385"/>
      <c r="E106" s="386"/>
      <c r="F106" s="364"/>
      <c r="G106" s="364"/>
      <c r="H106" s="364"/>
      <c r="I106" s="364"/>
      <c r="J106" s="364"/>
      <c r="K106" s="364"/>
      <c r="L106" s="364"/>
      <c r="M106" s="364"/>
    </row>
    <row r="107" spans="1:13">
      <c r="A107" s="364" t="s">
        <v>3536</v>
      </c>
      <c r="B107" s="475"/>
      <c r="C107" s="357"/>
      <c r="D107" s="385"/>
      <c r="E107" s="386"/>
      <c r="F107" s="364"/>
      <c r="G107" s="364"/>
      <c r="H107" s="364"/>
      <c r="I107" s="364"/>
      <c r="J107" s="364"/>
      <c r="K107" s="364"/>
      <c r="L107" s="364"/>
      <c r="M107" s="364"/>
    </row>
    <row r="108" spans="1:13">
      <c r="A108" s="364" t="s">
        <v>3536</v>
      </c>
      <c r="B108" s="475"/>
      <c r="C108" s="357"/>
      <c r="D108" s="385"/>
      <c r="E108" s="386"/>
      <c r="F108" s="364"/>
      <c r="G108" s="364"/>
      <c r="H108" s="364"/>
      <c r="I108" s="364"/>
      <c r="J108" s="364"/>
      <c r="K108" s="364"/>
      <c r="L108" s="364"/>
      <c r="M108" s="364"/>
    </row>
    <row r="109" spans="1:13">
      <c r="A109" s="364" t="s">
        <v>3536</v>
      </c>
      <c r="B109" s="475"/>
      <c r="C109" s="357"/>
      <c r="D109" s="385"/>
      <c r="E109" s="386"/>
      <c r="F109" s="364"/>
      <c r="G109" s="364"/>
      <c r="H109" s="364"/>
      <c r="I109" s="364"/>
      <c r="J109" s="364"/>
      <c r="K109" s="364"/>
      <c r="L109" s="364"/>
      <c r="M109" s="364"/>
    </row>
    <row r="110" spans="1:13">
      <c r="A110" s="364" t="s">
        <v>3536</v>
      </c>
      <c r="B110" s="475"/>
      <c r="C110" s="357"/>
      <c r="D110" s="385"/>
      <c r="E110" s="386"/>
      <c r="F110" s="364"/>
      <c r="G110" s="364"/>
      <c r="H110" s="364"/>
      <c r="I110" s="364"/>
      <c r="J110" s="364"/>
      <c r="K110" s="364"/>
      <c r="L110" s="364"/>
      <c r="M110" s="364"/>
    </row>
    <row r="111" spans="1:13">
      <c r="A111" s="364" t="s">
        <v>3536</v>
      </c>
      <c r="B111" s="475"/>
      <c r="C111" s="357"/>
      <c r="D111" s="385"/>
      <c r="E111" s="386"/>
      <c r="F111" s="364"/>
      <c r="G111" s="364"/>
      <c r="H111" s="364"/>
      <c r="I111" s="364"/>
      <c r="J111" s="364"/>
      <c r="K111" s="364"/>
      <c r="L111" s="364"/>
      <c r="M111" s="364"/>
    </row>
    <row r="112" spans="1:13">
      <c r="A112" s="364" t="s">
        <v>3536</v>
      </c>
      <c r="B112" s="475"/>
      <c r="C112" s="357"/>
      <c r="D112" s="385"/>
      <c r="E112" s="386"/>
      <c r="F112" s="364"/>
      <c r="G112" s="364"/>
      <c r="H112" s="364"/>
      <c r="I112" s="364"/>
      <c r="J112" s="364"/>
      <c r="K112" s="364"/>
      <c r="L112" s="364"/>
      <c r="M112" s="364"/>
    </row>
    <row r="113" spans="1:13">
      <c r="A113" s="364" t="s">
        <v>3536</v>
      </c>
      <c r="B113" s="475"/>
      <c r="C113" s="357"/>
      <c r="D113" s="385"/>
      <c r="E113" s="386"/>
      <c r="F113" s="364"/>
      <c r="G113" s="364"/>
      <c r="H113" s="364"/>
      <c r="I113" s="364"/>
      <c r="J113" s="364"/>
      <c r="K113" s="364"/>
      <c r="L113" s="364"/>
      <c r="M113" s="364"/>
    </row>
    <row r="114" spans="1:13">
      <c r="A114" s="364" t="s">
        <v>3536</v>
      </c>
      <c r="B114" s="475"/>
      <c r="C114" s="357"/>
      <c r="D114" s="385"/>
      <c r="E114" s="386"/>
      <c r="F114" s="364"/>
      <c r="G114" s="364"/>
      <c r="H114" s="364"/>
      <c r="I114" s="364"/>
      <c r="J114" s="364"/>
      <c r="K114" s="364"/>
      <c r="L114" s="364"/>
      <c r="M114" s="364"/>
    </row>
    <row r="115" spans="1:13">
      <c r="A115" s="364" t="s">
        <v>3536</v>
      </c>
      <c r="B115" s="475"/>
      <c r="C115" s="357"/>
      <c r="D115" s="385"/>
      <c r="E115" s="386"/>
      <c r="F115" s="364"/>
      <c r="G115" s="364"/>
      <c r="H115" s="364"/>
      <c r="I115" s="364"/>
      <c r="J115" s="364"/>
      <c r="K115" s="364"/>
      <c r="L115" s="364"/>
      <c r="M115" s="364"/>
    </row>
    <row r="116" spans="1:13">
      <c r="A116" s="364" t="s">
        <v>3536</v>
      </c>
      <c r="B116" s="475"/>
      <c r="C116" s="357"/>
      <c r="D116" s="385"/>
      <c r="E116" s="386"/>
      <c r="F116" s="364"/>
      <c r="G116" s="364"/>
      <c r="H116" s="364"/>
      <c r="I116" s="364"/>
      <c r="J116" s="364"/>
      <c r="K116" s="364"/>
      <c r="L116" s="364"/>
      <c r="M116" s="364"/>
    </row>
    <row r="117" spans="1:13">
      <c r="A117" s="364" t="s">
        <v>3536</v>
      </c>
      <c r="B117" s="475"/>
      <c r="C117" s="357"/>
      <c r="D117" s="385"/>
      <c r="E117" s="386"/>
      <c r="F117" s="364"/>
      <c r="G117" s="364"/>
      <c r="H117" s="364"/>
      <c r="I117" s="364"/>
      <c r="J117" s="364"/>
      <c r="K117" s="364"/>
      <c r="L117" s="364"/>
      <c r="M117" s="364"/>
    </row>
    <row r="118" spans="1:13">
      <c r="A118" s="364" t="s">
        <v>3536</v>
      </c>
      <c r="B118" s="475"/>
      <c r="C118" s="357"/>
      <c r="D118" s="385"/>
      <c r="E118" s="386"/>
      <c r="F118" s="364"/>
      <c r="G118" s="364"/>
      <c r="H118" s="364"/>
      <c r="I118" s="364"/>
      <c r="J118" s="364"/>
      <c r="K118" s="364"/>
      <c r="L118" s="364"/>
      <c r="M118" s="364"/>
    </row>
    <row r="119" spans="1:13">
      <c r="A119" s="364" t="s">
        <v>3536</v>
      </c>
      <c r="B119" s="475"/>
      <c r="C119" s="357"/>
      <c r="D119" s="385"/>
      <c r="E119" s="386"/>
      <c r="F119" s="364"/>
      <c r="G119" s="364"/>
      <c r="H119" s="364"/>
      <c r="I119" s="364"/>
      <c r="J119" s="364"/>
      <c r="K119" s="364"/>
      <c r="L119" s="364"/>
      <c r="M119" s="364"/>
    </row>
    <row r="120" spans="1:13">
      <c r="A120" s="364" t="s">
        <v>3536</v>
      </c>
      <c r="B120" s="475"/>
      <c r="C120" s="357"/>
      <c r="D120" s="385"/>
      <c r="E120" s="386"/>
      <c r="F120" s="364"/>
      <c r="G120" s="364"/>
      <c r="H120" s="364"/>
      <c r="I120" s="364"/>
      <c r="J120" s="364"/>
      <c r="K120" s="364"/>
      <c r="L120" s="364"/>
      <c r="M120" s="364"/>
    </row>
    <row r="121" spans="1:13">
      <c r="A121" s="364" t="s">
        <v>3536</v>
      </c>
      <c r="B121" s="475"/>
      <c r="C121" s="357"/>
      <c r="D121" s="385"/>
      <c r="E121" s="386"/>
      <c r="F121" s="364"/>
      <c r="G121" s="364"/>
      <c r="H121" s="364"/>
      <c r="I121" s="364"/>
      <c r="J121" s="364"/>
      <c r="K121" s="364"/>
      <c r="L121" s="364"/>
      <c r="M121" s="364"/>
    </row>
    <row r="122" spans="1:13">
      <c r="A122" s="364" t="s">
        <v>3536</v>
      </c>
      <c r="B122" s="475"/>
      <c r="C122" s="357"/>
      <c r="D122" s="385"/>
      <c r="E122" s="386"/>
      <c r="F122" s="364"/>
      <c r="G122" s="364"/>
      <c r="H122" s="364"/>
      <c r="I122" s="364"/>
      <c r="J122" s="364"/>
      <c r="K122" s="364"/>
      <c r="L122" s="364"/>
      <c r="M122" s="364"/>
    </row>
    <row r="123" spans="1:13">
      <c r="A123" s="364" t="s">
        <v>3536</v>
      </c>
      <c r="B123" s="475"/>
      <c r="C123" s="357"/>
      <c r="D123" s="385"/>
      <c r="E123" s="386"/>
      <c r="F123" s="364"/>
      <c r="G123" s="364"/>
      <c r="H123" s="364"/>
      <c r="I123" s="364"/>
      <c r="J123" s="364"/>
      <c r="K123" s="364"/>
      <c r="L123" s="364"/>
      <c r="M123" s="364"/>
    </row>
    <row r="124" spans="1:13">
      <c r="A124" s="364" t="s">
        <v>3536</v>
      </c>
      <c r="B124" s="475"/>
      <c r="C124" s="357"/>
      <c r="D124" s="385"/>
      <c r="E124" s="386"/>
      <c r="F124" s="364"/>
      <c r="G124" s="364"/>
      <c r="H124" s="364"/>
      <c r="I124" s="364"/>
      <c r="J124" s="364"/>
      <c r="K124" s="364"/>
      <c r="L124" s="364"/>
      <c r="M124" s="364"/>
    </row>
    <row r="125" spans="1:13">
      <c r="A125" s="364" t="s">
        <v>3536</v>
      </c>
      <c r="B125" s="475"/>
      <c r="C125" s="357"/>
      <c r="D125" s="385"/>
      <c r="E125" s="386"/>
      <c r="F125" s="364"/>
      <c r="G125" s="364"/>
      <c r="H125" s="364"/>
      <c r="I125" s="364"/>
      <c r="J125" s="364"/>
      <c r="K125" s="364"/>
      <c r="L125" s="364"/>
      <c r="M125" s="364"/>
    </row>
    <row r="126" spans="1:13">
      <c r="A126" s="364" t="s">
        <v>3536</v>
      </c>
      <c r="B126" s="475"/>
      <c r="C126" s="357"/>
      <c r="D126" s="385"/>
      <c r="E126" s="386"/>
      <c r="F126" s="364"/>
      <c r="G126" s="364"/>
      <c r="H126" s="364"/>
      <c r="I126" s="364"/>
      <c r="J126" s="364"/>
      <c r="K126" s="364"/>
      <c r="L126" s="364"/>
      <c r="M126" s="364"/>
    </row>
    <row r="127" spans="1:13">
      <c r="A127" s="364" t="s">
        <v>3536</v>
      </c>
      <c r="B127" s="475"/>
      <c r="C127" s="357"/>
      <c r="D127" s="385"/>
      <c r="E127" s="386"/>
      <c r="F127" s="364"/>
      <c r="G127" s="364"/>
      <c r="H127" s="364"/>
      <c r="I127" s="364"/>
      <c r="J127" s="364"/>
      <c r="K127" s="364"/>
      <c r="L127" s="364"/>
      <c r="M127" s="364"/>
    </row>
    <row r="128" spans="1:13">
      <c r="A128" s="364" t="s">
        <v>3536</v>
      </c>
      <c r="B128" s="475"/>
      <c r="C128" s="357"/>
      <c r="D128" s="385"/>
      <c r="E128" s="386"/>
      <c r="F128" s="364"/>
      <c r="G128" s="364"/>
      <c r="H128" s="364"/>
      <c r="I128" s="364"/>
      <c r="J128" s="364"/>
      <c r="K128" s="364"/>
      <c r="L128" s="364"/>
      <c r="M128" s="364"/>
    </row>
    <row r="129" spans="1:13">
      <c r="A129" s="364" t="s">
        <v>3536</v>
      </c>
      <c r="B129" s="475"/>
      <c r="C129" s="357"/>
      <c r="D129" s="385"/>
      <c r="E129" s="386"/>
      <c r="F129" s="364"/>
      <c r="G129" s="364"/>
      <c r="H129" s="364"/>
      <c r="I129" s="364"/>
      <c r="J129" s="364"/>
      <c r="K129" s="364"/>
      <c r="L129" s="364"/>
      <c r="M129" s="364"/>
    </row>
    <row r="130" spans="1:13">
      <c r="A130" s="364" t="s">
        <v>3536</v>
      </c>
      <c r="B130" s="475"/>
      <c r="C130" s="357"/>
      <c r="D130" s="385"/>
      <c r="E130" s="386"/>
      <c r="F130" s="364"/>
      <c r="G130" s="364"/>
      <c r="H130" s="364"/>
      <c r="I130" s="364"/>
      <c r="J130" s="364"/>
      <c r="K130" s="364"/>
      <c r="L130" s="364"/>
      <c r="M130" s="364"/>
    </row>
    <row r="131" spans="1:13">
      <c r="A131" s="364" t="s">
        <v>3536</v>
      </c>
      <c r="B131" s="475"/>
      <c r="C131" s="357"/>
      <c r="D131" s="385"/>
      <c r="E131" s="386"/>
      <c r="F131" s="364"/>
      <c r="G131" s="364"/>
      <c r="H131" s="364"/>
      <c r="I131" s="364"/>
      <c r="J131" s="364"/>
      <c r="K131" s="364"/>
      <c r="L131" s="364"/>
      <c r="M131" s="364"/>
    </row>
    <row r="132" spans="1:13">
      <c r="A132" s="364" t="s">
        <v>3536</v>
      </c>
      <c r="B132" s="475"/>
      <c r="C132" s="357"/>
      <c r="D132" s="385"/>
      <c r="E132" s="386"/>
      <c r="F132" s="364"/>
      <c r="G132" s="364"/>
      <c r="H132" s="364"/>
      <c r="I132" s="364"/>
      <c r="J132" s="364"/>
      <c r="K132" s="364"/>
      <c r="L132" s="364"/>
      <c r="M132" s="364"/>
    </row>
    <row r="133" spans="1:13">
      <c r="A133" s="364" t="s">
        <v>3536</v>
      </c>
      <c r="B133" s="475"/>
      <c r="C133" s="357"/>
      <c r="D133" s="385"/>
      <c r="E133" s="386"/>
      <c r="F133" s="364"/>
      <c r="G133" s="364"/>
      <c r="H133" s="364"/>
      <c r="I133" s="364"/>
      <c r="J133" s="364"/>
      <c r="K133" s="364"/>
      <c r="L133" s="364"/>
      <c r="M133" s="364"/>
    </row>
    <row r="134" spans="1:13">
      <c r="A134" s="364" t="s">
        <v>3536</v>
      </c>
      <c r="B134" s="475"/>
      <c r="C134" s="357"/>
      <c r="D134" s="385"/>
      <c r="E134" s="386"/>
      <c r="F134" s="364"/>
      <c r="G134" s="364"/>
      <c r="H134" s="364"/>
      <c r="I134" s="364"/>
      <c r="J134" s="364"/>
      <c r="K134" s="364"/>
      <c r="L134" s="364"/>
      <c r="M134" s="364"/>
    </row>
    <row r="135" spans="1:13">
      <c r="A135" s="364" t="s">
        <v>3536</v>
      </c>
      <c r="B135" s="475"/>
      <c r="C135" s="357"/>
      <c r="D135" s="385"/>
      <c r="E135" s="386"/>
      <c r="F135" s="364"/>
      <c r="G135" s="364"/>
      <c r="H135" s="364"/>
      <c r="I135" s="364"/>
      <c r="J135" s="364"/>
      <c r="K135" s="364"/>
      <c r="L135" s="364"/>
      <c r="M135" s="364"/>
    </row>
    <row r="136" spans="1:13">
      <c r="A136" s="364" t="s">
        <v>3536</v>
      </c>
      <c r="B136" s="475"/>
      <c r="C136" s="357"/>
      <c r="D136" s="385"/>
      <c r="E136" s="386"/>
      <c r="F136" s="364"/>
      <c r="G136" s="364"/>
      <c r="H136" s="364"/>
      <c r="I136" s="364"/>
      <c r="J136" s="364"/>
      <c r="K136" s="364"/>
      <c r="L136" s="364"/>
      <c r="M136" s="364"/>
    </row>
    <row r="137" spans="1:13">
      <c r="A137" s="364" t="s">
        <v>3536</v>
      </c>
      <c r="B137" s="475"/>
      <c r="C137" s="357"/>
      <c r="D137" s="385"/>
      <c r="E137" s="386"/>
      <c r="F137" s="364"/>
      <c r="G137" s="364"/>
      <c r="H137" s="364"/>
      <c r="I137" s="364"/>
      <c r="J137" s="364"/>
      <c r="K137" s="364"/>
      <c r="L137" s="364"/>
      <c r="M137" s="364"/>
    </row>
    <row r="138" spans="1:13">
      <c r="A138" s="364" t="s">
        <v>3536</v>
      </c>
      <c r="B138" s="475"/>
      <c r="C138" s="357"/>
      <c r="D138" s="385"/>
      <c r="E138" s="386"/>
      <c r="F138" s="364"/>
      <c r="G138" s="364"/>
      <c r="H138" s="364"/>
      <c r="I138" s="364"/>
      <c r="J138" s="364"/>
      <c r="K138" s="364"/>
      <c r="L138" s="364"/>
      <c r="M138" s="364"/>
    </row>
    <row r="139" spans="1:13">
      <c r="A139" s="364" t="s">
        <v>3536</v>
      </c>
      <c r="B139" s="475"/>
      <c r="C139" s="357"/>
      <c r="D139" s="385"/>
      <c r="E139" s="386"/>
      <c r="F139" s="364"/>
      <c r="G139" s="364"/>
      <c r="H139" s="364"/>
      <c r="I139" s="364"/>
      <c r="J139" s="364"/>
      <c r="K139" s="364"/>
      <c r="L139" s="364"/>
      <c r="M139" s="364"/>
    </row>
    <row r="140" spans="1:13">
      <c r="A140" s="364" t="s">
        <v>3536</v>
      </c>
      <c r="B140" s="475"/>
      <c r="C140" s="357"/>
      <c r="D140" s="385"/>
      <c r="E140" s="386"/>
      <c r="F140" s="364"/>
      <c r="G140" s="364"/>
      <c r="H140" s="364"/>
      <c r="I140" s="364"/>
      <c r="J140" s="364"/>
      <c r="K140" s="364"/>
      <c r="L140" s="364"/>
      <c r="M140" s="364"/>
    </row>
    <row r="141" spans="1:13">
      <c r="A141" s="364" t="s">
        <v>3536</v>
      </c>
      <c r="B141" s="475"/>
      <c r="C141" s="357"/>
      <c r="D141" s="385"/>
      <c r="E141" s="386"/>
      <c r="F141" s="364"/>
      <c r="G141" s="364"/>
      <c r="H141" s="364"/>
      <c r="I141" s="364"/>
      <c r="J141" s="364"/>
      <c r="K141" s="364"/>
      <c r="L141" s="364"/>
      <c r="M141" s="364"/>
    </row>
    <row r="142" spans="1:13">
      <c r="A142" s="364" t="s">
        <v>3536</v>
      </c>
      <c r="B142" s="475"/>
      <c r="C142" s="357"/>
      <c r="D142" s="385"/>
      <c r="E142" s="386"/>
      <c r="F142" s="364"/>
      <c r="G142" s="364"/>
      <c r="H142" s="364"/>
      <c r="I142" s="364"/>
      <c r="J142" s="364"/>
      <c r="K142" s="364"/>
      <c r="L142" s="364"/>
      <c r="M142" s="364"/>
    </row>
    <row r="143" spans="1:13">
      <c r="A143" s="364" t="s">
        <v>3536</v>
      </c>
      <c r="B143" s="475"/>
      <c r="C143" s="357"/>
      <c r="D143" s="385"/>
      <c r="E143" s="386"/>
      <c r="F143" s="364"/>
      <c r="G143" s="364"/>
      <c r="H143" s="364"/>
      <c r="I143" s="364"/>
      <c r="J143" s="364"/>
      <c r="K143" s="364"/>
      <c r="L143" s="364"/>
      <c r="M143" s="364"/>
    </row>
    <row r="144" spans="1:13">
      <c r="A144" s="364" t="s">
        <v>3536</v>
      </c>
      <c r="B144" s="475"/>
      <c r="C144" s="357"/>
      <c r="D144" s="385"/>
      <c r="E144" s="386"/>
      <c r="F144" s="364"/>
      <c r="G144" s="364"/>
      <c r="H144" s="364"/>
      <c r="I144" s="364"/>
      <c r="J144" s="364"/>
      <c r="K144" s="364"/>
      <c r="L144" s="364"/>
      <c r="M144" s="364"/>
    </row>
    <row r="145" spans="1:13">
      <c r="A145" s="364" t="s">
        <v>3536</v>
      </c>
      <c r="B145" s="475"/>
      <c r="C145" s="357"/>
      <c r="D145" s="385"/>
      <c r="E145" s="386"/>
      <c r="F145" s="364"/>
      <c r="G145" s="364"/>
      <c r="H145" s="364"/>
      <c r="I145" s="364"/>
      <c r="J145" s="364"/>
      <c r="K145" s="364"/>
      <c r="L145" s="364"/>
      <c r="M145" s="364"/>
    </row>
    <row r="146" spans="1:13">
      <c r="A146" s="364" t="s">
        <v>3536</v>
      </c>
      <c r="B146" s="475"/>
      <c r="C146" s="357"/>
      <c r="D146" s="385"/>
      <c r="E146" s="386"/>
      <c r="F146" s="364"/>
      <c r="G146" s="364"/>
      <c r="H146" s="364" t="s">
        <v>3536</v>
      </c>
      <c r="I146" s="364"/>
      <c r="J146" s="364"/>
      <c r="K146" s="364"/>
      <c r="L146" s="364"/>
      <c r="M146" s="364" t="s">
        <v>3536</v>
      </c>
    </row>
    <row r="147" spans="1:13">
      <c r="A147" s="364" t="s">
        <v>3536</v>
      </c>
      <c r="B147" s="475"/>
      <c r="C147" s="357"/>
      <c r="D147" s="385"/>
      <c r="E147" s="386"/>
      <c r="F147" s="364"/>
      <c r="G147" s="364"/>
      <c r="H147" s="364"/>
      <c r="I147" s="364"/>
      <c r="J147" s="364"/>
      <c r="K147" s="364"/>
      <c r="L147" s="364"/>
      <c r="M147" s="364"/>
    </row>
    <row r="148" spans="1:13">
      <c r="A148" s="364" t="s">
        <v>3536</v>
      </c>
      <c r="B148" s="475"/>
      <c r="C148" s="357"/>
      <c r="D148" s="385"/>
      <c r="E148" s="386"/>
      <c r="F148" s="364"/>
      <c r="G148" s="364"/>
      <c r="H148" s="364"/>
      <c r="I148" s="364"/>
      <c r="J148" s="364"/>
      <c r="K148" s="364"/>
      <c r="L148" s="364"/>
      <c r="M148" s="364"/>
    </row>
    <row r="149" spans="1:13" s="391" customFormat="1">
      <c r="A149" s="364" t="s">
        <v>3536</v>
      </c>
      <c r="B149" s="475"/>
      <c r="C149" s="357"/>
      <c r="D149" s="385"/>
      <c r="E149" s="386"/>
      <c r="F149" s="364"/>
      <c r="G149" s="364"/>
      <c r="H149" s="364"/>
      <c r="I149" s="364"/>
      <c r="J149" s="364"/>
      <c r="K149" s="364"/>
      <c r="L149" s="364"/>
      <c r="M149" s="364"/>
    </row>
    <row r="150" spans="1:13" s="391" customFormat="1">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c r="A152" s="364" t="s">
        <v>3536</v>
      </c>
      <c r="B152" s="364" t="s">
        <v>3536</v>
      </c>
      <c r="C152" s="364" t="s">
        <v>3536</v>
      </c>
      <c r="D152" s="364" t="s">
        <v>3536</v>
      </c>
      <c r="E152" s="364" t="s">
        <v>3536</v>
      </c>
      <c r="F152" s="364" t="s">
        <v>3536</v>
      </c>
      <c r="G152" s="364" t="s">
        <v>3536</v>
      </c>
      <c r="H152" s="364"/>
      <c r="I152" s="364"/>
      <c r="J152" s="364"/>
      <c r="K152" s="364"/>
      <c r="L152" s="364"/>
      <c r="M152" s="364"/>
    </row>
    <row r="153" spans="1:13" s="391" customFormat="1">
      <c r="C153" s="392"/>
      <c r="D153" s="393"/>
      <c r="E153" s="393"/>
    </row>
    <row r="154" spans="1:13" s="391" customFormat="1"/>
    <row r="155" spans="1:13" s="391" customFormat="1"/>
    <row r="156" spans="1:13" s="391" customFormat="1"/>
    <row r="157" spans="1:13" s="391" customFormat="1"/>
    <row r="158" spans="1:13" s="391" customFormat="1"/>
    <row r="159" spans="1:13" s="391" customFormat="1"/>
    <row r="160" spans="1:13" s="391" customFormat="1"/>
    <row r="161" s="391" customFormat="1"/>
    <row r="162" s="391" customFormat="1"/>
    <row r="163" s="391" customFormat="1"/>
    <row r="164" s="391" customFormat="1"/>
    <row r="165" s="391" customFormat="1"/>
    <row r="166" s="391" customFormat="1"/>
    <row r="167" s="391" customFormat="1"/>
    <row r="168" s="391" customFormat="1"/>
    <row r="169" s="391" customFormat="1"/>
    <row r="170" s="391" customFormat="1"/>
    <row r="171" s="391" customFormat="1"/>
    <row r="172" s="391" customFormat="1"/>
    <row r="173" s="391" customFormat="1"/>
    <row r="174" s="391" customFormat="1"/>
    <row r="175" s="391" customFormat="1"/>
    <row r="176" s="391" customFormat="1"/>
    <row r="177" s="391" customFormat="1"/>
    <row r="178" s="391" customFormat="1"/>
    <row r="179" s="391" customFormat="1"/>
    <row r="180" s="391" customFormat="1"/>
    <row r="181" s="391" customFormat="1"/>
    <row r="182" s="391" customFormat="1"/>
    <row r="183" s="391" customFormat="1"/>
    <row r="184" s="391" customFormat="1"/>
    <row r="185" s="391" customFormat="1"/>
    <row r="186" s="391" customFormat="1"/>
    <row r="187" s="391" customFormat="1"/>
    <row r="188" s="391" customFormat="1"/>
    <row r="189" s="391" customFormat="1"/>
    <row r="190" s="391" customFormat="1"/>
    <row r="191" s="391" customFormat="1"/>
    <row r="192" s="391" customFormat="1"/>
    <row r="193" s="391" customFormat="1"/>
    <row r="194" s="391" customFormat="1"/>
    <row r="195" s="391" customFormat="1"/>
    <row r="196" s="391" customFormat="1"/>
    <row r="197" s="391" customFormat="1"/>
    <row r="198" s="391" customFormat="1"/>
    <row r="199" s="391" customFormat="1"/>
    <row r="200" s="391" customFormat="1"/>
    <row r="201" s="391" customFormat="1"/>
    <row r="202" s="391" customFormat="1"/>
    <row r="203" s="391" customFormat="1"/>
    <row r="204" s="391" customFormat="1"/>
    <row r="205" s="391" customFormat="1"/>
    <row r="206" s="391" customFormat="1"/>
    <row r="207" s="391" customFormat="1"/>
    <row r="208" s="391" customFormat="1"/>
    <row r="209" s="391" customFormat="1"/>
    <row r="210" s="391" customFormat="1"/>
    <row r="211" s="391" customFormat="1"/>
    <row r="212" s="391" customFormat="1"/>
    <row r="213" s="391" customFormat="1"/>
    <row r="214" s="391" customFormat="1"/>
    <row r="215" s="391" customFormat="1"/>
    <row r="216" s="391" customFormat="1"/>
    <row r="217" s="391" customFormat="1"/>
    <row r="218" s="391" customFormat="1"/>
    <row r="219" s="391" customFormat="1"/>
    <row r="220" s="391" customFormat="1"/>
    <row r="221" s="391" customFormat="1"/>
    <row r="222" s="391" customFormat="1"/>
    <row r="223" s="391" customFormat="1"/>
    <row r="224" s="391" customFormat="1"/>
    <row r="225" s="391" customFormat="1"/>
    <row r="226" s="391" customFormat="1"/>
    <row r="227" s="391" customFormat="1"/>
    <row r="228" s="391" customFormat="1"/>
    <row r="229" s="391" customFormat="1"/>
    <row r="230" s="391" customFormat="1"/>
    <row r="231" s="391" customFormat="1"/>
    <row r="232" s="391" customFormat="1"/>
    <row r="233" s="391" customFormat="1"/>
    <row r="234" s="391" customFormat="1"/>
    <row r="235" s="391" customFormat="1"/>
    <row r="236" s="391" customFormat="1"/>
    <row r="237" s="391" customFormat="1"/>
    <row r="238" s="391" customFormat="1"/>
    <row r="239" s="391" customFormat="1"/>
    <row r="240" s="391" customFormat="1"/>
    <row r="241" s="391" customFormat="1"/>
    <row r="242" s="391" customFormat="1"/>
    <row r="243" s="391" customFormat="1"/>
    <row r="244" s="391" customFormat="1"/>
    <row r="245" s="391" customFormat="1"/>
    <row r="246" s="391" customFormat="1"/>
    <row r="247" s="391" customFormat="1"/>
    <row r="248" s="391" customFormat="1"/>
    <row r="249" s="391" customFormat="1"/>
    <row r="250" s="391" customFormat="1"/>
    <row r="251" s="391" customFormat="1"/>
    <row r="252" s="391" customFormat="1"/>
    <row r="253" s="391" customFormat="1"/>
    <row r="254" s="391" customFormat="1"/>
    <row r="255" s="391" customFormat="1"/>
    <row r="256" s="391" customFormat="1"/>
    <row r="257" s="391" customFormat="1"/>
    <row r="258" s="391" customFormat="1"/>
    <row r="259" s="391" customFormat="1"/>
    <row r="260" s="391" customFormat="1"/>
    <row r="261" s="391" customFormat="1"/>
    <row r="262" s="391" customFormat="1"/>
    <row r="263" s="391" customFormat="1"/>
    <row r="264" s="391" customFormat="1"/>
    <row r="265" s="391" customFormat="1"/>
    <row r="266" s="391" customFormat="1"/>
    <row r="267" s="391" customFormat="1"/>
    <row r="268" s="391" customFormat="1"/>
    <row r="269" s="391" customFormat="1"/>
    <row r="270" s="391" customFormat="1"/>
    <row r="271" s="391" customFormat="1"/>
    <row r="272" s="391" customFormat="1"/>
    <row r="273" s="391" customFormat="1"/>
    <row r="274" s="391" customFormat="1"/>
    <row r="275" s="391" customFormat="1"/>
    <row r="276" s="391" customFormat="1"/>
    <row r="277" s="391" customFormat="1"/>
    <row r="278" s="391" customFormat="1"/>
    <row r="279" s="391" customFormat="1"/>
    <row r="280" s="391" customFormat="1"/>
    <row r="281" s="391" customFormat="1"/>
    <row r="282" s="391" customFormat="1"/>
    <row r="283" s="391" customFormat="1"/>
    <row r="284" s="391" customFormat="1"/>
    <row r="285" s="391" customFormat="1"/>
    <row r="286" s="391" customFormat="1"/>
    <row r="287" s="391" customFormat="1"/>
    <row r="288" s="391" customFormat="1"/>
    <row r="289" s="391" customFormat="1"/>
    <row r="290" s="391" customFormat="1"/>
    <row r="291" s="391" customFormat="1"/>
    <row r="292" s="391" customFormat="1"/>
    <row r="293" s="391" customFormat="1"/>
    <row r="294" s="391" customFormat="1"/>
    <row r="295" s="391" customFormat="1"/>
    <row r="296" s="391" customFormat="1"/>
    <row r="297" s="391" customFormat="1"/>
    <row r="298" s="391" customFormat="1"/>
    <row r="299" s="391" customFormat="1"/>
    <row r="300" s="391" customFormat="1"/>
    <row r="301" s="391" customFormat="1"/>
    <row r="302" s="391" customFormat="1"/>
    <row r="303" s="391" customFormat="1"/>
    <row r="304" s="391" customFormat="1"/>
    <row r="305" s="391" customFormat="1"/>
    <row r="306" s="391" customFormat="1"/>
    <row r="307" s="391" customFormat="1"/>
    <row r="308" s="391" customFormat="1"/>
    <row r="309" s="391" customFormat="1"/>
    <row r="310" s="391" customFormat="1"/>
    <row r="311" s="391" customFormat="1"/>
    <row r="312" s="391" customFormat="1"/>
    <row r="313" s="391" customFormat="1"/>
    <row r="314" s="391" customFormat="1"/>
    <row r="315" s="391" customFormat="1"/>
    <row r="316" s="391" customFormat="1"/>
    <row r="317" s="391" customFormat="1"/>
    <row r="318" s="391" customFormat="1"/>
    <row r="319" s="391" customFormat="1"/>
    <row r="320" s="391" customFormat="1"/>
    <row r="321" s="391" customFormat="1"/>
    <row r="322" s="391" customFormat="1"/>
    <row r="323" s="391" customFormat="1"/>
    <row r="324" s="391" customFormat="1"/>
    <row r="325" s="391" customFormat="1"/>
    <row r="326" s="391" customFormat="1"/>
    <row r="327" s="391" customFormat="1"/>
    <row r="328" s="391" customFormat="1"/>
    <row r="329" s="391" customFormat="1"/>
    <row r="330" s="391" customFormat="1"/>
    <row r="331" s="391" customFormat="1"/>
    <row r="332" s="391" customFormat="1"/>
    <row r="333" s="391" customFormat="1"/>
    <row r="334" s="391" customFormat="1"/>
    <row r="335" s="391" customFormat="1"/>
    <row r="336" s="391" customFormat="1"/>
    <row r="337" s="391" customFormat="1"/>
    <row r="338" s="391" customFormat="1"/>
    <row r="339" s="391" customFormat="1"/>
    <row r="340" s="391" customFormat="1"/>
    <row r="341" s="391" customFormat="1"/>
    <row r="342" s="391" customFormat="1"/>
    <row r="343" s="391" customFormat="1"/>
    <row r="344" s="391" customFormat="1"/>
    <row r="345" s="391" customFormat="1"/>
    <row r="346" s="391" customFormat="1"/>
    <row r="347" s="391" customFormat="1"/>
    <row r="348" s="391" customFormat="1"/>
    <row r="349" s="391" customFormat="1"/>
    <row r="350" s="391" customFormat="1"/>
    <row r="351" s="391" customFormat="1"/>
    <row r="352" s="391" customFormat="1"/>
    <row r="353" s="391" customFormat="1"/>
    <row r="354" s="391" customFormat="1"/>
    <row r="355" s="391" customFormat="1"/>
    <row r="356" s="391" customFormat="1"/>
    <row r="357" s="391" customFormat="1"/>
    <row r="358" s="391" customFormat="1"/>
    <row r="359" s="391" customFormat="1"/>
    <row r="360" s="391" customFormat="1"/>
    <row r="361" s="391" customFormat="1"/>
    <row r="362" s="391" customFormat="1"/>
    <row r="363" s="391" customFormat="1"/>
    <row r="364" s="391" customFormat="1"/>
    <row r="365" s="391" customFormat="1"/>
    <row r="366" s="391" customFormat="1"/>
    <row r="367" s="391" customFormat="1"/>
    <row r="368" s="391" customFormat="1"/>
    <row r="369" s="391" customFormat="1"/>
    <row r="370" s="391" customFormat="1"/>
    <row r="371" s="391" customFormat="1"/>
    <row r="372" s="391" customFormat="1"/>
    <row r="373" s="391" customFormat="1"/>
    <row r="374" s="391" customFormat="1"/>
    <row r="375" s="391" customFormat="1"/>
    <row r="376" s="391" customFormat="1"/>
    <row r="377" s="391" customFormat="1"/>
    <row r="378" s="391" customFormat="1"/>
    <row r="379" s="391" customFormat="1"/>
    <row r="380" s="391" customFormat="1"/>
    <row r="381" s="391" customFormat="1"/>
    <row r="382" s="391" customFormat="1"/>
    <row r="383" s="391" customFormat="1"/>
    <row r="384" s="391" customFormat="1"/>
    <row r="385" s="391" customFormat="1"/>
    <row r="386" s="391" customFormat="1"/>
    <row r="387" s="391" customFormat="1"/>
    <row r="388" s="391" customFormat="1"/>
    <row r="389" s="391" customFormat="1"/>
    <row r="390" s="391" customFormat="1"/>
    <row r="391" s="391" customFormat="1"/>
    <row r="392" s="391" customFormat="1"/>
    <row r="393" s="391" customFormat="1"/>
    <row r="394" s="391" customFormat="1"/>
    <row r="395" s="391" customFormat="1"/>
    <row r="396" s="391" customFormat="1"/>
    <row r="397" s="391" customFormat="1"/>
    <row r="398" s="391" customFormat="1"/>
    <row r="399" s="391" customFormat="1"/>
    <row r="400" s="391" customFormat="1"/>
    <row r="401" s="391" customFormat="1"/>
    <row r="402" s="391" customFormat="1"/>
    <row r="403" s="391" customFormat="1"/>
    <row r="404" s="391" customFormat="1"/>
    <row r="405" s="391" customFormat="1"/>
    <row r="406" s="391" customFormat="1"/>
    <row r="407" s="391" customFormat="1"/>
    <row r="408" s="391" customFormat="1"/>
    <row r="409" s="391" customFormat="1"/>
    <row r="410" s="391" customFormat="1"/>
    <row r="411" s="391" customFormat="1"/>
    <row r="412" s="391" customFormat="1"/>
    <row r="413" s="391" customFormat="1"/>
    <row r="414" s="391" customFormat="1"/>
    <row r="415" s="391" customFormat="1"/>
    <row r="416" s="391" customFormat="1"/>
    <row r="417" s="391" customFormat="1"/>
    <row r="418" s="391" customFormat="1"/>
    <row r="419" s="391" customFormat="1"/>
    <row r="420" s="391" customFormat="1"/>
    <row r="421" s="391" customFormat="1"/>
    <row r="422" s="391" customFormat="1"/>
    <row r="423" s="391" customFormat="1"/>
    <row r="424" s="391" customFormat="1"/>
    <row r="425" s="391" customFormat="1"/>
    <row r="426" s="391" customFormat="1"/>
    <row r="427" s="391" customFormat="1"/>
    <row r="428" s="391" customFormat="1"/>
    <row r="429" s="391" customFormat="1"/>
    <row r="430" s="391" customFormat="1"/>
    <row r="431" s="391" customFormat="1"/>
    <row r="432" s="391" customFormat="1"/>
    <row r="433" s="391" customFormat="1"/>
    <row r="434" s="391" customFormat="1"/>
    <row r="435" s="391" customFormat="1"/>
    <row r="436" s="391" customFormat="1"/>
    <row r="437" s="391" customFormat="1"/>
    <row r="438" s="391" customFormat="1"/>
    <row r="439" s="391" customFormat="1"/>
    <row r="440" s="391" customFormat="1"/>
    <row r="441" s="391" customFormat="1"/>
    <row r="442" s="391" customFormat="1"/>
    <row r="443" s="391" customFormat="1"/>
    <row r="444" s="391" customFormat="1"/>
    <row r="445" s="391" customFormat="1"/>
    <row r="446" s="391" customFormat="1"/>
    <row r="447" s="391" customFormat="1"/>
    <row r="448" s="391" customFormat="1"/>
    <row r="449" s="391" customFormat="1"/>
    <row r="450" s="391" customFormat="1"/>
    <row r="451" s="391" customFormat="1"/>
    <row r="452" s="391" customFormat="1"/>
    <row r="453" s="391" customFormat="1"/>
    <row r="454" s="391" customFormat="1"/>
    <row r="455" s="391" customFormat="1"/>
    <row r="456" s="391" customFormat="1"/>
    <row r="457" s="391" customFormat="1"/>
    <row r="458" s="391" customFormat="1"/>
    <row r="459" s="391" customFormat="1"/>
    <row r="460" s="391" customFormat="1"/>
    <row r="461" s="391" customFormat="1"/>
    <row r="462" s="391" customFormat="1"/>
    <row r="463" s="391" customFormat="1"/>
    <row r="464" s="391" customFormat="1"/>
    <row r="465" s="391" customFormat="1"/>
    <row r="466" s="391" customFormat="1"/>
    <row r="467" s="391" customFormat="1"/>
    <row r="468" s="391" customFormat="1"/>
    <row r="469" s="391" customFormat="1"/>
    <row r="470" s="391" customFormat="1"/>
    <row r="471" s="391" customFormat="1"/>
    <row r="472" s="391" customFormat="1"/>
    <row r="473" s="391" customFormat="1"/>
    <row r="474" s="391" customFormat="1"/>
    <row r="475" s="391" customFormat="1"/>
    <row r="476" s="391" customFormat="1"/>
    <row r="477" s="391" customFormat="1"/>
    <row r="478" s="391" customFormat="1"/>
    <row r="479" s="391" customFormat="1"/>
    <row r="480" s="391" customFormat="1"/>
    <row r="481" s="391" customFormat="1"/>
    <row r="482" s="391" customFormat="1"/>
    <row r="483" s="391" customFormat="1"/>
    <row r="484" s="391" customFormat="1"/>
    <row r="485" s="391" customFormat="1"/>
    <row r="486" s="391" customFormat="1"/>
    <row r="487" s="391" customFormat="1"/>
    <row r="488" s="391" customFormat="1"/>
    <row r="489" s="391" customFormat="1"/>
    <row r="490" s="391" customFormat="1"/>
    <row r="491" s="391" customFormat="1"/>
    <row r="492" s="391" customFormat="1"/>
    <row r="493" s="391" customFormat="1"/>
    <row r="494" s="391" customFormat="1"/>
    <row r="495" s="391" customFormat="1"/>
    <row r="496" s="391" customFormat="1"/>
    <row r="497" s="391" customFormat="1"/>
    <row r="498" s="391" customFormat="1"/>
    <row r="499" s="391" customFormat="1"/>
    <row r="500" s="391" customFormat="1"/>
    <row r="501" s="391" customFormat="1"/>
    <row r="502" s="391" customFormat="1"/>
    <row r="503" s="391" customFormat="1"/>
    <row r="504" s="391" customFormat="1"/>
    <row r="505" s="391" customFormat="1"/>
    <row r="506" s="391" customFormat="1"/>
    <row r="507" s="391" customFormat="1"/>
    <row r="508" s="391" customFormat="1"/>
    <row r="509" s="391" customFormat="1"/>
    <row r="510" s="391" customFormat="1"/>
    <row r="511" s="391" customFormat="1"/>
    <row r="512" s="391" customFormat="1"/>
    <row r="513" s="391" customFormat="1"/>
    <row r="514" s="391" customFormat="1"/>
    <row r="515" s="391" customFormat="1"/>
    <row r="516" s="391" customFormat="1"/>
    <row r="517" s="391" customFormat="1"/>
    <row r="518" s="391" customFormat="1"/>
    <row r="519" s="391" customFormat="1"/>
    <row r="520" s="391" customFormat="1"/>
    <row r="521" s="391" customFormat="1"/>
    <row r="522" s="391" customFormat="1"/>
    <row r="523" s="391" customFormat="1"/>
    <row r="524" s="391" customFormat="1"/>
    <row r="525" s="391" customFormat="1"/>
    <row r="526" s="391" customFormat="1"/>
    <row r="527" s="391" customFormat="1"/>
    <row r="528" s="391" customFormat="1"/>
    <row r="529" s="391" customFormat="1"/>
    <row r="530" s="391" customFormat="1"/>
    <row r="531" s="391" customFormat="1"/>
    <row r="532" s="391" customFormat="1"/>
    <row r="533" s="391" customFormat="1"/>
    <row r="534" s="391" customFormat="1"/>
    <row r="535" s="391" customFormat="1"/>
    <row r="536" s="391" customFormat="1"/>
    <row r="537" s="391" customFormat="1"/>
    <row r="538" s="391" customFormat="1"/>
    <row r="539" s="391" customFormat="1"/>
    <row r="540" s="391" customFormat="1"/>
    <row r="541" s="391" customFormat="1"/>
    <row r="542" s="391" customFormat="1"/>
    <row r="543" s="391" customFormat="1"/>
    <row r="544" s="391" customFormat="1"/>
    <row r="545" s="391" customFormat="1"/>
    <row r="546" s="391" customFormat="1"/>
    <row r="547" s="391" customFormat="1"/>
  </sheetData>
  <pageMargins left="0.19685039370078741" right="0.19685039370078741" top="0.78740157480314965" bottom="0.39370078740157483" header="0.31496062992125984" footer="0.31496062992125984"/>
  <pageSetup paperSize="9" scale="69" fitToHeight="2" orientation="portrait"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autoPageBreaks="0"/>
  </sheetPr>
  <dimension ref="A1:AE323"/>
  <sheetViews>
    <sheetView showOutlineSymbols="0" workbookViewId="0">
      <selection activeCell="B16" sqref="B16"/>
    </sheetView>
  </sheetViews>
  <sheetFormatPr defaultColWidth="9.140625" defaultRowHeight="12.75"/>
  <cols>
    <col min="1" max="1" width="41.28515625" style="5" customWidth="1"/>
    <col min="2" max="2" width="47.140625" style="5" customWidth="1"/>
    <col min="3" max="3" width="13" style="24" customWidth="1"/>
    <col min="4" max="4" width="10.140625" style="24" bestFit="1" customWidth="1"/>
    <col min="5" max="5" width="10.140625" style="24" hidden="1" customWidth="1"/>
    <col min="6" max="31" width="9.140625" style="24"/>
    <col min="32" max="16384" width="9.140625" style="5"/>
  </cols>
  <sheetData>
    <row r="1" spans="1:9" ht="18" customHeight="1">
      <c r="A1" s="1154" t="s">
        <v>9200</v>
      </c>
      <c r="B1" s="604"/>
      <c r="C1" s="23"/>
      <c r="D1" s="23"/>
    </row>
    <row r="2" spans="1:9" ht="18" customHeight="1" thickBot="1">
      <c r="A2" s="654"/>
      <c r="B2" s="654"/>
      <c r="C2" s="23"/>
      <c r="D2" s="23"/>
    </row>
    <row r="3" spans="1:9" ht="18" customHeight="1">
      <c r="A3" s="227" t="s">
        <v>9022</v>
      </c>
      <c r="B3" s="228" t="str">
        <f>'1'!A29</f>
        <v xml:space="preserve">, </v>
      </c>
      <c r="D3" s="23"/>
      <c r="I3" s="459"/>
    </row>
    <row r="4" spans="1:9" ht="18" customHeight="1">
      <c r="A4" s="229" t="s">
        <v>9023</v>
      </c>
      <c r="B4" s="230">
        <f>+'7'!C39</f>
        <v>0</v>
      </c>
      <c r="D4" s="23"/>
    </row>
    <row r="5" spans="1:9" ht="18" customHeight="1">
      <c r="A5" s="229" t="s">
        <v>9024</v>
      </c>
      <c r="B5" s="231">
        <f>+'8'!E14+'8'!E16</f>
        <v>0</v>
      </c>
      <c r="D5" s="23"/>
    </row>
    <row r="6" spans="1:9" ht="18" customHeight="1">
      <c r="A6" s="229" t="s">
        <v>247</v>
      </c>
      <c r="B6" s="232">
        <f>IF(+YEAR('1'!H26)=YEAR('1'!F26),+MONTH('1'!H26)-MONTH('1'!F26)+1,+MONTH('1'!H26)-MONTH('1'!F26)+13)</f>
        <v>12</v>
      </c>
      <c r="C6" s="23"/>
      <c r="D6" s="23"/>
    </row>
    <row r="7" spans="1:9" ht="18" customHeight="1">
      <c r="A7" s="229" t="s">
        <v>9025</v>
      </c>
      <c r="B7" s="231">
        <f>+'7'!C42/B6*12</f>
        <v>0</v>
      </c>
      <c r="C7" s="23"/>
      <c r="D7" s="457"/>
    </row>
    <row r="8" spans="1:9" ht="18" customHeight="1" thickBot="1">
      <c r="A8" s="233" t="s">
        <v>9026</v>
      </c>
      <c r="B8" s="234">
        <f>IF(OR(EXACT((LEFT('1'!L42,1)),A33),EXACT((LEFT('1'!L44,1)),A33),(EXACT((LEFT('1'!L46,1)),A33))),+DATE(+IF(+MONTH('1'!H26)+6&gt;12,+YEAR('1'!H26)+1,+YEAR('1'!H26)),+IF(+MONTH('1'!H26)+6&gt;12,+MONTH('1'!H26)-6,+MONTH('1'!H26)+6)+1,1)-1,+DATE(+IF(+MONTH('1'!H26)+4&gt;12,+YEAR('1'!H26)+1,+YEAR('1'!H26)),+IF(+MONTH('1'!H26)+4&gt;12,+MONTH('1'!H26)-8,+MONTH('1'!H26)+4)+1,1)-1)+1</f>
        <v>45413</v>
      </c>
      <c r="C8" s="23"/>
      <c r="D8" s="458"/>
      <c r="E8" s="458">
        <f>+'1'!H26</f>
        <v>45291</v>
      </c>
    </row>
    <row r="9" spans="1:9" ht="24.75" customHeight="1">
      <c r="A9" s="1155" t="s">
        <v>9110</v>
      </c>
      <c r="B9" s="1155"/>
      <c r="C9" s="23"/>
      <c r="D9" s="458"/>
      <c r="E9" s="458"/>
    </row>
    <row r="10" spans="1:9" ht="35.25" customHeight="1">
      <c r="A10" s="1156" t="s">
        <v>9201</v>
      </c>
      <c r="B10" s="1156"/>
      <c r="C10" s="23"/>
      <c r="D10" s="458"/>
      <c r="E10" s="458"/>
    </row>
    <row r="11" spans="1:9" ht="24.95" customHeight="1">
      <c r="A11" s="1156" t="s">
        <v>9108</v>
      </c>
      <c r="B11" s="1156"/>
      <c r="C11" s="23"/>
      <c r="D11" s="458"/>
      <c r="E11" s="458"/>
    </row>
    <row r="12" spans="1:9" ht="36.950000000000003" customHeight="1" thickBot="1">
      <c r="A12" s="1156" t="s">
        <v>9109</v>
      </c>
      <c r="B12" s="1156"/>
      <c r="C12" s="23"/>
      <c r="D12" s="458"/>
      <c r="E12" s="458"/>
    </row>
    <row r="13" spans="1:9" ht="18" customHeight="1" thickBot="1">
      <c r="A13" s="235" t="s">
        <v>166</v>
      </c>
      <c r="B13" s="236" t="s">
        <v>167</v>
      </c>
      <c r="C13" s="23"/>
      <c r="D13" s="485"/>
      <c r="E13" s="485">
        <f>+IF(MONTH(B8-5)-MONTH(E8-5)&lt;0,MONTH(B8-5)-MONTH(E8-5)+12,MONTH(B8-5)-MONTH(E8-5))</f>
        <v>4</v>
      </c>
    </row>
    <row r="14" spans="1:9" ht="18" customHeight="1">
      <c r="A14" s="504">
        <f>+B8</f>
        <v>45413</v>
      </c>
      <c r="B14" s="237">
        <f>B4-B5</f>
        <v>0</v>
      </c>
      <c r="C14" s="23"/>
      <c r="D14" s="23"/>
    </row>
    <row r="15" spans="1:9" ht="18" customHeight="1">
      <c r="A15" s="505"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15.6.2024</v>
      </c>
      <c r="B15" s="238">
        <f>IF(OR(E13=3,E13=4),+IF($B$7&gt;150000,INT($B$7/4/100+0.99)*100,0)+IF($B$7&gt;30000,INT($B$7*0.4/100+0.99)*100,0)*IF($B$7&gt;150000,0,1),+IF($B$7&gt;150000,INT($B$7/4/100+0.99)*100,0))</f>
        <v>0</v>
      </c>
      <c r="C15" s="23"/>
      <c r="D15" s="23"/>
      <c r="E15" s="25"/>
    </row>
    <row r="16" spans="1:9" ht="18" customHeight="1">
      <c r="A16" s="505" t="str">
        <f>CONCATENATE("15.",IF(MONTH(A15)&gt;9,MONTH(A15)-9,MONTH(A15)+3),".",IF(MONTH(A15)&gt;9,YEAR(A15)+1,YEAR(A15)))</f>
        <v>15.9.2024</v>
      </c>
      <c r="B16" s="238">
        <f>+IF(E13=6,+IF($B$7&gt;150000,INT($B$7/4/100+0.99)*100,0)+IF($B$7&gt;30000,INT($B$7*0.4/100+0.99)*100,0)*IF($B$7&gt;150000,0,1),+IF($B$7&gt;150000,INT($B$7/4/100+0.99)*100,0))</f>
        <v>0</v>
      </c>
      <c r="C16" s="23"/>
      <c r="D16" s="23"/>
    </row>
    <row r="17" spans="1:4" ht="18" customHeight="1">
      <c r="A17" s="505" t="str">
        <f>CONCATENATE("15.",IF(MONTH(A16)&gt;9,MONTH(A16)-9,MONTH(A16)+3),".",IF(MONTH(A16)&gt;9,YEAR(A16)+1,YEAR(A16)))</f>
        <v>15.12.2024</v>
      </c>
      <c r="B17" s="238">
        <f>+B15</f>
        <v>0</v>
      </c>
      <c r="C17" s="23"/>
      <c r="D17" s="23"/>
    </row>
    <row r="18" spans="1:4" ht="18" customHeight="1">
      <c r="A18" s="506" t="str">
        <f>CONCATENATE("15.",IF(MONTH(A17)&gt;9,MONTH(A17)-9,MONTH(A17)+3),".",IF(MONTH(A17)&gt;9,YEAR(A17)+1,YEAR(A17)),)</f>
        <v>15.3.2025</v>
      </c>
      <c r="B18" s="238">
        <f>+B16</f>
        <v>0</v>
      </c>
      <c r="C18" s="23"/>
      <c r="D18" s="457"/>
    </row>
    <row r="19" spans="1:4" ht="18" customHeight="1" thickBot="1">
      <c r="A19" s="507" t="str">
        <f>CONCATENATE("15.",IF(MONTH(A18)&gt;9,MONTH(A18)-9,MONTH(A18)+3),".",IF(MONTH(A18)&gt;9,YEAR(A18)+1,YEAR(A18)))</f>
        <v>15.6.2025</v>
      </c>
      <c r="B19" s="460">
        <f>+B17</f>
        <v>0</v>
      </c>
    </row>
    <row r="20" spans="1:4" ht="39" customHeight="1">
      <c r="A20" s="1150" t="s">
        <v>9061</v>
      </c>
      <c r="B20" s="1151"/>
    </row>
    <row r="21" spans="1:4" ht="51.95" customHeight="1">
      <c r="A21" s="1152" t="str">
        <f>+'1'!A56:L56</f>
        <v>Formulář zpracovala ASPEKT HM, daňová, účetní a auditorská kancelář, www.danovapriznani.cz, business.center.cz</v>
      </c>
      <c r="B21" s="1153"/>
    </row>
    <row r="22" spans="1:4">
      <c r="A22" s="1153"/>
      <c r="B22" s="1153"/>
    </row>
    <row r="23" spans="1:4">
      <c r="A23" s="24"/>
      <c r="B23" s="24"/>
    </row>
    <row r="24" spans="1:4">
      <c r="A24" s="24"/>
      <c r="B24" s="24"/>
    </row>
    <row r="25" spans="1:4">
      <c r="A25" s="24"/>
      <c r="B25" s="24"/>
    </row>
    <row r="26" spans="1:4">
      <c r="A26" s="24"/>
      <c r="B26" s="24"/>
    </row>
    <row r="27" spans="1:4">
      <c r="A27" s="24"/>
      <c r="B27" s="24"/>
    </row>
    <row r="28" spans="1:4">
      <c r="A28" s="24"/>
      <c r="B28" s="24"/>
    </row>
    <row r="29" spans="1:4">
      <c r="A29" s="24"/>
      <c r="B29" s="24"/>
    </row>
    <row r="30" spans="1:4">
      <c r="A30" s="24"/>
      <c r="B30" s="24"/>
    </row>
    <row r="31" spans="1:4">
      <c r="A31" s="24"/>
      <c r="B31" s="24"/>
    </row>
    <row r="32" spans="1:4">
      <c r="A32" s="24"/>
      <c r="B32" s="24"/>
    </row>
    <row r="33" spans="1:2">
      <c r="A33" s="429" t="s">
        <v>96</v>
      </c>
      <c r="B33" s="24"/>
    </row>
    <row r="34" spans="1:2">
      <c r="A34" s="24"/>
      <c r="B34" s="24"/>
    </row>
    <row r="35" spans="1:2">
      <c r="A35" s="24"/>
      <c r="B35" s="24"/>
    </row>
    <row r="36" spans="1:2">
      <c r="A36" s="24"/>
      <c r="B36" s="24"/>
    </row>
    <row r="37" spans="1:2">
      <c r="A37" s="24"/>
      <c r="B37" s="24"/>
    </row>
    <row r="38" spans="1:2">
      <c r="A38" s="24"/>
      <c r="B38" s="24"/>
    </row>
    <row r="39" spans="1:2">
      <c r="A39" s="24"/>
      <c r="B39" s="24"/>
    </row>
    <row r="40" spans="1:2">
      <c r="A40" s="24"/>
      <c r="B40" s="24"/>
    </row>
    <row r="41" spans="1:2">
      <c r="A41" s="24"/>
      <c r="B41" s="24"/>
    </row>
    <row r="42" spans="1:2">
      <c r="A42" s="24"/>
      <c r="B42" s="24"/>
    </row>
    <row r="43" spans="1:2">
      <c r="A43" s="24"/>
      <c r="B43" s="24"/>
    </row>
    <row r="44" spans="1:2">
      <c r="A44" s="24"/>
      <c r="B44" s="24"/>
    </row>
    <row r="45" spans="1:2">
      <c r="A45" s="24"/>
      <c r="B45" s="24"/>
    </row>
    <row r="46" spans="1:2">
      <c r="A46" s="24"/>
      <c r="B46" s="24"/>
    </row>
    <row r="47" spans="1:2">
      <c r="A47" s="24"/>
      <c r="B47" s="24"/>
    </row>
    <row r="48" spans="1:2">
      <c r="A48" s="24"/>
      <c r="B48" s="24"/>
    </row>
    <row r="49" spans="1:2">
      <c r="A49" s="24"/>
      <c r="B49" s="24"/>
    </row>
    <row r="50" spans="1:2">
      <c r="A50" s="24"/>
      <c r="B50" s="24"/>
    </row>
    <row r="51" spans="1:2">
      <c r="A51" s="24"/>
      <c r="B51" s="24"/>
    </row>
    <row r="52" spans="1:2" s="24" customFormat="1"/>
    <row r="53" spans="1:2" s="24" customFormat="1"/>
    <row r="54" spans="1:2" s="24" customFormat="1"/>
    <row r="55" spans="1:2" s="24" customFormat="1"/>
    <row r="56" spans="1:2" s="24" customFormat="1"/>
    <row r="57" spans="1:2" s="24" customFormat="1"/>
    <row r="58" spans="1:2" s="24" customFormat="1"/>
    <row r="59" spans="1:2" s="24" customFormat="1"/>
    <row r="60" spans="1:2" s="24" customFormat="1"/>
    <row r="61" spans="1:2" s="24" customFormat="1"/>
    <row r="62" spans="1:2" s="24" customFormat="1"/>
    <row r="63" spans="1:2" s="24" customFormat="1"/>
    <row r="64" spans="1:2"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sheetData>
  <sheetProtection algorithmName="SHA-512" hashValue="3Z9gKBFY1mnvTy+6FpaA4vYUHQ3XulTNcFabjS+9xY1FseITs/js8ZKsd5SgHVBiDK/DlHZD3ExUY6TY9264rQ==" saltValue="C7tL5BfYEhXlCb2NTl/ylA==" spinCount="100000" sheet="1" objects="1" scenarios="1"/>
  <mergeCells count="8">
    <mergeCell ref="A20:B20"/>
    <mergeCell ref="A21:B22"/>
    <mergeCell ref="A1:B1"/>
    <mergeCell ref="A2:B2"/>
    <mergeCell ref="A9:B9"/>
    <mergeCell ref="A10:B10"/>
    <mergeCell ref="A11:B11"/>
    <mergeCell ref="A12:B12"/>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67"/>
  <sheetViews>
    <sheetView workbookViewId="0">
      <selection activeCell="J23" sqref="J23"/>
    </sheetView>
  </sheetViews>
  <sheetFormatPr defaultColWidth="8.85546875" defaultRowHeight="12.75"/>
  <cols>
    <col min="1" max="1" width="20.42578125" customWidth="1"/>
    <col min="2" max="2" width="14.42578125" customWidth="1"/>
    <col min="3" max="3" width="30.140625" customWidth="1"/>
    <col min="4" max="4" width="28" customWidth="1"/>
    <col min="5" max="23" width="9.140625" style="24"/>
  </cols>
  <sheetData>
    <row r="1" spans="1:4" ht="42.75" customHeight="1">
      <c r="A1" s="1159" t="s">
        <v>138</v>
      </c>
      <c r="B1" s="1159"/>
      <c r="C1" s="1159"/>
      <c r="D1" s="1159"/>
    </row>
    <row r="2" spans="1:4" ht="15.95" customHeight="1">
      <c r="A2" s="1161"/>
      <c r="B2" s="1161"/>
      <c r="C2" s="1161"/>
      <c r="D2" s="1161"/>
    </row>
    <row r="3" spans="1:4" ht="33.75" customHeight="1">
      <c r="A3" s="1158" t="s">
        <v>9070</v>
      </c>
      <c r="B3" s="1160"/>
      <c r="C3" s="1160"/>
      <c r="D3" s="1160"/>
    </row>
    <row r="4" spans="1:4" ht="15.95" customHeight="1">
      <c r="A4" s="1161"/>
      <c r="B4" s="1161"/>
      <c r="C4" s="1161"/>
      <c r="D4" s="1161"/>
    </row>
    <row r="5" spans="1:4" ht="15.95" customHeight="1">
      <c r="A5" s="428" t="s">
        <v>9027</v>
      </c>
      <c r="B5" s="1162" t="str">
        <f>+Povinná_příloha!D3</f>
        <v xml:space="preserve">, </v>
      </c>
      <c r="C5" s="1162"/>
      <c r="D5" s="1162"/>
    </row>
    <row r="6" spans="1:4" ht="15.95" customHeight="1">
      <c r="A6" s="1158"/>
      <c r="B6" s="1158"/>
      <c r="C6" s="1158"/>
      <c r="D6" s="1158"/>
    </row>
    <row r="7" spans="1:4" ht="15.95" customHeight="1">
      <c r="A7" s="428" t="s">
        <v>9028</v>
      </c>
      <c r="B7" s="1163" t="str">
        <f>+CONCATENATE(+'1'!A34,", ",'1'!A36,", PSČ : ",'1'!L36)</f>
        <v xml:space="preserve"> , 0, PSČ : 0</v>
      </c>
      <c r="C7" s="1163"/>
      <c r="D7" s="1163"/>
    </row>
    <row r="8" spans="1:4" ht="15.95" customHeight="1">
      <c r="A8" s="1158"/>
      <c r="B8" s="1158"/>
      <c r="C8" s="1158"/>
      <c r="D8" s="1158"/>
    </row>
    <row r="9" spans="1:4" ht="15.95" customHeight="1">
      <c r="A9" s="428" t="s">
        <v>8956</v>
      </c>
      <c r="B9" s="1164" t="str">
        <f>+Povinná_příloha!D4</f>
        <v>CZ</v>
      </c>
      <c r="C9" s="1164"/>
      <c r="D9" s="1164"/>
    </row>
    <row r="10" spans="1:4" ht="15.95" customHeight="1">
      <c r="A10" s="1158"/>
      <c r="B10" s="1158"/>
      <c r="C10" s="1158"/>
      <c r="D10" s="1158"/>
    </row>
    <row r="11" spans="1:4" ht="15.95" customHeight="1">
      <c r="A11" s="1157" t="s">
        <v>9029</v>
      </c>
      <c r="B11" s="1157"/>
      <c r="C11" s="1157"/>
      <c r="D11" s="193">
        <f>+IF('8'!E17&gt;0,'8'!E17,0)</f>
        <v>0</v>
      </c>
    </row>
    <row r="12" spans="1:4" ht="15.95" customHeight="1">
      <c r="A12" s="1158"/>
      <c r="B12" s="1158"/>
      <c r="C12" s="1158"/>
      <c r="D12" s="1158"/>
    </row>
    <row r="13" spans="1:4" ht="15.95" customHeight="1">
      <c r="A13" s="1157" t="s">
        <v>139</v>
      </c>
      <c r="B13" s="1157"/>
      <c r="C13" s="1157"/>
      <c r="D13" s="1157"/>
    </row>
    <row r="14" spans="1:4" ht="15.95" customHeight="1">
      <c r="A14" s="192" t="s">
        <v>9030</v>
      </c>
      <c r="B14" s="1170" t="str">
        <f>+CONCATENATE(DAY('1'!F26),".",MONTH('1'!F26),".",YEAR('1'!F26)," - ",DAY('1'!H26),".",MONTH('1'!H26),".",YEAR('1'!H26))</f>
        <v>1.1.2023 - 31.12.2023</v>
      </c>
      <c r="C14" s="1170"/>
      <c r="D14" s="1170"/>
    </row>
    <row r="15" spans="1:4" ht="15.95" customHeight="1">
      <c r="A15" s="1158"/>
      <c r="B15" s="1158"/>
      <c r="C15" s="1158"/>
      <c r="D15" s="1158"/>
    </row>
    <row r="16" spans="1:4" ht="15.95" customHeight="1">
      <c r="A16" s="1157" t="s">
        <v>9031</v>
      </c>
      <c r="B16" s="1157"/>
      <c r="C16" s="1172" t="str">
        <f>CONCATENATE(+ZAKL_DATA!B34)</f>
        <v/>
      </c>
      <c r="D16" s="1173"/>
    </row>
    <row r="17" spans="1:4" ht="15.95" customHeight="1">
      <c r="A17" s="1157" t="s">
        <v>9032</v>
      </c>
      <c r="B17" s="1157"/>
      <c r="C17" s="1172" t="str">
        <f>+CONCATENATE(ZAKL_DATA!B32," / ",ZAKL_DATA!B33)</f>
        <v xml:space="preserve"> / </v>
      </c>
      <c r="D17" s="1173"/>
    </row>
    <row r="18" spans="1:4" ht="15.95" customHeight="1">
      <c r="A18" s="1158"/>
      <c r="B18" s="1158"/>
      <c r="C18" s="1158"/>
      <c r="D18" s="1158"/>
    </row>
    <row r="19" spans="1:4" ht="15.95" customHeight="1">
      <c r="A19" s="1170" t="str">
        <f ca="1">+CONCATENATE('1'!A36,", dne ",,DAY(TODAY()),".",MONTH(TODAY()),".",YEAR(TODAY()))</f>
        <v>0, dne 21.2.2024</v>
      </c>
      <c r="B19" s="554"/>
      <c r="C19" s="554"/>
      <c r="D19" s="554"/>
    </row>
    <row r="20" spans="1:4" ht="15.95" customHeight="1">
      <c r="A20" s="1170"/>
      <c r="B20" s="1171"/>
      <c r="C20" s="1167" t="s">
        <v>9060</v>
      </c>
      <c r="D20" s="1168"/>
    </row>
    <row r="21" spans="1:4" ht="15.95" customHeight="1">
      <c r="A21" s="1171"/>
      <c r="B21" s="1171"/>
      <c r="C21" s="1168"/>
      <c r="D21" s="1168"/>
    </row>
    <row r="22" spans="1:4" ht="15.95" customHeight="1">
      <c r="A22" s="1171"/>
      <c r="B22" s="1171"/>
      <c r="C22" s="1168"/>
      <c r="D22" s="1168"/>
    </row>
    <row r="23" spans="1:4" ht="15.95" customHeight="1">
      <c r="A23" s="1171"/>
      <c r="B23" s="1171"/>
      <c r="C23" s="1169"/>
      <c r="D23" s="1169"/>
    </row>
    <row r="24" spans="1:4" ht="15">
      <c r="A24" s="554"/>
      <c r="B24" s="554"/>
      <c r="C24" s="1165" t="str">
        <f>+CONCATENATE(ZAKL_DATA!D14," ",ZAKL_DATA!D15," ",ZAKL_DATA!D16," - ",ZAKL_DATA!D17)</f>
        <v xml:space="preserve">   - </v>
      </c>
      <c r="D24" s="1165"/>
    </row>
    <row r="25" spans="1:4" ht="342.75" customHeight="1">
      <c r="A25" s="1166" t="str">
        <f>+'8'!A58:G58</f>
        <v>Formulář zpracovala ASPEKT HM, daňová, účetní a auditorská kancelář, www.danovapriznani.cz, business.center.cz</v>
      </c>
      <c r="B25" s="1166"/>
      <c r="C25" s="1166"/>
      <c r="D25" s="1166"/>
    </row>
    <row r="26" spans="1:4">
      <c r="A26" s="24"/>
      <c r="B26" s="24"/>
      <c r="C26" s="24"/>
      <c r="D26" s="24"/>
    </row>
    <row r="27" spans="1:4">
      <c r="A27" s="24"/>
      <c r="B27" s="24"/>
      <c r="C27" s="24"/>
      <c r="D27" s="24"/>
    </row>
    <row r="28" spans="1:4">
      <c r="A28" s="24"/>
      <c r="B28" s="24"/>
      <c r="C28" s="24"/>
      <c r="D28" s="24"/>
    </row>
    <row r="29" spans="1:4">
      <c r="A29" s="24"/>
      <c r="B29" s="24"/>
      <c r="C29" s="24"/>
      <c r="D29" s="24"/>
    </row>
    <row r="30" spans="1:4">
      <c r="A30" s="24"/>
      <c r="B30" s="24"/>
      <c r="C30" s="24"/>
      <c r="D30" s="24"/>
    </row>
    <row r="31" spans="1:4">
      <c r="A31" s="24"/>
      <c r="B31" s="24"/>
      <c r="C31" s="24"/>
      <c r="D31" s="24"/>
    </row>
    <row r="32" spans="1:4">
      <c r="A32" s="24"/>
      <c r="B32" s="24"/>
      <c r="C32" s="24"/>
      <c r="D32" s="24"/>
    </row>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sheetData>
  <sheetProtection password="EF65"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245"/>
  <sheetViews>
    <sheetView workbookViewId="0">
      <selection sqref="A1:B1"/>
    </sheetView>
  </sheetViews>
  <sheetFormatPr defaultColWidth="9.140625" defaultRowHeight="12.75"/>
  <cols>
    <col min="1" max="1" width="4" style="273" customWidth="1"/>
    <col min="2" max="2" width="101.42578125" style="273" customWidth="1"/>
    <col min="3" max="42" width="9.140625" style="337"/>
    <col min="43" max="16384" width="9.140625" style="273"/>
  </cols>
  <sheetData>
    <row r="1" spans="1:2" ht="18">
      <c r="A1" s="550" t="s">
        <v>8987</v>
      </c>
      <c r="B1" s="551"/>
    </row>
    <row r="2" spans="1:2">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9238</v>
      </c>
    </row>
    <row r="13" spans="1:2" s="337" customFormat="1" ht="18" customHeight="1">
      <c r="A13" s="339"/>
      <c r="B13" s="352" t="s">
        <v>3528</v>
      </c>
    </row>
    <row r="14" spans="1:2" s="337" customFormat="1" ht="42.75">
      <c r="A14" s="339"/>
      <c r="B14" s="341" t="s">
        <v>9239</v>
      </c>
    </row>
    <row r="15" spans="1:2" s="337" customFormat="1" ht="29.25">
      <c r="A15" s="339" t="s">
        <v>2446</v>
      </c>
      <c r="B15" s="343" t="s">
        <v>8996</v>
      </c>
    </row>
    <row r="16" spans="1:2" s="337" customFormat="1" ht="59.25">
      <c r="A16" s="339" t="s">
        <v>2448</v>
      </c>
      <c r="B16" s="341" t="s">
        <v>2447</v>
      </c>
    </row>
    <row r="17" spans="1:2" s="337" customFormat="1" ht="15">
      <c r="A17" s="339" t="s">
        <v>2449</v>
      </c>
      <c r="B17" s="341" t="s">
        <v>9240</v>
      </c>
    </row>
    <row r="18" spans="1:2" s="337" customFormat="1" ht="15">
      <c r="A18" s="339"/>
      <c r="B18" s="525" t="s">
        <v>9241</v>
      </c>
    </row>
    <row r="19" spans="1:2" s="337" customFormat="1" ht="43.5" customHeight="1">
      <c r="A19" s="339"/>
      <c r="B19" s="341" t="s">
        <v>9242</v>
      </c>
    </row>
    <row r="20" spans="1:2" s="337" customFormat="1" ht="60" customHeight="1">
      <c r="A20" s="339" t="s">
        <v>3529</v>
      </c>
      <c r="B20" s="341" t="s">
        <v>9243</v>
      </c>
    </row>
    <row r="21" spans="1:2" s="337" customFormat="1" ht="15" customHeight="1">
      <c r="A21" s="339"/>
      <c r="B21" s="352" t="s">
        <v>3528</v>
      </c>
    </row>
    <row r="22" spans="1:2" s="337" customFormat="1" ht="14.25">
      <c r="A22" s="339" t="s">
        <v>3538</v>
      </c>
      <c r="B22" s="341" t="s">
        <v>8997</v>
      </c>
    </row>
    <row r="23" spans="1:2" s="337" customFormat="1" ht="14.25">
      <c r="A23" s="339"/>
      <c r="B23" s="341" t="s">
        <v>9244</v>
      </c>
    </row>
    <row r="24" spans="1:2" s="337" customFormat="1" ht="14.25">
      <c r="A24" s="339"/>
      <c r="B24" s="341" t="s">
        <v>9153</v>
      </c>
    </row>
    <row r="25" spans="1:2" s="337" customFormat="1">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pans="1:2" s="337" customFormat="1"/>
    <row r="30" spans="1:2" s="337" customFormat="1"/>
    <row r="31" spans="1:2" s="337" customFormat="1"/>
    <row r="32" spans="1:2" s="337" customFormat="1"/>
    <row r="33" s="337" customFormat="1"/>
    <row r="34" s="337" customFormat="1"/>
    <row r="35" s="337" customFormat="1"/>
    <row r="36" s="337" customFormat="1"/>
    <row r="37" s="337" customFormat="1"/>
    <row r="38" s="337" customFormat="1"/>
    <row r="39" s="337" customFormat="1"/>
    <row r="40" s="337" customFormat="1"/>
    <row r="41" s="337" customFormat="1"/>
    <row r="42" s="337" customFormat="1"/>
    <row r="43" s="337" customFormat="1"/>
    <row r="44" s="337" customFormat="1"/>
    <row r="45" s="337" customFormat="1"/>
    <row r="46" s="337" customFormat="1"/>
    <row r="47" s="337" customFormat="1"/>
    <row r="48" s="337" customFormat="1"/>
    <row r="49" s="337" customFormat="1"/>
    <row r="50" s="337" customFormat="1"/>
    <row r="51" s="337" customFormat="1"/>
    <row r="52" s="337" customFormat="1"/>
    <row r="53" s="337" customFormat="1"/>
    <row r="54" s="337" customFormat="1"/>
    <row r="55" s="337" customFormat="1"/>
    <row r="56" s="337" customFormat="1"/>
    <row r="57" s="337" customFormat="1"/>
    <row r="58" s="337" customFormat="1"/>
    <row r="59" s="337" customFormat="1"/>
    <row r="60" s="337" customFormat="1"/>
    <row r="61" s="337" customFormat="1"/>
    <row r="62" s="337" customFormat="1"/>
    <row r="63" s="337" customFormat="1"/>
    <row r="64" s="337" customFormat="1"/>
    <row r="65" s="337" customFormat="1"/>
    <row r="66" s="337" customFormat="1"/>
    <row r="67" s="337" customFormat="1"/>
    <row r="68" s="337" customFormat="1"/>
    <row r="69" s="337" customFormat="1"/>
    <row r="70" s="337" customFormat="1"/>
    <row r="71" s="337" customFormat="1"/>
    <row r="72" s="337" customFormat="1"/>
    <row r="73" s="337" customFormat="1"/>
    <row r="74" s="337" customFormat="1"/>
    <row r="75" s="337" customFormat="1"/>
    <row r="76" s="337" customFormat="1"/>
    <row r="77" s="337" customFormat="1"/>
    <row r="78" s="337" customFormat="1"/>
    <row r="79" s="337" customFormat="1"/>
    <row r="80" s="337" customFormat="1"/>
    <row r="81" s="337" customFormat="1"/>
    <row r="82" s="337" customFormat="1"/>
    <row r="83" s="337" customFormat="1"/>
    <row r="84" s="337" customFormat="1"/>
    <row r="85" s="337" customFormat="1"/>
    <row r="86" s="337" customFormat="1"/>
    <row r="87" s="337" customFormat="1"/>
    <row r="88" s="337" customFormat="1"/>
    <row r="89" s="337" customFormat="1"/>
    <row r="90" s="337" customFormat="1"/>
    <row r="91" s="337" customFormat="1"/>
    <row r="92" s="337" customFormat="1"/>
    <row r="93" s="337" customFormat="1"/>
    <row r="94" s="337" customFormat="1"/>
    <row r="95" s="337" customFormat="1"/>
    <row r="96" s="337" customFormat="1"/>
    <row r="97" s="337" customFormat="1"/>
    <row r="98" s="337" customFormat="1"/>
    <row r="99" s="337" customFormat="1"/>
    <row r="100" s="337" customFormat="1"/>
    <row r="101" s="337" customFormat="1"/>
    <row r="102" s="337" customFormat="1"/>
    <row r="103" s="337" customFormat="1"/>
    <row r="104" s="337" customFormat="1"/>
    <row r="105" s="337" customFormat="1"/>
    <row r="106" s="337" customFormat="1"/>
    <row r="107" s="337" customFormat="1"/>
    <row r="108" s="337" customFormat="1"/>
    <row r="109" s="337" customFormat="1"/>
    <row r="110" s="337" customFormat="1"/>
    <row r="111" s="337" customFormat="1"/>
    <row r="112" s="337" customFormat="1"/>
    <row r="113" s="337" customFormat="1"/>
    <row r="114" s="337" customFormat="1"/>
    <row r="115" s="337" customFormat="1"/>
    <row r="116" s="337" customFormat="1"/>
    <row r="117" s="337" customFormat="1"/>
    <row r="118" s="337" customFormat="1"/>
    <row r="119" s="337" customFormat="1"/>
    <row r="120" s="337" customFormat="1"/>
    <row r="121" s="337" customFormat="1"/>
    <row r="122" s="337" customFormat="1"/>
    <row r="123" s="337" customFormat="1"/>
    <row r="124" s="337" customFormat="1"/>
    <row r="125" s="337" customFormat="1"/>
    <row r="126" s="337" customFormat="1"/>
    <row r="127" s="337" customFormat="1"/>
    <row r="128" s="337" customFormat="1"/>
    <row r="129" s="337" customFormat="1"/>
    <row r="130" s="337" customFormat="1"/>
    <row r="131" s="337" customFormat="1"/>
    <row r="132" s="337" customFormat="1"/>
    <row r="133" s="337" customFormat="1"/>
    <row r="134" s="337" customFormat="1"/>
    <row r="135" s="337" customFormat="1"/>
    <row r="136" s="337" customFormat="1"/>
    <row r="137" s="337" customFormat="1"/>
    <row r="138" s="337" customFormat="1"/>
    <row r="139" s="337" customFormat="1"/>
    <row r="140" s="337" customFormat="1"/>
    <row r="141" s="337" customFormat="1"/>
    <row r="142" s="337" customFormat="1"/>
    <row r="143" s="337" customFormat="1"/>
    <row r="144" s="337" customFormat="1"/>
    <row r="145" s="337" customFormat="1"/>
    <row r="146" s="337" customFormat="1"/>
    <row r="147" s="337" customFormat="1"/>
    <row r="148" s="337" customFormat="1"/>
    <row r="149" s="337" customFormat="1"/>
    <row r="150" s="337" customFormat="1"/>
    <row r="151" s="337" customFormat="1"/>
    <row r="152" s="337" customFormat="1"/>
    <row r="153" s="337" customFormat="1"/>
    <row r="154" s="337" customFormat="1"/>
    <row r="155" s="337" customFormat="1"/>
    <row r="156" s="337" customFormat="1"/>
    <row r="157" s="337" customFormat="1"/>
    <row r="158" s="337" customFormat="1"/>
    <row r="159" s="337" customFormat="1"/>
    <row r="160" s="337" customFormat="1"/>
    <row r="161" s="337" customFormat="1"/>
    <row r="162" s="337" customFormat="1"/>
    <row r="163" s="337" customFormat="1"/>
    <row r="164" s="337" customFormat="1"/>
    <row r="165" s="337" customFormat="1"/>
    <row r="166" s="337" customFormat="1"/>
    <row r="167" s="337" customFormat="1"/>
    <row r="168" s="337" customFormat="1"/>
    <row r="169" s="337" customFormat="1"/>
    <row r="170" s="337" customFormat="1"/>
    <row r="171" s="337" customFormat="1"/>
    <row r="172" s="337" customFormat="1"/>
    <row r="173" s="337" customFormat="1"/>
    <row r="174" s="337" customFormat="1"/>
    <row r="175" s="337" customFormat="1"/>
    <row r="176" s="337" customFormat="1"/>
    <row r="177" s="337" customFormat="1"/>
    <row r="178" s="337" customFormat="1"/>
    <row r="179" s="337" customFormat="1"/>
    <row r="180" s="337" customFormat="1"/>
    <row r="181" s="337" customFormat="1"/>
    <row r="182" s="337" customFormat="1"/>
    <row r="183" s="337" customFormat="1"/>
    <row r="184" s="337" customFormat="1"/>
    <row r="185" s="337" customFormat="1"/>
    <row r="186" s="337" customFormat="1"/>
    <row r="187" s="337" customFormat="1"/>
    <row r="188" s="337" customFormat="1"/>
    <row r="189" s="337" customFormat="1"/>
    <row r="190" s="337" customFormat="1"/>
    <row r="191" s="337" customFormat="1"/>
    <row r="192" s="337" customFormat="1"/>
    <row r="193" s="337" customFormat="1"/>
    <row r="194" s="337" customFormat="1"/>
    <row r="195" s="337" customFormat="1"/>
    <row r="196" s="337" customFormat="1"/>
    <row r="197" s="337" customFormat="1"/>
    <row r="198" s="337" customFormat="1"/>
    <row r="199" s="337" customFormat="1"/>
    <row r="200" s="337" customFormat="1"/>
    <row r="201" s="337" customFormat="1"/>
    <row r="202" s="337" customFormat="1"/>
    <row r="203" s="337" customFormat="1"/>
    <row r="204" s="337" customFormat="1"/>
    <row r="205" s="337" customFormat="1"/>
    <row r="206" s="337" customFormat="1"/>
    <row r="207" s="337" customFormat="1"/>
    <row r="208" s="337" customFormat="1"/>
    <row r="209" s="337" customFormat="1"/>
    <row r="210" s="337" customFormat="1"/>
    <row r="211" s="337" customFormat="1"/>
    <row r="212" s="337" customFormat="1"/>
    <row r="213" s="337" customFormat="1"/>
    <row r="214" s="337" customFormat="1"/>
    <row r="215" s="337" customFormat="1"/>
    <row r="216" s="337" customFormat="1"/>
    <row r="217" s="337" customFormat="1"/>
    <row r="218" s="337" customFormat="1"/>
    <row r="219" s="337" customFormat="1"/>
    <row r="220" s="337" customFormat="1"/>
    <row r="221" s="337" customFormat="1"/>
    <row r="222" s="337" customFormat="1"/>
    <row r="223" s="337" customFormat="1"/>
    <row r="224" s="337" customFormat="1"/>
    <row r="225" s="337" customFormat="1"/>
    <row r="226" s="337" customFormat="1"/>
    <row r="227" s="337" customFormat="1"/>
    <row r="228" s="337" customFormat="1"/>
    <row r="229" s="337" customFormat="1"/>
    <row r="230" s="337" customFormat="1"/>
    <row r="231" s="337" customFormat="1"/>
    <row r="232" s="337" customFormat="1"/>
    <row r="233" s="337" customFormat="1"/>
    <row r="234" s="337" customFormat="1"/>
    <row r="235" s="337" customFormat="1"/>
    <row r="236" s="337" customFormat="1"/>
    <row r="237" s="337" customFormat="1"/>
    <row r="238" s="337" customFormat="1"/>
    <row r="239" s="337" customFormat="1"/>
    <row r="240" s="337" customFormat="1"/>
    <row r="241" s="337" customFormat="1"/>
    <row r="242" s="337" customFormat="1"/>
    <row r="243" s="337" customFormat="1"/>
    <row r="244" s="337" customFormat="1"/>
    <row r="245" s="337" customFormat="1"/>
  </sheetData>
  <sheetProtection algorithmName="SHA-512" hashValue="/jFhaECB10q82JFT6p/hJSGTahlZDoapVB3qVlZpiP/O+BC4wqrYe9GGj7+RMpaxIxUrmk/KkC7Cf5GqXKXECw==" saltValue="hyTlFzUshLGcnwcLwPAOAg==" spinCount="100000" sheet="1" objects="1" scenarios="1"/>
  <mergeCells count="1">
    <mergeCell ref="A1:B1"/>
  </mergeCells>
  <hyperlinks>
    <hyperlink ref="B18" r:id="rId1" xr:uid="{00000000-0004-0000-0300-000000000000}"/>
    <hyperlink ref="B21" r:id="rId2" xr:uid="{00000000-0004-0000-0300-000001000000}"/>
    <hyperlink ref="B13" r:id="rId3" xr:uid="{00000000-0004-0000-03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217"/>
  <sheetViews>
    <sheetView workbookViewId="0">
      <selection activeCell="D2" sqref="D2"/>
    </sheetView>
  </sheetViews>
  <sheetFormatPr defaultColWidth="8.85546875" defaultRowHeight="12.75"/>
  <cols>
    <col min="1" max="1" width="28.140625" style="1" customWidth="1"/>
    <col min="2" max="2" width="65.7109375" style="1" customWidth="1"/>
    <col min="3" max="3" width="3" style="1" customWidth="1"/>
    <col min="4" max="4" width="65.7109375" style="1" customWidth="1"/>
    <col min="5" max="5" width="28.28515625" style="1" customWidth="1"/>
    <col min="6" max="37" width="9.140625" style="130"/>
  </cols>
  <sheetData>
    <row r="1" spans="1:37" s="105" customFormat="1" ht="18">
      <c r="A1" s="555" t="s">
        <v>71</v>
      </c>
      <c r="B1" s="556"/>
      <c r="C1" s="556"/>
      <c r="D1" s="556"/>
      <c r="E1" s="556"/>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32"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57"/>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58"/>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58"/>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9"/>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59" t="s">
        <v>75</v>
      </c>
      <c r="C12" s="560"/>
      <c r="D12" s="561"/>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62"/>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63"/>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c r="A37" s="564" t="s">
        <v>80</v>
      </c>
      <c r="B37" s="556"/>
      <c r="C37" s="556"/>
      <c r="D37" s="556"/>
      <c r="E37" s="556"/>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c r="A38" s="122"/>
      <c r="B38" s="123" t="s">
        <v>83</v>
      </c>
      <c r="C38" s="108"/>
      <c r="D38" s="565" t="s">
        <v>82</v>
      </c>
      <c r="E38" s="566"/>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c r="A41" s="552" t="s">
        <v>344</v>
      </c>
      <c r="B41" s="552"/>
      <c r="C41" s="552"/>
      <c r="D41" s="552"/>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37" s="130" customFormat="1">
      <c r="A43" s="131"/>
    </row>
    <row r="44" spans="1:37" s="130" customFormat="1">
      <c r="A44" s="553"/>
      <c r="B44" s="554"/>
      <c r="C44" s="554"/>
      <c r="D44" s="554"/>
      <c r="E44" s="554"/>
    </row>
    <row r="45" spans="1:37" s="130" customFormat="1"/>
    <row r="46" spans="1:37" s="130" customFormat="1"/>
    <row r="47" spans="1:37" s="130" customFormat="1"/>
    <row r="48" spans="1:37" s="130" customFormat="1"/>
    <row r="49" spans="1:1" s="130" customFormat="1"/>
    <row r="50" spans="1:1" s="130" customFormat="1"/>
    <row r="51" spans="1:1" s="130" customFormat="1"/>
    <row r="52" spans="1:1" s="130" customFormat="1"/>
    <row r="53" spans="1:1" s="130" customFormat="1">
      <c r="A53" s="131"/>
    </row>
    <row r="54" spans="1:1" s="130" customFormat="1"/>
    <row r="55" spans="1:1" s="130" customFormat="1"/>
    <row r="56" spans="1:1" s="130" customFormat="1"/>
    <row r="57" spans="1:1" s="130" customFormat="1"/>
    <row r="58" spans="1:1" s="130" customFormat="1"/>
    <row r="59" spans="1:1" s="130" customFormat="1"/>
    <row r="60" spans="1:1" s="130" customFormat="1"/>
    <row r="61" spans="1:1" s="130" customFormat="1"/>
    <row r="62" spans="1:1" s="130" customFormat="1"/>
    <row r="63" spans="1:1" s="130" customFormat="1"/>
    <row r="64" spans="1:1" s="130" customFormat="1"/>
    <row r="65" s="130" customFormat="1"/>
    <row r="66" s="130" customFormat="1"/>
    <row r="67" s="130" customFormat="1"/>
    <row r="68" s="130" customFormat="1"/>
    <row r="69" s="130" customFormat="1"/>
    <row r="70" s="130" customFormat="1"/>
    <row r="71" s="130" customFormat="1"/>
    <row r="72" s="130" customFormat="1"/>
    <row r="73" s="130" customFormat="1"/>
    <row r="74" s="130" customFormat="1"/>
    <row r="75" s="130" customFormat="1"/>
    <row r="76" s="130" customFormat="1"/>
    <row r="77" s="130" customFormat="1"/>
    <row r="78" s="130" customFormat="1"/>
    <row r="79" s="130" customFormat="1"/>
    <row r="80" s="130" customFormat="1"/>
    <row r="81" s="130" customFormat="1"/>
    <row r="82" s="130" customFormat="1"/>
    <row r="83" s="130" customFormat="1"/>
    <row r="84" s="130" customFormat="1"/>
    <row r="85" s="130" customFormat="1"/>
    <row r="86" s="130" customFormat="1"/>
    <row r="87" s="130" customFormat="1"/>
    <row r="88" s="130" customFormat="1"/>
    <row r="89" s="130" customFormat="1"/>
    <row r="90" s="130" customFormat="1"/>
    <row r="91" s="130" customFormat="1"/>
    <row r="92" s="130" customFormat="1"/>
    <row r="93" s="130" customFormat="1"/>
    <row r="94" s="130" customFormat="1"/>
    <row r="95" s="130" customFormat="1"/>
    <row r="96" s="130" customFormat="1"/>
    <row r="97" s="130" customFormat="1"/>
    <row r="98" s="130" customFormat="1"/>
    <row r="99" s="130" customFormat="1"/>
    <row r="100" s="130" customFormat="1"/>
    <row r="101" s="130" customFormat="1"/>
    <row r="102" s="130" customFormat="1"/>
    <row r="103" s="130" customFormat="1"/>
    <row r="104" s="130" customFormat="1"/>
    <row r="105" s="130" customFormat="1"/>
    <row r="106" s="130" customFormat="1"/>
    <row r="107" s="130" customFormat="1"/>
    <row r="108" s="130" customFormat="1"/>
    <row r="109" s="130" customFormat="1"/>
    <row r="110" s="130" customFormat="1"/>
    <row r="111" s="130" customFormat="1"/>
    <row r="112" s="130" customFormat="1"/>
    <row r="113" s="130" customFormat="1"/>
    <row r="114" s="130" customFormat="1"/>
    <row r="115" s="130" customFormat="1"/>
    <row r="116" s="130" customFormat="1"/>
    <row r="117" s="130" customFormat="1"/>
    <row r="118" s="130" customFormat="1"/>
    <row r="119" s="130" customFormat="1"/>
    <row r="120" s="130" customFormat="1"/>
    <row r="121" s="130" customFormat="1"/>
    <row r="122" s="130" customFormat="1"/>
    <row r="123" s="130" customFormat="1"/>
    <row r="124" s="130" customFormat="1"/>
    <row r="125" s="130" customFormat="1"/>
    <row r="126" s="130" customFormat="1"/>
    <row r="127" s="130" customFormat="1"/>
    <row r="128" s="130" customFormat="1"/>
    <row r="129" s="130" customFormat="1"/>
    <row r="130" s="130" customFormat="1"/>
    <row r="131" s="130" customFormat="1"/>
    <row r="132" s="130" customFormat="1"/>
    <row r="133" s="130" customFormat="1"/>
    <row r="134" s="130" customFormat="1"/>
    <row r="135" s="130" customFormat="1"/>
    <row r="136" s="130" customFormat="1"/>
    <row r="137" s="130" customFormat="1"/>
    <row r="138" s="130" customFormat="1"/>
    <row r="139" s="130" customFormat="1"/>
    <row r="140" s="130" customFormat="1"/>
    <row r="141" s="130" customFormat="1"/>
    <row r="142" s="130" customFormat="1"/>
    <row r="143" s="130" customFormat="1"/>
    <row r="144" s="130" customFormat="1"/>
    <row r="145" s="130" customFormat="1"/>
    <row r="146" s="130" customFormat="1"/>
    <row r="147" s="130" customFormat="1"/>
    <row r="148" s="130" customFormat="1"/>
    <row r="149" s="130" customFormat="1"/>
    <row r="150" s="130" customFormat="1"/>
    <row r="151" s="130" customFormat="1"/>
    <row r="152" s="130" customFormat="1"/>
    <row r="153" s="130" customFormat="1"/>
    <row r="154" s="130" customFormat="1"/>
    <row r="155" s="130" customFormat="1"/>
    <row r="156" s="130" customFormat="1"/>
    <row r="157" s="130" customFormat="1"/>
    <row r="158" s="130" customFormat="1"/>
    <row r="159" s="130" customFormat="1"/>
    <row r="160" s="130" customFormat="1"/>
    <row r="161" s="130" customFormat="1"/>
    <row r="162" s="130" customFormat="1"/>
    <row r="163" s="130" customFormat="1"/>
    <row r="164" s="130" customFormat="1"/>
    <row r="165" s="130" customFormat="1"/>
    <row r="166" s="130" customFormat="1"/>
    <row r="167" s="130" customFormat="1"/>
    <row r="168" s="130" customFormat="1"/>
    <row r="169" s="130" customFormat="1"/>
    <row r="170" s="130" customFormat="1"/>
    <row r="171" s="130" customFormat="1"/>
    <row r="172" s="130" customFormat="1"/>
    <row r="173" s="130" customFormat="1"/>
    <row r="174" s="130" customFormat="1"/>
    <row r="175" s="130" customFormat="1"/>
    <row r="176" s="130" customFormat="1"/>
    <row r="177" s="130" customFormat="1"/>
    <row r="178" s="130" customFormat="1"/>
    <row r="179" s="130" customFormat="1"/>
    <row r="180" s="130" customFormat="1"/>
    <row r="181" s="130" customFormat="1"/>
    <row r="182" s="130" customFormat="1"/>
    <row r="183" s="130" customFormat="1"/>
    <row r="184" s="130" customFormat="1"/>
    <row r="185" s="130" customFormat="1"/>
    <row r="186" s="130" customFormat="1"/>
    <row r="187" s="130" customFormat="1"/>
    <row r="188" s="130" customFormat="1"/>
    <row r="189" s="130" customFormat="1"/>
    <row r="190" s="130" customFormat="1"/>
    <row r="191" s="130" customFormat="1"/>
    <row r="192" s="130" customFormat="1"/>
    <row r="193" s="130" customFormat="1"/>
    <row r="194" s="130" customFormat="1"/>
    <row r="195" s="130" customFormat="1"/>
    <row r="196" s="130" customFormat="1"/>
    <row r="197" s="130" customFormat="1"/>
    <row r="198" s="130" customFormat="1"/>
    <row r="199" s="130" customFormat="1"/>
    <row r="200" s="130" customFormat="1"/>
    <row r="201" s="130" customFormat="1"/>
    <row r="202" s="130" customFormat="1"/>
    <row r="203" s="130" customFormat="1"/>
    <row r="204" s="130" customFormat="1"/>
    <row r="205" s="130" customFormat="1"/>
    <row r="206" s="130" customFormat="1"/>
    <row r="207" s="130" customFormat="1"/>
    <row r="208" s="130" customFormat="1"/>
    <row r="209" s="130" customFormat="1"/>
    <row r="210" s="130" customFormat="1"/>
    <row r="211" s="130" customFormat="1"/>
    <row r="212" s="130" customFormat="1"/>
    <row r="213" s="130" customFormat="1"/>
    <row r="214" s="130" customFormat="1"/>
    <row r="215" s="130" customFormat="1"/>
    <row r="216" s="130" customFormat="1"/>
    <row r="217" s="130" customFormat="1"/>
  </sheetData>
  <sheetProtection algorithmName="SHA-512" hashValue="8OeJIO57husvC9XZKkoLOKg3xA4q5T3l49N02WZlsjPg8uJ5YfQhBYj9CQzkhV08tmbE6qjnpft81O18dh6QGg==" saltValue="NJmx0H60hdrYK5OjELiMBQ=="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xr:uid="{00000000-0002-0000-0200-000000000000}">
      <formula1>validation_list2</formula1>
    </dataValidation>
    <dataValidation type="list" allowBlank="1" showInputMessage="1" showErrorMessage="1" errorTitle="Tento finanční úřad neexistuje" error="Vyberte finanční úřad z rozbalovacího seznamu." sqref="B13" xr:uid="{00000000-0002-0000-0200-000001000000}">
      <formula1>fin_ur</formula1>
    </dataValidation>
    <dataValidation type="list" allowBlank="1" showInputMessage="1" showErrorMessage="1" errorTitle="Stát není v seznamu" sqref="B20" xr:uid="{00000000-0002-0000-0200-000002000000}">
      <formula1>staty</formula1>
    </dataValidation>
    <dataValidation type="list" allowBlank="1" showInputMessage="1" sqref="B29:B30" xr:uid="{00000000-0002-0000-0200-000003000000}">
      <formula1>vl_cinnosti</formula1>
    </dataValidation>
    <dataValidation type="list" allowBlank="1" showInputMessage="1" errorTitle="Vyberte ze seznamu" sqref="B18" xr:uid="{00000000-0002-0000-0200-000004000000}">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outlinePr summaryBelow="0" summaryRight="0"/>
    <pageSetUpPr autoPageBreaks="0" fitToPage="1"/>
  </sheetPr>
  <dimension ref="A1:U201"/>
  <sheetViews>
    <sheetView showZeros="0" showOutlineSymbols="0" workbookViewId="0">
      <selection activeCell="E11" sqref="E11"/>
    </sheetView>
  </sheetViews>
  <sheetFormatPr defaultColWidth="9.140625" defaultRowHeight="12.75"/>
  <cols>
    <col min="1" max="1" width="10.7109375" style="2" customWidth="1"/>
    <col min="2" max="2" width="3.42578125" style="2" customWidth="1"/>
    <col min="3" max="3" width="9.140625" style="1"/>
    <col min="4" max="4" width="3.42578125" style="2" customWidth="1"/>
    <col min="5" max="5" width="8.28515625" style="2" customWidth="1"/>
    <col min="6" max="6" width="11" style="1" customWidth="1"/>
    <col min="7" max="7" width="3.85546875" style="2" customWidth="1"/>
    <col min="8" max="8" width="11" style="2" customWidth="1"/>
    <col min="9" max="9" width="3.85546875" style="2" customWidth="1"/>
    <col min="10" max="10" width="14" style="2" customWidth="1"/>
    <col min="11" max="11" width="5" style="2" customWidth="1"/>
    <col min="12" max="12" width="13.7109375" style="2" customWidth="1"/>
    <col min="13" max="16384" width="9.140625" style="1"/>
  </cols>
  <sheetData>
    <row r="1" spans="1:12" ht="18" customHeight="1">
      <c r="A1" s="593" t="s">
        <v>269</v>
      </c>
      <c r="B1" s="604"/>
      <c r="C1" s="604"/>
      <c r="D1" s="604"/>
      <c r="E1" s="604"/>
      <c r="F1" s="604"/>
      <c r="G1" s="604"/>
      <c r="H1" s="604"/>
      <c r="I1" s="604"/>
      <c r="J1" s="604"/>
      <c r="K1" s="604"/>
      <c r="L1" s="604"/>
    </row>
    <row r="2" spans="1:12" ht="12" customHeight="1" thickBot="1">
      <c r="A2" s="569" t="s">
        <v>126</v>
      </c>
      <c r="B2" s="570"/>
      <c r="C2" s="570"/>
      <c r="D2" s="570"/>
      <c r="E2" s="570"/>
      <c r="F2" s="570"/>
      <c r="G2" s="570"/>
      <c r="H2" s="554"/>
      <c r="I2" s="554"/>
      <c r="J2" s="554"/>
      <c r="K2" s="554"/>
      <c r="L2" s="554"/>
    </row>
    <row r="3" spans="1:12" ht="18" customHeight="1" thickBot="1">
      <c r="A3" s="598">
        <f>+ZAKL_DATA!B13</f>
        <v>0</v>
      </c>
      <c r="B3" s="599"/>
      <c r="C3" s="599"/>
      <c r="D3" s="599"/>
      <c r="E3" s="600"/>
      <c r="F3" s="619"/>
      <c r="G3" s="570"/>
      <c r="H3" s="610" t="s">
        <v>345</v>
      </c>
      <c r="I3" s="611"/>
      <c r="J3" s="611"/>
      <c r="K3" s="611"/>
      <c r="L3" s="612"/>
    </row>
    <row r="4" spans="1:12" ht="12" customHeight="1" thickBot="1">
      <c r="A4" s="596" t="s">
        <v>125</v>
      </c>
      <c r="B4" s="609"/>
      <c r="C4" s="609"/>
      <c r="D4" s="609"/>
      <c r="E4" s="609"/>
      <c r="F4" s="570"/>
      <c r="G4" s="570"/>
      <c r="H4" s="613"/>
      <c r="I4" s="614"/>
      <c r="J4" s="614"/>
      <c r="K4" s="614"/>
      <c r="L4" s="615"/>
    </row>
    <row r="5" spans="1:12" ht="18" customHeight="1" thickBot="1">
      <c r="A5" s="598">
        <f>+ZAKL_DATA!B14</f>
        <v>0</v>
      </c>
      <c r="B5" s="599"/>
      <c r="C5" s="599"/>
      <c r="D5" s="599"/>
      <c r="E5" s="600"/>
      <c r="F5" s="570"/>
      <c r="G5" s="570"/>
      <c r="H5" s="613"/>
      <c r="I5" s="614"/>
      <c r="J5" s="614"/>
      <c r="K5" s="614"/>
      <c r="L5" s="615"/>
    </row>
    <row r="6" spans="1:12" ht="12" customHeight="1" thickBot="1">
      <c r="A6" s="605" t="s">
        <v>191</v>
      </c>
      <c r="B6" s="606"/>
      <c r="C6" s="606"/>
      <c r="D6" s="606"/>
      <c r="E6" s="606"/>
      <c r="F6" s="570"/>
      <c r="G6" s="570"/>
      <c r="H6" s="613"/>
      <c r="I6" s="614"/>
      <c r="J6" s="614"/>
      <c r="K6" s="614"/>
      <c r="L6" s="615"/>
    </row>
    <row r="7" spans="1:12" ht="18" customHeight="1" thickBot="1">
      <c r="A7" s="621" t="str">
        <f>+ZAKL_DATA!D2</f>
        <v>CZ</v>
      </c>
      <c r="B7" s="622"/>
      <c r="C7" s="622"/>
      <c r="D7" s="622"/>
      <c r="E7" s="623"/>
      <c r="F7" s="570"/>
      <c r="G7" s="570"/>
      <c r="H7" s="613"/>
      <c r="I7" s="614"/>
      <c r="J7" s="614"/>
      <c r="K7" s="614"/>
      <c r="L7" s="615"/>
    </row>
    <row r="8" spans="1:12" ht="12" customHeight="1" thickBot="1">
      <c r="A8" s="605" t="s">
        <v>255</v>
      </c>
      <c r="B8" s="606"/>
      <c r="C8" s="606"/>
      <c r="D8" s="606"/>
      <c r="E8" s="606"/>
      <c r="F8" s="570"/>
      <c r="G8" s="570"/>
      <c r="H8" s="613"/>
      <c r="I8" s="614"/>
      <c r="J8" s="614"/>
      <c r="K8" s="614"/>
      <c r="L8" s="615"/>
    </row>
    <row r="9" spans="1:12" ht="18" customHeight="1" thickBot="1">
      <c r="A9" s="585" t="str">
        <f>+MID(A7,3,10)</f>
        <v/>
      </c>
      <c r="B9" s="607"/>
      <c r="C9" s="607"/>
      <c r="D9" s="607"/>
      <c r="E9" s="608"/>
      <c r="F9" s="570"/>
      <c r="G9" s="570"/>
      <c r="H9" s="613"/>
      <c r="I9" s="614"/>
      <c r="J9" s="614"/>
      <c r="K9" s="614"/>
      <c r="L9" s="615"/>
    </row>
    <row r="10" spans="1:12" ht="11.1" customHeight="1" thickBot="1">
      <c r="A10" s="569" t="s">
        <v>256</v>
      </c>
      <c r="B10" s="570"/>
      <c r="C10" s="570"/>
      <c r="D10" s="570"/>
      <c r="E10" s="570"/>
      <c r="F10" s="570"/>
      <c r="G10" s="570"/>
      <c r="H10" s="616"/>
      <c r="I10" s="617"/>
      <c r="J10" s="617"/>
      <c r="K10" s="617"/>
      <c r="L10" s="618"/>
    </row>
    <row r="11" spans="1:12" ht="18" customHeight="1" thickBot="1">
      <c r="A11" s="141" t="s">
        <v>188</v>
      </c>
      <c r="B11" s="142"/>
      <c r="C11" s="141" t="s">
        <v>151</v>
      </c>
      <c r="D11" s="407" t="s">
        <v>3539</v>
      </c>
      <c r="E11" s="141" t="s">
        <v>151</v>
      </c>
      <c r="F11" s="570"/>
      <c r="G11" s="570"/>
      <c r="H11" s="620"/>
      <c r="I11" s="620"/>
      <c r="J11" s="620"/>
      <c r="K11" s="620"/>
      <c r="L11" s="620"/>
    </row>
    <row r="12" spans="1:12" ht="5.0999999999999996" customHeight="1" thickBot="1">
      <c r="A12" s="571"/>
      <c r="B12" s="570"/>
      <c r="C12" s="570"/>
      <c r="D12" s="570"/>
      <c r="E12" s="570"/>
      <c r="F12" s="570"/>
      <c r="G12" s="570"/>
      <c r="H12" s="570"/>
      <c r="I12" s="570"/>
      <c r="J12" s="570"/>
      <c r="K12" s="570"/>
      <c r="L12" s="570"/>
    </row>
    <row r="13" spans="1:12" s="5" customFormat="1" ht="11.1" customHeight="1">
      <c r="A13" s="655" t="s">
        <v>196</v>
      </c>
      <c r="B13" s="602"/>
      <c r="C13" s="602"/>
      <c r="D13" s="648"/>
      <c r="E13" s="644" t="s">
        <v>152</v>
      </c>
      <c r="F13" s="645"/>
      <c r="G13" s="653"/>
      <c r="H13" s="654"/>
      <c r="I13" s="572" t="s">
        <v>169</v>
      </c>
      <c r="J13" s="602"/>
      <c r="K13" s="648"/>
      <c r="L13" s="649">
        <v>1</v>
      </c>
    </row>
    <row r="14" spans="1:12" s="5" customFormat="1" ht="11.1" customHeight="1" thickBot="1">
      <c r="A14" s="602"/>
      <c r="B14" s="602"/>
      <c r="C14" s="602"/>
      <c r="D14" s="648"/>
      <c r="E14" s="646"/>
      <c r="F14" s="647"/>
      <c r="G14" s="653"/>
      <c r="H14" s="654"/>
      <c r="I14" s="602"/>
      <c r="J14" s="602"/>
      <c r="K14" s="648"/>
      <c r="L14" s="650"/>
    </row>
    <row r="15" spans="1:12" s="5" customFormat="1" ht="5.0999999999999996" customHeight="1" thickBot="1">
      <c r="A15" s="571"/>
      <c r="B15" s="570"/>
      <c r="C15" s="570"/>
      <c r="D15" s="570"/>
      <c r="E15" s="570"/>
      <c r="F15" s="570"/>
      <c r="G15" s="570"/>
      <c r="H15" s="570"/>
      <c r="I15" s="570"/>
      <c r="J15" s="570"/>
      <c r="K15" s="570"/>
      <c r="L15" s="570"/>
    </row>
    <row r="16" spans="1:12" s="5" customFormat="1" ht="15.95" customHeight="1" thickBot="1">
      <c r="A16" s="569" t="s">
        <v>270</v>
      </c>
      <c r="B16" s="570"/>
      <c r="C16" s="570"/>
      <c r="D16" s="626"/>
      <c r="E16" s="144" t="s">
        <v>189</v>
      </c>
      <c r="F16" s="625"/>
      <c r="G16" s="570"/>
      <c r="H16" s="570"/>
      <c r="I16" s="569" t="s">
        <v>332</v>
      </c>
      <c r="J16" s="569"/>
      <c r="K16" s="624"/>
      <c r="L16" s="146">
        <v>2</v>
      </c>
    </row>
    <row r="17" spans="1:12" s="5" customFormat="1" ht="5.0999999999999996" customHeight="1" thickBot="1">
      <c r="A17" s="571"/>
      <c r="B17" s="570"/>
      <c r="C17" s="570"/>
      <c r="D17" s="570"/>
      <c r="E17" s="570"/>
      <c r="F17" s="570"/>
      <c r="G17" s="570"/>
      <c r="H17" s="570"/>
      <c r="I17" s="570"/>
      <c r="J17" s="570"/>
      <c r="K17" s="570"/>
      <c r="L17" s="570"/>
    </row>
    <row r="18" spans="1:12" s="5" customFormat="1" ht="15.95" customHeight="1" thickBot="1">
      <c r="A18" s="508"/>
      <c r="B18" s="656" t="s">
        <v>3540</v>
      </c>
      <c r="C18" s="657"/>
      <c r="D18" s="657"/>
      <c r="E18" s="657"/>
      <c r="F18" s="658"/>
      <c r="G18" s="651" t="s">
        <v>9035</v>
      </c>
      <c r="H18" s="652"/>
      <c r="I18" s="569" t="s">
        <v>333</v>
      </c>
      <c r="J18" s="569"/>
      <c r="K18" s="624"/>
      <c r="L18" s="146">
        <v>0</v>
      </c>
    </row>
    <row r="19" spans="1:12" s="5" customFormat="1" ht="5.0999999999999996" customHeight="1" thickBot="1">
      <c r="A19" s="571"/>
      <c r="B19" s="570"/>
      <c r="C19" s="570"/>
      <c r="D19" s="570"/>
      <c r="E19" s="570"/>
      <c r="F19" s="570"/>
      <c r="G19" s="570"/>
      <c r="H19" s="570"/>
      <c r="I19" s="570"/>
      <c r="J19" s="570"/>
      <c r="K19" s="570"/>
      <c r="L19" s="570"/>
    </row>
    <row r="20" spans="1:12" ht="15.95" customHeight="1" thickBot="1">
      <c r="A20" s="508"/>
      <c r="B20" s="656" t="s">
        <v>9111</v>
      </c>
      <c r="C20" s="657"/>
      <c r="D20" s="657"/>
      <c r="E20" s="658"/>
      <c r="F20" s="144" t="s">
        <v>96</v>
      </c>
      <c r="G20" s="639" t="s">
        <v>197</v>
      </c>
      <c r="H20" s="570"/>
      <c r="I20" s="570"/>
      <c r="J20" s="570"/>
      <c r="K20" s="570"/>
      <c r="L20" s="570"/>
    </row>
    <row r="21" spans="1:12" ht="5.0999999999999996" customHeight="1">
      <c r="A21" s="571"/>
      <c r="B21" s="570"/>
      <c r="C21" s="570"/>
      <c r="D21" s="570"/>
      <c r="E21" s="570"/>
      <c r="F21" s="570"/>
      <c r="G21" s="570"/>
      <c r="H21" s="570"/>
      <c r="I21" s="570"/>
      <c r="J21" s="570"/>
      <c r="K21" s="570"/>
      <c r="L21" s="570"/>
    </row>
    <row r="22" spans="1:12" ht="24" customHeight="1">
      <c r="A22" s="629" t="s">
        <v>153</v>
      </c>
      <c r="B22" s="630"/>
      <c r="C22" s="630"/>
      <c r="D22" s="630"/>
      <c r="E22" s="630"/>
      <c r="F22" s="630"/>
      <c r="G22" s="630"/>
      <c r="H22" s="630"/>
      <c r="I22" s="630"/>
      <c r="J22" s="630"/>
      <c r="K22" s="630"/>
      <c r="L22" s="630"/>
    </row>
    <row r="23" spans="1:12" ht="24" customHeight="1">
      <c r="A23" s="627" t="s">
        <v>182</v>
      </c>
      <c r="B23" s="628"/>
      <c r="C23" s="628"/>
      <c r="D23" s="628"/>
      <c r="E23" s="628"/>
      <c r="F23" s="628"/>
      <c r="G23" s="628"/>
      <c r="H23" s="628"/>
      <c r="I23" s="628"/>
      <c r="J23" s="628"/>
      <c r="K23" s="628"/>
      <c r="L23" s="628"/>
    </row>
    <row r="24" spans="1:12" ht="14.1" customHeight="1">
      <c r="A24" s="640" t="s">
        <v>8999</v>
      </c>
      <c r="B24" s="640"/>
      <c r="C24" s="640"/>
      <c r="D24" s="640"/>
      <c r="E24" s="640"/>
      <c r="F24" s="640"/>
      <c r="G24" s="640"/>
      <c r="H24" s="640"/>
      <c r="I24" s="640"/>
      <c r="J24" s="640"/>
      <c r="K24" s="640"/>
      <c r="L24" s="640"/>
    </row>
    <row r="25" spans="1:12" ht="17.25" customHeight="1" thickBot="1">
      <c r="A25" s="659" t="s">
        <v>257</v>
      </c>
      <c r="B25" s="604"/>
      <c r="C25" s="604"/>
      <c r="D25" s="604"/>
      <c r="E25" s="604"/>
      <c r="F25" s="604"/>
      <c r="G25" s="604"/>
      <c r="H25" s="556"/>
      <c r="I25" s="556"/>
      <c r="J25" s="556"/>
      <c r="K25" s="556"/>
      <c r="L25" s="556"/>
    </row>
    <row r="26" spans="1:12" ht="17.25" customHeight="1" thickBot="1">
      <c r="A26" s="660" t="s">
        <v>258</v>
      </c>
      <c r="B26" s="570"/>
      <c r="C26" s="570"/>
      <c r="D26" s="570"/>
      <c r="E26" s="626"/>
      <c r="F26" s="147">
        <v>44927</v>
      </c>
      <c r="G26" s="190" t="s">
        <v>190</v>
      </c>
      <c r="H26" s="147">
        <v>45291</v>
      </c>
      <c r="I26" s="631"/>
      <c r="J26" s="556"/>
      <c r="K26" s="556"/>
      <c r="L26" s="556"/>
    </row>
    <row r="27" spans="1:12" s="5" customFormat="1">
      <c r="A27" s="633" t="s">
        <v>127</v>
      </c>
      <c r="B27" s="570"/>
      <c r="C27" s="570"/>
      <c r="D27" s="570"/>
      <c r="E27" s="570"/>
      <c r="F27" s="570"/>
      <c r="G27" s="570"/>
      <c r="H27" s="570"/>
      <c r="I27" s="570"/>
      <c r="J27" s="570"/>
      <c r="K27" s="570"/>
      <c r="L27" s="570"/>
    </row>
    <row r="28" spans="1:12" ht="12.75" customHeight="1" thickBot="1">
      <c r="A28" s="596" t="s">
        <v>355</v>
      </c>
      <c r="B28" s="609"/>
      <c r="C28" s="609"/>
      <c r="D28" s="609"/>
      <c r="E28" s="609"/>
      <c r="F28" s="609"/>
      <c r="G28" s="609"/>
      <c r="H28" s="609"/>
      <c r="I28" s="609"/>
      <c r="J28" s="609"/>
      <c r="K28" s="609"/>
      <c r="L28" s="609"/>
    </row>
    <row r="29" spans="1:12" ht="18" customHeight="1" thickBot="1">
      <c r="A29" s="641" t="str">
        <f>+CONCATENATE(ZAKL_DATA!D4,", ",ZAKL_DATA!D7)</f>
        <v xml:space="preserve">, </v>
      </c>
      <c r="B29" s="642"/>
      <c r="C29" s="642"/>
      <c r="D29" s="642"/>
      <c r="E29" s="642"/>
      <c r="F29" s="642"/>
      <c r="G29" s="642"/>
      <c r="H29" s="642"/>
      <c r="I29" s="642"/>
      <c r="J29" s="642"/>
      <c r="K29" s="642"/>
      <c r="L29" s="643"/>
    </row>
    <row r="30" spans="1:12" ht="5.0999999999999996" customHeight="1" thickBot="1">
      <c r="A30" s="571"/>
      <c r="B30" s="570"/>
      <c r="C30" s="570"/>
      <c r="D30" s="570"/>
      <c r="E30" s="570"/>
      <c r="F30" s="570"/>
      <c r="G30" s="570"/>
      <c r="H30" s="570"/>
      <c r="I30" s="570"/>
      <c r="J30" s="570"/>
      <c r="K30" s="570"/>
      <c r="L30" s="570"/>
    </row>
    <row r="31" spans="1:12" ht="18" customHeight="1" thickBot="1">
      <c r="A31" s="636"/>
      <c r="B31" s="637"/>
      <c r="C31" s="637"/>
      <c r="D31" s="637"/>
      <c r="E31" s="637"/>
      <c r="F31" s="637"/>
      <c r="G31" s="637"/>
      <c r="H31" s="637"/>
      <c r="I31" s="637"/>
      <c r="J31" s="637"/>
      <c r="K31" s="637"/>
      <c r="L31" s="638"/>
    </row>
    <row r="32" spans="1:12" ht="12.95" customHeight="1">
      <c r="A32" s="569" t="s">
        <v>356</v>
      </c>
      <c r="B32" s="570"/>
      <c r="C32" s="570"/>
      <c r="D32" s="570"/>
      <c r="E32" s="570"/>
      <c r="F32" s="570"/>
      <c r="G32" s="570"/>
      <c r="H32" s="570"/>
      <c r="I32" s="570"/>
      <c r="J32" s="570"/>
      <c r="K32" s="570"/>
      <c r="L32" s="570"/>
    </row>
    <row r="33" spans="1:21" ht="12.95" customHeight="1" thickBot="1">
      <c r="A33" s="569" t="s">
        <v>343</v>
      </c>
      <c r="B33" s="570"/>
      <c r="C33" s="570"/>
      <c r="D33" s="570"/>
      <c r="E33" s="570"/>
      <c r="F33" s="570"/>
      <c r="G33" s="570"/>
      <c r="H33" s="570"/>
      <c r="I33" s="570"/>
      <c r="J33" s="570"/>
      <c r="K33" s="570"/>
      <c r="L33" s="570"/>
    </row>
    <row r="34" spans="1:21" ht="18" customHeight="1" thickBot="1">
      <c r="A34" s="585" t="str">
        <f>+CONCATENATE(ZAKL_DATA!B16," ",ZAKL_DATA!B17)</f>
        <v xml:space="preserve"> </v>
      </c>
      <c r="B34" s="586"/>
      <c r="C34" s="586"/>
      <c r="D34" s="586"/>
      <c r="E34" s="586"/>
      <c r="F34" s="586"/>
      <c r="G34" s="586"/>
      <c r="H34" s="586"/>
      <c r="I34" s="586"/>
      <c r="J34" s="586"/>
      <c r="K34" s="586"/>
      <c r="L34" s="587"/>
    </row>
    <row r="35" spans="1:21" ht="12.95" customHeight="1" thickBot="1">
      <c r="A35" s="634" t="s">
        <v>250</v>
      </c>
      <c r="B35" s="635"/>
      <c r="C35" s="635"/>
      <c r="D35" s="635"/>
      <c r="E35" s="635"/>
      <c r="F35" s="635"/>
      <c r="G35" s="635"/>
      <c r="H35" s="609"/>
      <c r="I35" s="609"/>
      <c r="J35" s="609"/>
      <c r="K35" s="570"/>
      <c r="L35" s="148" t="s">
        <v>251</v>
      </c>
    </row>
    <row r="36" spans="1:21" ht="18" customHeight="1" thickBot="1">
      <c r="A36" s="585">
        <f>+ZAKL_DATA!B18</f>
        <v>0</v>
      </c>
      <c r="B36" s="607"/>
      <c r="C36" s="607"/>
      <c r="D36" s="607"/>
      <c r="E36" s="607"/>
      <c r="F36" s="607"/>
      <c r="G36" s="586"/>
      <c r="H36" s="586"/>
      <c r="I36" s="586"/>
      <c r="J36" s="632"/>
      <c r="K36" s="149"/>
      <c r="L36" s="150">
        <f>+ZAKL_DATA!B19</f>
        <v>0</v>
      </c>
    </row>
    <row r="37" spans="1:21" ht="12.95" customHeight="1" thickBot="1">
      <c r="A37" s="575" t="s">
        <v>252</v>
      </c>
      <c r="B37" s="568"/>
      <c r="C37" s="568"/>
      <c r="D37" s="568"/>
      <c r="E37" s="568"/>
      <c r="F37" s="568"/>
      <c r="G37" s="567" t="s">
        <v>253</v>
      </c>
      <c r="H37" s="568"/>
      <c r="I37" s="568"/>
      <c r="J37" s="568"/>
      <c r="K37" s="569"/>
      <c r="L37" s="570"/>
      <c r="N37" s="589"/>
      <c r="O37" s="590"/>
      <c r="P37" s="590"/>
      <c r="Q37" s="590"/>
      <c r="R37" s="589"/>
      <c r="S37" s="590"/>
      <c r="T37" s="590"/>
      <c r="U37" s="590"/>
    </row>
    <row r="38" spans="1:21" ht="18" customHeight="1" thickBot="1">
      <c r="A38" s="585">
        <f>+ZAKL_DATA!B20</f>
        <v>0</v>
      </c>
      <c r="B38" s="586"/>
      <c r="C38" s="587"/>
      <c r="D38" s="336"/>
      <c r="E38" s="150"/>
      <c r="F38" s="336"/>
      <c r="G38" s="581">
        <f>+ZAKL_DATA!B25</f>
        <v>0</v>
      </c>
      <c r="H38" s="582"/>
      <c r="I38" s="583"/>
      <c r="J38" s="576"/>
      <c r="K38" s="570"/>
      <c r="L38" s="570"/>
      <c r="M38" s="56"/>
      <c r="N38" s="591"/>
      <c r="O38" s="592"/>
      <c r="P38" s="592"/>
      <c r="Q38" s="56"/>
      <c r="R38" s="591"/>
      <c r="S38" s="592"/>
      <c r="T38" s="592"/>
      <c r="U38" s="56"/>
    </row>
    <row r="39" spans="1:21" ht="9" customHeight="1">
      <c r="A39" s="569"/>
      <c r="B39" s="570"/>
      <c r="C39" s="570"/>
      <c r="D39" s="570"/>
      <c r="E39" s="570"/>
      <c r="F39" s="570"/>
      <c r="G39" s="570"/>
      <c r="H39" s="570"/>
      <c r="I39" s="570"/>
      <c r="J39" s="570"/>
      <c r="K39" s="570"/>
      <c r="L39" s="570"/>
    </row>
    <row r="40" spans="1:21" ht="15.95" customHeight="1">
      <c r="A40" s="577" t="s">
        <v>9062</v>
      </c>
      <c r="B40" s="570"/>
      <c r="C40" s="570"/>
      <c r="D40" s="570"/>
      <c r="E40" s="570"/>
      <c r="F40" s="570"/>
      <c r="G40" s="570"/>
      <c r="H40" s="570"/>
      <c r="I40" s="570"/>
      <c r="J40" s="570"/>
      <c r="K40" s="461" t="s">
        <v>1518</v>
      </c>
      <c r="L40" s="151" t="s">
        <v>9039</v>
      </c>
    </row>
    <row r="41" spans="1:21" ht="9" customHeight="1">
      <c r="A41" s="571"/>
      <c r="B41" s="570"/>
      <c r="C41" s="570"/>
      <c r="D41" s="570"/>
      <c r="E41" s="570"/>
      <c r="F41" s="570"/>
      <c r="G41" s="570"/>
      <c r="H41" s="570"/>
      <c r="I41" s="570"/>
      <c r="J41" s="570"/>
      <c r="K41" s="570"/>
      <c r="L41" s="570"/>
    </row>
    <row r="42" spans="1:21" ht="15.95" customHeight="1">
      <c r="A42" s="569" t="s">
        <v>9083</v>
      </c>
      <c r="B42" s="578"/>
      <c r="C42" s="578"/>
      <c r="D42" s="578"/>
      <c r="E42" s="578"/>
      <c r="F42" s="578"/>
      <c r="G42" s="578"/>
      <c r="H42" s="578"/>
      <c r="I42" s="578"/>
      <c r="J42" s="579"/>
      <c r="K42" s="584"/>
      <c r="L42" s="151" t="s">
        <v>9035</v>
      </c>
    </row>
    <row r="43" spans="1:21" ht="9" customHeight="1">
      <c r="A43" s="571"/>
      <c r="B43" s="570"/>
      <c r="C43" s="570"/>
      <c r="D43" s="570"/>
      <c r="E43" s="570"/>
      <c r="F43" s="570"/>
      <c r="G43" s="570"/>
      <c r="H43" s="570"/>
      <c r="I43" s="570"/>
      <c r="J43" s="570"/>
      <c r="K43" s="570"/>
      <c r="L43" s="570"/>
    </row>
    <row r="44" spans="1:21" ht="21" customHeight="1">
      <c r="A44" s="572" t="s">
        <v>9112</v>
      </c>
      <c r="B44" s="578"/>
      <c r="C44" s="578"/>
      <c r="D44" s="578"/>
      <c r="E44" s="578"/>
      <c r="F44" s="578"/>
      <c r="G44" s="578"/>
      <c r="H44" s="578"/>
      <c r="I44" s="578"/>
      <c r="J44" s="579"/>
      <c r="K44" s="580"/>
      <c r="L44" s="151" t="s">
        <v>9035</v>
      </c>
    </row>
    <row r="45" spans="1:21" ht="9" customHeight="1">
      <c r="A45" s="571"/>
      <c r="B45" s="570"/>
      <c r="C45" s="570"/>
      <c r="D45" s="570"/>
      <c r="E45" s="570"/>
      <c r="F45" s="570"/>
      <c r="G45" s="570"/>
      <c r="H45" s="570"/>
      <c r="I45" s="570"/>
      <c r="J45" s="570"/>
      <c r="K45" s="570"/>
      <c r="L45" s="570"/>
    </row>
    <row r="46" spans="1:21" ht="15.95" customHeight="1">
      <c r="A46" s="569" t="s">
        <v>240</v>
      </c>
      <c r="B46" s="578"/>
      <c r="C46" s="578"/>
      <c r="D46" s="578"/>
      <c r="E46" s="578"/>
      <c r="F46" s="578"/>
      <c r="G46" s="578"/>
      <c r="H46" s="578"/>
      <c r="I46" s="578"/>
      <c r="J46" s="579"/>
      <c r="K46" s="584"/>
      <c r="L46" s="151" t="s">
        <v>9035</v>
      </c>
    </row>
    <row r="47" spans="1:21" ht="8.25" customHeight="1">
      <c r="A47" s="571"/>
      <c r="B47" s="570"/>
      <c r="C47" s="570"/>
      <c r="D47" s="570"/>
      <c r="E47" s="570"/>
      <c r="F47" s="570"/>
      <c r="G47" s="570"/>
      <c r="H47" s="570"/>
      <c r="I47" s="570"/>
      <c r="J47" s="570"/>
      <c r="K47" s="570"/>
      <c r="L47" s="570"/>
    </row>
    <row r="48" spans="1:21" ht="21" customHeight="1">
      <c r="A48" s="572" t="s">
        <v>9113</v>
      </c>
      <c r="B48" s="573"/>
      <c r="C48" s="573"/>
      <c r="D48" s="573"/>
      <c r="E48" s="573"/>
      <c r="F48" s="573"/>
      <c r="G48" s="573"/>
      <c r="H48" s="573"/>
      <c r="I48" s="574"/>
      <c r="J48" s="151" t="s">
        <v>9036</v>
      </c>
      <c r="K48" s="140"/>
      <c r="L48" s="152" t="s">
        <v>9001</v>
      </c>
    </row>
    <row r="49" spans="1:12" ht="9" customHeight="1">
      <c r="A49" s="571"/>
      <c r="B49" s="570"/>
      <c r="C49" s="570"/>
      <c r="D49" s="570"/>
      <c r="E49" s="570"/>
      <c r="F49" s="570"/>
      <c r="G49" s="570"/>
      <c r="H49" s="570"/>
      <c r="I49" s="570"/>
      <c r="J49" s="570"/>
      <c r="K49" s="570"/>
      <c r="L49" s="570"/>
    </row>
    <row r="50" spans="1:12" ht="15.75" customHeight="1">
      <c r="A50" s="588" t="s">
        <v>3541</v>
      </c>
      <c r="B50" s="588"/>
      <c r="C50" s="588"/>
      <c r="D50" s="588"/>
      <c r="E50" s="588"/>
      <c r="F50" s="588"/>
      <c r="G50" s="588"/>
      <c r="H50" s="588"/>
      <c r="I50" s="588"/>
      <c r="J50" s="588"/>
      <c r="K50" s="420" t="s">
        <v>1518</v>
      </c>
      <c r="L50" s="151" t="s">
        <v>3589</v>
      </c>
    </row>
    <row r="51" spans="1:12" ht="9" customHeight="1">
      <c r="A51" s="571"/>
      <c r="B51" s="570"/>
      <c r="C51" s="570"/>
      <c r="D51" s="570"/>
      <c r="E51" s="570"/>
      <c r="F51" s="570"/>
      <c r="G51" s="570"/>
      <c r="H51" s="570"/>
      <c r="I51" s="570"/>
      <c r="J51" s="570"/>
      <c r="K51" s="570"/>
      <c r="L51" s="570"/>
    </row>
    <row r="52" spans="1:12" ht="15.95" customHeight="1" thickBot="1">
      <c r="A52" s="596" t="s">
        <v>3542</v>
      </c>
      <c r="B52" s="597"/>
      <c r="C52" s="597"/>
      <c r="D52" s="597"/>
      <c r="E52" s="597"/>
      <c r="F52" s="597"/>
      <c r="G52" s="597"/>
      <c r="H52" s="597"/>
      <c r="I52" s="597"/>
      <c r="J52" s="597"/>
      <c r="K52" s="595" t="s">
        <v>132</v>
      </c>
      <c r="L52" s="570"/>
    </row>
    <row r="53" spans="1:12" ht="18" customHeight="1" thickBot="1">
      <c r="A53" s="598">
        <f>+ZAKL_DATA!B29</f>
        <v>0</v>
      </c>
      <c r="B53" s="599"/>
      <c r="C53" s="599"/>
      <c r="D53" s="599"/>
      <c r="E53" s="599"/>
      <c r="F53" s="599"/>
      <c r="G53" s="599"/>
      <c r="H53" s="599"/>
      <c r="I53" s="599"/>
      <c r="J53" s="600"/>
      <c r="K53" s="140"/>
      <c r="L53" s="153"/>
    </row>
    <row r="54" spans="1:12" ht="5.0999999999999996" customHeight="1" thickBot="1">
      <c r="A54" s="571"/>
      <c r="B54" s="570"/>
      <c r="C54" s="570"/>
      <c r="D54" s="570"/>
      <c r="E54" s="570"/>
      <c r="F54" s="570"/>
      <c r="G54" s="570"/>
      <c r="H54" s="570"/>
      <c r="I54" s="570"/>
      <c r="J54" s="570"/>
      <c r="K54" s="570"/>
      <c r="L54" s="570"/>
    </row>
    <row r="55" spans="1:12" ht="18" customHeight="1" thickBot="1">
      <c r="A55" s="598"/>
      <c r="B55" s="599"/>
      <c r="C55" s="599"/>
      <c r="D55" s="599"/>
      <c r="E55" s="599"/>
      <c r="F55" s="599"/>
      <c r="G55" s="599"/>
      <c r="H55" s="599"/>
      <c r="I55" s="599"/>
      <c r="J55" s="600"/>
      <c r="K55" s="140"/>
      <c r="L55" s="153"/>
    </row>
    <row r="56" spans="1:12" ht="9.9499999999999993" customHeight="1">
      <c r="A56" s="594" t="s">
        <v>344</v>
      </c>
      <c r="B56" s="570"/>
      <c r="C56" s="570"/>
      <c r="D56" s="570"/>
      <c r="E56" s="570"/>
      <c r="F56" s="570"/>
      <c r="G56" s="570"/>
      <c r="H56" s="570"/>
      <c r="I56" s="570"/>
      <c r="J56" s="570"/>
      <c r="K56" s="570"/>
      <c r="L56" s="570"/>
    </row>
    <row r="57" spans="1:12" ht="9.9499999999999993" customHeight="1">
      <c r="A57" s="594">
        <f>+ZAKL_DATA!A44</f>
        <v>0</v>
      </c>
      <c r="B57" s="570"/>
      <c r="C57" s="570"/>
      <c r="D57" s="570"/>
      <c r="E57" s="570"/>
      <c r="F57" s="570"/>
      <c r="G57" s="570"/>
      <c r="H57" s="570"/>
      <c r="I57" s="570"/>
      <c r="J57" s="570"/>
      <c r="K57" s="570"/>
      <c r="L57" s="570"/>
    </row>
    <row r="58" spans="1:12" ht="19.5" customHeight="1">
      <c r="A58" s="603" t="s">
        <v>9180</v>
      </c>
      <c r="B58" s="570"/>
      <c r="C58" s="570"/>
      <c r="D58" s="570"/>
      <c r="E58" s="570"/>
      <c r="F58" s="601" t="s">
        <v>9181</v>
      </c>
      <c r="G58" s="602"/>
      <c r="H58" s="602"/>
      <c r="I58" s="602"/>
      <c r="J58" s="602"/>
      <c r="K58" s="602"/>
      <c r="L58" s="602"/>
    </row>
    <row r="59" spans="1:12">
      <c r="A59" s="593">
        <v>1</v>
      </c>
      <c r="B59" s="593"/>
      <c r="C59" s="593"/>
      <c r="D59" s="593"/>
      <c r="E59" s="593"/>
      <c r="F59" s="593"/>
      <c r="G59" s="593"/>
      <c r="H59" s="593"/>
      <c r="I59" s="593"/>
      <c r="J59" s="593"/>
      <c r="K59" s="593"/>
      <c r="L59" s="593"/>
    </row>
    <row r="60" spans="1:12">
      <c r="C60" s="2"/>
      <c r="F60" s="2"/>
    </row>
    <row r="61" spans="1:12">
      <c r="C61" s="2"/>
      <c r="F61" s="2"/>
    </row>
    <row r="62" spans="1:12">
      <c r="C62" s="2"/>
      <c r="F62" s="2"/>
    </row>
    <row r="63" spans="1:12">
      <c r="C63" s="2"/>
      <c r="F63" s="2"/>
    </row>
    <row r="64" spans="1:12">
      <c r="C64" s="2"/>
      <c r="F64" s="2"/>
    </row>
    <row r="65" spans="3:6">
      <c r="C65" s="2"/>
      <c r="F65" s="2"/>
    </row>
    <row r="66" spans="3:6">
      <c r="C66" s="2"/>
      <c r="F66" s="2"/>
    </row>
    <row r="67" spans="3:6">
      <c r="C67" s="2"/>
      <c r="F67" s="2"/>
    </row>
    <row r="68" spans="3:6">
      <c r="C68" s="2"/>
      <c r="F68" s="2"/>
    </row>
    <row r="69" spans="3:6">
      <c r="C69" s="2"/>
      <c r="F69" s="2"/>
    </row>
    <row r="70" spans="3:6">
      <c r="C70" s="2"/>
      <c r="F70" s="2"/>
    </row>
    <row r="71" spans="3:6">
      <c r="C71" s="2"/>
      <c r="F71" s="2"/>
    </row>
    <row r="72" spans="3:6">
      <c r="C72" s="2"/>
      <c r="F72" s="2"/>
    </row>
    <row r="73" spans="3:6">
      <c r="C73" s="2"/>
      <c r="F73" s="2"/>
    </row>
    <row r="74" spans="3:6">
      <c r="C74" s="2"/>
      <c r="F74" s="2"/>
    </row>
    <row r="75" spans="3:6">
      <c r="C75" s="2"/>
      <c r="F75" s="2"/>
    </row>
    <row r="76" spans="3:6">
      <c r="C76" s="2"/>
      <c r="F76" s="2"/>
    </row>
    <row r="77" spans="3:6">
      <c r="C77" s="2"/>
      <c r="F77" s="2"/>
    </row>
    <row r="201" spans="1:1">
      <c r="A201" s="45">
        <v>1</v>
      </c>
    </row>
  </sheetData>
  <sheetProtection algorithmName="SHA-512" hashValue="4qnqPwH/8g2I4UfDv20VmiLMMP9/3eliOYDj54HzA5NkN/6KSiMKs48IMA4HIlGrM9kYZXOZRb8gFhQekdAdLg==" saltValue="MHBDjNdJh1pv9aNzviCGiQ==" spinCount="100000" sheet="1" objects="1" scenarios="1"/>
  <mergeCells count="8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 ref="A21:L21"/>
    <mergeCell ref="A23:L23"/>
    <mergeCell ref="A22:L22"/>
    <mergeCell ref="I26:L26"/>
    <mergeCell ref="A36:J36"/>
    <mergeCell ref="A28:L28"/>
    <mergeCell ref="A27:L27"/>
    <mergeCell ref="A33:L33"/>
    <mergeCell ref="A34:L34"/>
    <mergeCell ref="A35:K35"/>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38:C38"/>
    <mergeCell ref="A50:J50"/>
    <mergeCell ref="G37:J37"/>
    <mergeCell ref="A39:L39"/>
    <mergeCell ref="A45:L45"/>
    <mergeCell ref="A49:L49"/>
    <mergeCell ref="A48:I48"/>
    <mergeCell ref="A37:F37"/>
    <mergeCell ref="J38:L38"/>
    <mergeCell ref="A40:J40"/>
    <mergeCell ref="A44:K44"/>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7"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outlinePr summaryBelow="0" summaryRight="0"/>
    <pageSetUpPr autoPageBreaks="0" fitToPage="1"/>
  </sheetPr>
  <dimension ref="A1:H35"/>
  <sheetViews>
    <sheetView showOutlineSymbols="0" workbookViewId="0">
      <selection activeCell="E5" sqref="E5:E7"/>
    </sheetView>
  </sheetViews>
  <sheetFormatPr defaultColWidth="9.140625" defaultRowHeight="12.75"/>
  <cols>
    <col min="1" max="1" width="7.7109375" style="4" customWidth="1"/>
    <col min="2" max="2" width="23.28515625" style="4" customWidth="1"/>
    <col min="3" max="3" width="15.85546875" style="4" customWidth="1"/>
    <col min="4" max="4" width="19.42578125" style="4" customWidth="1"/>
    <col min="5" max="6" width="15.42578125" style="4" customWidth="1"/>
    <col min="7" max="7" width="9.140625" style="5"/>
    <col min="8" max="8" width="115" style="5" customWidth="1"/>
    <col min="9" max="16384" width="9.140625" style="5"/>
  </cols>
  <sheetData>
    <row r="1" spans="1:8" ht="14.25">
      <c r="A1" s="679" t="s">
        <v>9063</v>
      </c>
      <c r="B1" s="680"/>
      <c r="C1" s="680"/>
      <c r="D1" s="680"/>
      <c r="E1" s="680"/>
      <c r="F1" s="680"/>
      <c r="H1" s="430" t="s">
        <v>9041</v>
      </c>
    </row>
    <row r="2" spans="1:8" ht="8.1" customHeight="1" thickBot="1">
      <c r="A2" s="681"/>
      <c r="B2" s="681"/>
      <c r="C2" s="681"/>
      <c r="D2" s="681"/>
      <c r="E2" s="681"/>
      <c r="F2" s="681"/>
    </row>
    <row r="3" spans="1:8" ht="14.1" customHeight="1">
      <c r="A3" s="692" t="s">
        <v>154</v>
      </c>
      <c r="B3" s="686" t="s">
        <v>158</v>
      </c>
      <c r="C3" s="687"/>
      <c r="D3" s="688"/>
      <c r="E3" s="702" t="s">
        <v>172</v>
      </c>
      <c r="F3" s="703"/>
    </row>
    <row r="4" spans="1:8" ht="14.1" customHeight="1">
      <c r="A4" s="693"/>
      <c r="B4" s="689"/>
      <c r="C4" s="690"/>
      <c r="D4" s="691"/>
      <c r="E4" s="94" t="s">
        <v>155</v>
      </c>
      <c r="F4" s="95" t="s">
        <v>183</v>
      </c>
    </row>
    <row r="5" spans="1:8">
      <c r="A5" s="707" t="s">
        <v>231</v>
      </c>
      <c r="B5" s="697" t="s">
        <v>3543</v>
      </c>
      <c r="C5" s="698"/>
      <c r="D5" s="699"/>
      <c r="E5" s="694">
        <v>0</v>
      </c>
      <c r="F5" s="683"/>
      <c r="H5" s="664" t="str">
        <f>+IF(E5=0,"Bez komentáře",Povinná_příloha!T10)</f>
        <v>Bez komentáře</v>
      </c>
    </row>
    <row r="6" spans="1:8">
      <c r="A6" s="708"/>
      <c r="B6" s="14" t="s">
        <v>230</v>
      </c>
      <c r="C6" s="6">
        <f>+'1'!H26</f>
        <v>45291</v>
      </c>
      <c r="D6" s="15"/>
      <c r="E6" s="695"/>
      <c r="F6" s="684"/>
      <c r="H6" s="666"/>
    </row>
    <row r="7" spans="1:8" ht="8.1" customHeight="1" thickBot="1">
      <c r="A7" s="709"/>
      <c r="B7" s="16"/>
      <c r="C7" s="16"/>
      <c r="D7" s="16"/>
      <c r="E7" s="696"/>
      <c r="F7" s="685"/>
      <c r="H7" s="666"/>
    </row>
    <row r="8" spans="1:8" ht="8.1" customHeight="1" thickBot="1">
      <c r="A8" s="682"/>
      <c r="B8" s="682"/>
      <c r="C8" s="682"/>
      <c r="D8" s="682"/>
      <c r="E8" s="682"/>
      <c r="F8" s="682"/>
    </row>
    <row r="9" spans="1:8" ht="36" customHeight="1">
      <c r="A9" s="28" t="s">
        <v>232</v>
      </c>
      <c r="B9" s="719" t="s">
        <v>3544</v>
      </c>
      <c r="C9" s="720"/>
      <c r="D9" s="721"/>
      <c r="E9" s="49">
        <v>0</v>
      </c>
      <c r="F9" s="9"/>
      <c r="H9" s="431" t="str">
        <f>+IF(E9=0,"Bez komentáře",Povinná_příloha!T12)</f>
        <v>Bez komentáře</v>
      </c>
    </row>
    <row r="10" spans="1:8" ht="36" customHeight="1">
      <c r="A10" s="32" t="s">
        <v>233</v>
      </c>
      <c r="B10" s="661" t="s">
        <v>9048</v>
      </c>
      <c r="C10" s="668"/>
      <c r="D10" s="669"/>
      <c r="E10" s="58">
        <v>0</v>
      </c>
      <c r="F10" s="33"/>
      <c r="H10" s="664" t="str">
        <f>+IF(E10=0,"Bez komentáře",Povinná_příloha!T14)</f>
        <v>Bez komentáře</v>
      </c>
    </row>
    <row r="11" spans="1:8" ht="36" customHeight="1">
      <c r="A11" s="31">
        <v>40</v>
      </c>
      <c r="B11" s="661" t="s">
        <v>133</v>
      </c>
      <c r="C11" s="668"/>
      <c r="D11" s="669"/>
      <c r="E11" s="59">
        <f>+'3'!D22</f>
        <v>0</v>
      </c>
      <c r="F11" s="10"/>
      <c r="H11" s="665"/>
    </row>
    <row r="12" spans="1:8" ht="27" customHeight="1">
      <c r="A12" s="32">
        <v>50</v>
      </c>
      <c r="B12" s="661" t="s">
        <v>9154</v>
      </c>
      <c r="C12" s="668"/>
      <c r="D12" s="669"/>
      <c r="E12" s="58">
        <v>0</v>
      </c>
      <c r="F12" s="33"/>
    </row>
    <row r="13" spans="1:8" ht="27" customHeight="1">
      <c r="A13" s="27" t="s">
        <v>198</v>
      </c>
      <c r="B13" s="661" t="s">
        <v>234</v>
      </c>
      <c r="C13" s="662"/>
      <c r="D13" s="663"/>
      <c r="E13" s="47">
        <v>0</v>
      </c>
      <c r="F13" s="11"/>
      <c r="H13" s="431" t="str">
        <f>+IF(E13=0,"Bez komentáře",Povinná_příloha!T19)</f>
        <v>Bez komentáře</v>
      </c>
    </row>
    <row r="14" spans="1:8" ht="27" customHeight="1">
      <c r="A14" s="27" t="s">
        <v>199</v>
      </c>
      <c r="B14" s="670"/>
      <c r="C14" s="671"/>
      <c r="D14" s="672"/>
      <c r="E14" s="47">
        <v>0</v>
      </c>
      <c r="F14" s="22"/>
      <c r="H14" s="431" t="str">
        <f>+IF(E14=0,"Bez komentáře",Povinná_příloha!T21)</f>
        <v>Bez komentáře</v>
      </c>
    </row>
    <row r="15" spans="1:8" ht="27" customHeight="1">
      <c r="A15" s="27">
        <v>63</v>
      </c>
      <c r="B15" s="661" t="s">
        <v>9071</v>
      </c>
      <c r="C15" s="662"/>
      <c r="D15" s="663"/>
      <c r="E15" s="47">
        <v>0</v>
      </c>
      <c r="F15" s="11"/>
      <c r="H15" s="431"/>
    </row>
    <row r="16" spans="1:8" ht="27" customHeight="1" thickBot="1">
      <c r="A16" s="34">
        <v>70</v>
      </c>
      <c r="B16" s="704" t="s">
        <v>9072</v>
      </c>
      <c r="C16" s="705"/>
      <c r="D16" s="706"/>
      <c r="E16" s="60">
        <f>IF(OR(E5&gt;300000,'6'!D39&gt;800000,'6'!D40&gt;10),T("LIMIT"),SUM(E9:E15))</f>
        <v>0</v>
      </c>
      <c r="F16" s="35"/>
      <c r="H16" s="484"/>
    </row>
    <row r="17" spans="1:8" ht="8.1" customHeight="1" thickBot="1">
      <c r="A17" s="710"/>
      <c r="B17" s="711"/>
      <c r="C17" s="711"/>
      <c r="D17" s="711"/>
      <c r="E17" s="711"/>
      <c r="F17" s="711"/>
    </row>
    <row r="18" spans="1:8" ht="36" customHeight="1">
      <c r="A18" s="28">
        <v>100</v>
      </c>
      <c r="B18" s="673" t="s">
        <v>9084</v>
      </c>
      <c r="C18" s="674"/>
      <c r="D18" s="675"/>
      <c r="E18" s="49">
        <v>0</v>
      </c>
      <c r="F18" s="12"/>
    </row>
    <row r="19" spans="1:8" ht="36" customHeight="1">
      <c r="A19" s="32">
        <v>101</v>
      </c>
      <c r="B19" s="661" t="s">
        <v>278</v>
      </c>
      <c r="C19" s="668"/>
      <c r="D19" s="669"/>
      <c r="E19" s="47">
        <v>0</v>
      </c>
      <c r="F19" s="22"/>
    </row>
    <row r="20" spans="1:8" ht="27" customHeight="1">
      <c r="A20" s="32" t="s">
        <v>277</v>
      </c>
      <c r="B20" s="676" t="s">
        <v>279</v>
      </c>
      <c r="C20" s="677"/>
      <c r="D20" s="678"/>
      <c r="E20" s="47">
        <v>0</v>
      </c>
      <c r="F20" s="22"/>
      <c r="H20" s="431" t="str">
        <f>+IF(E20=0,"Bez komentáře",Povinná_příloha!T24)</f>
        <v>Bez komentáře</v>
      </c>
    </row>
    <row r="21" spans="1:8" ht="27" customHeight="1">
      <c r="A21" s="31" t="s">
        <v>271</v>
      </c>
      <c r="B21" s="676" t="s">
        <v>134</v>
      </c>
      <c r="C21" s="677"/>
      <c r="D21" s="678"/>
      <c r="E21" s="47">
        <v>0</v>
      </c>
      <c r="F21" s="8"/>
      <c r="H21" s="431" t="str">
        <f>+IF(E21=0,"Bez komentáře",Povinná_příloha!T26)</f>
        <v>Bez komentáře</v>
      </c>
    </row>
    <row r="22" spans="1:8" ht="27" customHeight="1">
      <c r="A22" s="27" t="s">
        <v>200</v>
      </c>
      <c r="B22" s="661" t="s">
        <v>3545</v>
      </c>
      <c r="C22" s="668"/>
      <c r="D22" s="669"/>
      <c r="E22" s="47">
        <v>0</v>
      </c>
      <c r="F22" s="22"/>
      <c r="H22" s="664" t="str">
        <f>+IF(E22=0,"Bez komentáře",Povinná_příloha!T28)</f>
        <v>Bez komentáře</v>
      </c>
    </row>
    <row r="23" spans="1:8" ht="27" customHeight="1">
      <c r="A23" s="27" t="s">
        <v>201</v>
      </c>
      <c r="B23" s="661" t="s">
        <v>3546</v>
      </c>
      <c r="C23" s="668"/>
      <c r="D23" s="669"/>
      <c r="E23" s="47">
        <v>0</v>
      </c>
      <c r="F23" s="8"/>
      <c r="H23" s="665"/>
    </row>
    <row r="24" spans="1:8" s="36" customFormat="1" ht="27" customHeight="1">
      <c r="A24" s="32">
        <v>120</v>
      </c>
      <c r="B24" s="713" t="s">
        <v>170</v>
      </c>
      <c r="C24" s="714"/>
      <c r="D24" s="715"/>
      <c r="E24" s="47">
        <v>0</v>
      </c>
      <c r="F24" s="20"/>
      <c r="H24" s="664" t="str">
        <f>+IF(E23=0,"Bez komentáře",Povinná_příloha!T32)</f>
        <v>Bez komentáře</v>
      </c>
    </row>
    <row r="25" spans="1:8" s="36" customFormat="1" ht="27" customHeight="1">
      <c r="A25" s="32">
        <v>130</v>
      </c>
      <c r="B25" s="713" t="s">
        <v>171</v>
      </c>
      <c r="C25" s="714"/>
      <c r="D25" s="715"/>
      <c r="E25" s="47">
        <v>0</v>
      </c>
      <c r="F25" s="20"/>
      <c r="H25" s="665"/>
    </row>
    <row r="26" spans="1:8" ht="27" customHeight="1">
      <c r="A26" s="27" t="s">
        <v>203</v>
      </c>
      <c r="B26" s="661" t="s">
        <v>202</v>
      </c>
      <c r="C26" s="668"/>
      <c r="D26" s="669"/>
      <c r="E26" s="47">
        <v>0</v>
      </c>
      <c r="F26" s="7"/>
      <c r="H26" s="664" t="str">
        <f>+IF(E26=0,"Bez komentáře",Povinná_příloha!T36)</f>
        <v>Bez komentáře</v>
      </c>
    </row>
    <row r="27" spans="1:8" ht="27" customHeight="1">
      <c r="A27" s="26">
        <v>150</v>
      </c>
      <c r="B27" s="667" t="s">
        <v>204</v>
      </c>
      <c r="C27" s="668"/>
      <c r="D27" s="669"/>
      <c r="E27" s="47">
        <v>0</v>
      </c>
      <c r="F27" s="13"/>
      <c r="H27" s="665"/>
    </row>
    <row r="28" spans="1:8" ht="27" customHeight="1">
      <c r="A28" s="27" t="s">
        <v>205</v>
      </c>
      <c r="B28" s="667" t="s">
        <v>254</v>
      </c>
      <c r="C28" s="668"/>
      <c r="D28" s="669"/>
      <c r="E28" s="47">
        <v>0</v>
      </c>
      <c r="F28" s="37"/>
      <c r="H28" s="664" t="str">
        <f>+IF(E28=0,"Bez komentáře",Povinná_příloha!T40)</f>
        <v>Bez komentáře</v>
      </c>
    </row>
    <row r="29" spans="1:8" ht="27" customHeight="1">
      <c r="A29" s="27" t="s">
        <v>206</v>
      </c>
      <c r="B29" s="667" t="s">
        <v>234</v>
      </c>
      <c r="C29" s="662"/>
      <c r="D29" s="663"/>
      <c r="E29" s="47">
        <v>0</v>
      </c>
      <c r="F29" s="37"/>
      <c r="H29" s="665"/>
    </row>
    <row r="30" spans="1:8" ht="27" customHeight="1">
      <c r="A30" s="27" t="s">
        <v>207</v>
      </c>
      <c r="B30" s="712"/>
      <c r="C30" s="671"/>
      <c r="D30" s="672"/>
      <c r="E30" s="47">
        <v>0</v>
      </c>
      <c r="F30" s="37"/>
      <c r="H30" s="431" t="str">
        <f>+IF(E29=0,"Bez komentáře",Povinná_příloha!T45)</f>
        <v>Bez komentáře</v>
      </c>
    </row>
    <row r="31" spans="1:8" ht="27" customHeight="1">
      <c r="A31" s="27">
        <v>163</v>
      </c>
      <c r="B31" s="661" t="s">
        <v>9085</v>
      </c>
      <c r="C31" s="662"/>
      <c r="D31" s="663"/>
      <c r="E31" s="47">
        <v>0</v>
      </c>
      <c r="F31" s="11"/>
      <c r="H31" s="431"/>
    </row>
    <row r="32" spans="1:8" ht="27" customHeight="1" thickBot="1">
      <c r="A32" s="26">
        <v>170</v>
      </c>
      <c r="B32" s="716" t="s">
        <v>9073</v>
      </c>
      <c r="C32" s="717"/>
      <c r="D32" s="718"/>
      <c r="E32" s="57">
        <f>IF(OR(E5&gt;300000,'6'!D39&gt;800000,'6'!D40&gt;10),T("LIMIT"),SUM(E18:E31))</f>
        <v>0</v>
      </c>
      <c r="F32" s="38"/>
      <c r="H32" s="431" t="str">
        <f>+IF(E30=0,"Bez komentáře",Povinná_příloha!T47)</f>
        <v>Bez komentáře</v>
      </c>
    </row>
    <row r="33" spans="1:6">
      <c r="A33" s="700">
        <v>2</v>
      </c>
      <c r="B33" s="701"/>
      <c r="C33" s="701"/>
      <c r="D33" s="701"/>
      <c r="E33" s="701"/>
      <c r="F33" s="701"/>
    </row>
    <row r="34" spans="1:6">
      <c r="A34" s="3"/>
      <c r="B34" s="3"/>
    </row>
    <row r="35" spans="1:6">
      <c r="A35" s="3"/>
      <c r="B35" s="3"/>
    </row>
  </sheetData>
  <sheetProtection algorithmName="SHA-512" hashValue="clWMdYDUPQVvVO4kgNV2j3Id1OE4TpOcSvh7z1b1EPzosQ7sClLfV2qC08WhJvBNCmztVEyxgHuaT/m+dhhajg==" saltValue="9e35S0CPmdLj8YmE7kzjsw==" spinCount="100000" sheet="1" objects="1" scenarios="1"/>
  <mergeCells count="40">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 ref="B10:D10"/>
    <mergeCell ref="A1:F2"/>
    <mergeCell ref="A8:F8"/>
    <mergeCell ref="F5:F7"/>
    <mergeCell ref="B3:D4"/>
    <mergeCell ref="A3:A4"/>
    <mergeCell ref="E5:E7"/>
    <mergeCell ref="B5:D5"/>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outlinePr summaryBelow="0" summaryRight="0"/>
    <pageSetUpPr autoPageBreaks="0" fitToPage="1"/>
  </sheetPr>
  <dimension ref="A1:E68"/>
  <sheetViews>
    <sheetView showOutlineSymbols="0" workbookViewId="0">
      <selection activeCell="B18" sqref="B18:C18"/>
    </sheetView>
  </sheetViews>
  <sheetFormatPr defaultColWidth="9.140625" defaultRowHeight="12.75"/>
  <cols>
    <col min="1" max="1" width="10.42578125" style="4" customWidth="1"/>
    <col min="2" max="2" width="18.85546875" style="5" customWidth="1"/>
    <col min="3" max="3" width="35.7109375" style="4" customWidth="1"/>
    <col min="4" max="5" width="15.140625" style="4" customWidth="1"/>
    <col min="6" max="16384" width="9.140625" style="5"/>
  </cols>
  <sheetData>
    <row r="1" spans="1:5">
      <c r="A1" s="724" t="s">
        <v>208</v>
      </c>
      <c r="B1" s="725"/>
      <c r="C1" s="725"/>
      <c r="D1" s="725"/>
      <c r="E1" s="725"/>
    </row>
    <row r="2" spans="1:5" s="36" customFormat="1" ht="12.95" customHeight="1">
      <c r="A2" s="725"/>
      <c r="B2" s="725"/>
      <c r="C2" s="725"/>
      <c r="D2" s="725"/>
      <c r="E2" s="725"/>
    </row>
    <row r="3" spans="1:5" s="36" customFormat="1" ht="12.95" customHeight="1">
      <c r="A3" s="726" t="s">
        <v>32</v>
      </c>
      <c r="B3" s="602"/>
      <c r="C3" s="655" t="s">
        <v>128</v>
      </c>
      <c r="D3" s="602"/>
      <c r="E3" s="602"/>
    </row>
    <row r="4" spans="1:5" ht="18" customHeight="1">
      <c r="A4" s="154" t="str">
        <f>+'1'!A9</f>
        <v/>
      </c>
      <c r="B4" s="143"/>
      <c r="C4" s="154" t="str">
        <f>'1'!A7</f>
        <v>CZ</v>
      </c>
      <c r="D4" s="738"/>
      <c r="E4" s="654"/>
    </row>
    <row r="5" spans="1:5" ht="5.25" customHeight="1">
      <c r="A5" s="143"/>
      <c r="B5" s="143"/>
      <c r="C5" s="143"/>
      <c r="D5" s="143"/>
      <c r="E5" s="143"/>
    </row>
    <row r="6" spans="1:5">
      <c r="A6" s="735" t="s">
        <v>3547</v>
      </c>
      <c r="B6" s="736"/>
      <c r="C6" s="736"/>
      <c r="D6" s="736"/>
      <c r="E6" s="736"/>
    </row>
    <row r="7" spans="1:5" ht="13.5" thickBot="1">
      <c r="A7" s="737"/>
      <c r="B7" s="737"/>
      <c r="C7" s="737"/>
      <c r="D7" s="737"/>
      <c r="E7" s="737"/>
    </row>
    <row r="8" spans="1:5" ht="14.1" customHeight="1">
      <c r="A8" s="727" t="s">
        <v>154</v>
      </c>
      <c r="B8" s="729" t="s">
        <v>3548</v>
      </c>
      <c r="C8" s="730"/>
      <c r="D8" s="733" t="s">
        <v>172</v>
      </c>
      <c r="E8" s="734"/>
    </row>
    <row r="9" spans="1:5" ht="14.1" customHeight="1">
      <c r="A9" s="728"/>
      <c r="B9" s="731"/>
      <c r="C9" s="732"/>
      <c r="D9" s="155" t="s">
        <v>155</v>
      </c>
      <c r="E9" s="156" t="s">
        <v>183</v>
      </c>
    </row>
    <row r="10" spans="1:5" ht="18.75" customHeight="1">
      <c r="A10" s="30">
        <v>1</v>
      </c>
      <c r="B10" s="722"/>
      <c r="C10" s="723"/>
      <c r="D10" s="47" t="s">
        <v>157</v>
      </c>
      <c r="E10" s="39"/>
    </row>
    <row r="11" spans="1:5" ht="18.75" customHeight="1">
      <c r="A11" s="30">
        <v>2</v>
      </c>
      <c r="B11" s="722"/>
      <c r="C11" s="723"/>
      <c r="D11" s="47" t="s">
        <v>157</v>
      </c>
      <c r="E11" s="39"/>
    </row>
    <row r="12" spans="1:5" ht="18.75" customHeight="1">
      <c r="A12" s="30">
        <v>3</v>
      </c>
      <c r="B12" s="722"/>
      <c r="C12" s="723"/>
      <c r="D12" s="47" t="s">
        <v>157</v>
      </c>
      <c r="E12" s="39"/>
    </row>
    <row r="13" spans="1:5" ht="18.75" customHeight="1">
      <c r="A13" s="30">
        <v>4</v>
      </c>
      <c r="B13" s="722"/>
      <c r="C13" s="723"/>
      <c r="D13" s="47" t="s">
        <v>157</v>
      </c>
      <c r="E13" s="39"/>
    </row>
    <row r="14" spans="1:5" ht="18.75" customHeight="1">
      <c r="A14" s="30">
        <v>5</v>
      </c>
      <c r="B14" s="722"/>
      <c r="C14" s="723"/>
      <c r="D14" s="47" t="s">
        <v>157</v>
      </c>
      <c r="E14" s="39"/>
    </row>
    <row r="15" spans="1:5" ht="18.75" customHeight="1">
      <c r="A15" s="30">
        <v>6</v>
      </c>
      <c r="B15" s="722"/>
      <c r="C15" s="723"/>
      <c r="D15" s="47" t="s">
        <v>157</v>
      </c>
      <c r="E15" s="39"/>
    </row>
    <row r="16" spans="1:5" ht="18.75" customHeight="1">
      <c r="A16" s="30">
        <v>7</v>
      </c>
      <c r="B16" s="722"/>
      <c r="C16" s="723"/>
      <c r="D16" s="47" t="s">
        <v>157</v>
      </c>
      <c r="E16" s="39"/>
    </row>
    <row r="17" spans="1:5" ht="18.75" customHeight="1">
      <c r="A17" s="30">
        <v>8</v>
      </c>
      <c r="B17" s="722"/>
      <c r="C17" s="723"/>
      <c r="D17" s="47" t="s">
        <v>157</v>
      </c>
      <c r="E17" s="39"/>
    </row>
    <row r="18" spans="1:5" ht="18.75" customHeight="1">
      <c r="A18" s="30">
        <v>9</v>
      </c>
      <c r="B18" s="739"/>
      <c r="C18" s="740"/>
      <c r="D18" s="47" t="s">
        <v>157</v>
      </c>
      <c r="E18" s="39"/>
    </row>
    <row r="19" spans="1:5" ht="18.75" customHeight="1">
      <c r="A19" s="30">
        <v>10</v>
      </c>
      <c r="B19" s="739"/>
      <c r="C19" s="740"/>
      <c r="D19" s="47" t="s">
        <v>157</v>
      </c>
      <c r="E19" s="39"/>
    </row>
    <row r="20" spans="1:5" ht="18.75" customHeight="1">
      <c r="A20" s="30">
        <v>11</v>
      </c>
      <c r="B20" s="739"/>
      <c r="C20" s="740"/>
      <c r="D20" s="47" t="s">
        <v>157</v>
      </c>
      <c r="E20" s="39"/>
    </row>
    <row r="21" spans="1:5" ht="18.75" customHeight="1">
      <c r="A21" s="30">
        <v>12</v>
      </c>
      <c r="B21" s="739"/>
      <c r="C21" s="740"/>
      <c r="D21" s="47" t="s">
        <v>157</v>
      </c>
      <c r="E21" s="39"/>
    </row>
    <row r="22" spans="1:5" ht="18.75" customHeight="1" thickBot="1">
      <c r="A22" s="40">
        <v>13</v>
      </c>
      <c r="B22" s="753" t="s">
        <v>156</v>
      </c>
      <c r="C22" s="754"/>
      <c r="D22" s="60">
        <f>SUM(D10:D21)</f>
        <v>0</v>
      </c>
      <c r="E22" s="21"/>
    </row>
    <row r="23" spans="1:5">
      <c r="A23" s="746" t="s">
        <v>184</v>
      </c>
      <c r="B23" s="568"/>
      <c r="C23" s="568"/>
      <c r="D23" s="568"/>
      <c r="E23" s="568"/>
    </row>
    <row r="24" spans="1:5">
      <c r="A24" s="752" t="s">
        <v>195</v>
      </c>
      <c r="B24" s="736"/>
      <c r="C24" s="736"/>
      <c r="D24" s="736"/>
      <c r="E24" s="736"/>
    </row>
    <row r="25" spans="1:5" ht="13.5" thickBot="1">
      <c r="A25" s="737"/>
      <c r="B25" s="737"/>
      <c r="C25" s="737"/>
      <c r="D25" s="737"/>
      <c r="E25" s="737"/>
    </row>
    <row r="26" spans="1:5" ht="14.1" customHeight="1">
      <c r="A26" s="727" t="s">
        <v>154</v>
      </c>
      <c r="B26" s="729" t="s">
        <v>158</v>
      </c>
      <c r="C26" s="730"/>
      <c r="D26" s="733" t="s">
        <v>172</v>
      </c>
      <c r="E26" s="734"/>
    </row>
    <row r="27" spans="1:5" ht="14.1" customHeight="1">
      <c r="A27" s="728"/>
      <c r="B27" s="731"/>
      <c r="C27" s="732"/>
      <c r="D27" s="155" t="s">
        <v>155</v>
      </c>
      <c r="E27" s="156" t="s">
        <v>183</v>
      </c>
    </row>
    <row r="28" spans="1:5" ht="18.75" customHeight="1">
      <c r="A28" s="30">
        <v>1</v>
      </c>
      <c r="B28" s="713" t="s">
        <v>260</v>
      </c>
      <c r="C28" s="715"/>
      <c r="D28" s="47" t="s">
        <v>157</v>
      </c>
      <c r="E28" s="39"/>
    </row>
    <row r="29" spans="1:5" ht="18.75" customHeight="1">
      <c r="A29" s="30">
        <v>2</v>
      </c>
      <c r="B29" s="713" t="s">
        <v>349</v>
      </c>
      <c r="C29" s="715"/>
      <c r="D29" s="100" t="s">
        <v>350</v>
      </c>
      <c r="E29" s="101" t="s">
        <v>350</v>
      </c>
    </row>
    <row r="30" spans="1:5" ht="18.75" customHeight="1">
      <c r="A30" s="30">
        <v>3</v>
      </c>
      <c r="B30" s="713" t="s">
        <v>261</v>
      </c>
      <c r="C30" s="715"/>
      <c r="D30" s="47" t="s">
        <v>157</v>
      </c>
      <c r="E30" s="39"/>
    </row>
    <row r="31" spans="1:5" ht="18.75" customHeight="1">
      <c r="A31" s="30">
        <v>4</v>
      </c>
      <c r="B31" s="713" t="s">
        <v>262</v>
      </c>
      <c r="C31" s="749"/>
      <c r="D31" s="47" t="s">
        <v>157</v>
      </c>
      <c r="E31" s="39"/>
    </row>
    <row r="32" spans="1:5" ht="18.75" customHeight="1">
      <c r="A32" s="30">
        <v>5</v>
      </c>
      <c r="B32" s="713" t="s">
        <v>263</v>
      </c>
      <c r="C32" s="749"/>
      <c r="D32" s="47" t="s">
        <v>157</v>
      </c>
      <c r="E32" s="39"/>
    </row>
    <row r="33" spans="1:5" ht="18.75" customHeight="1">
      <c r="A33" s="30">
        <v>6</v>
      </c>
      <c r="B33" s="713" t="s">
        <v>264</v>
      </c>
      <c r="C33" s="749"/>
      <c r="D33" s="47" t="s">
        <v>157</v>
      </c>
      <c r="E33" s="39"/>
    </row>
    <row r="34" spans="1:5" ht="18.75" customHeight="1">
      <c r="A34" s="30">
        <v>7</v>
      </c>
      <c r="B34" s="713" t="s">
        <v>265</v>
      </c>
      <c r="C34" s="749"/>
      <c r="D34" s="47" t="s">
        <v>157</v>
      </c>
      <c r="E34" s="39"/>
    </row>
    <row r="35" spans="1:5" ht="24" customHeight="1">
      <c r="A35" s="30">
        <v>8</v>
      </c>
      <c r="B35" s="661" t="s">
        <v>86</v>
      </c>
      <c r="C35" s="755"/>
      <c r="D35" s="47" t="s">
        <v>157</v>
      </c>
      <c r="E35" s="39"/>
    </row>
    <row r="36" spans="1:5" ht="18.75" customHeight="1">
      <c r="A36" s="30">
        <v>9</v>
      </c>
      <c r="B36" s="713" t="s">
        <v>357</v>
      </c>
      <c r="C36" s="749"/>
      <c r="D36" s="47" t="s">
        <v>157</v>
      </c>
      <c r="E36" s="39"/>
    </row>
    <row r="37" spans="1:5" ht="24" customHeight="1">
      <c r="A37" s="30">
        <v>10</v>
      </c>
      <c r="B37" s="750" t="s">
        <v>9114</v>
      </c>
      <c r="C37" s="751"/>
      <c r="D37" s="47" t="s">
        <v>157</v>
      </c>
      <c r="E37" s="39"/>
    </row>
    <row r="38" spans="1:5" ht="18.75" customHeight="1" thickBot="1">
      <c r="A38" s="40">
        <v>11</v>
      </c>
      <c r="B38" s="704" t="s">
        <v>173</v>
      </c>
      <c r="C38" s="745"/>
      <c r="D38" s="60">
        <f>SUM(D28:D37)</f>
        <v>0</v>
      </c>
      <c r="E38" s="21"/>
    </row>
    <row r="39" spans="1:5">
      <c r="A39" s="743" t="s">
        <v>249</v>
      </c>
      <c r="B39" s="744"/>
      <c r="C39" s="744"/>
      <c r="D39" s="744"/>
      <c r="E39" s="744"/>
    </row>
    <row r="40" spans="1:5" ht="13.5" thickBot="1">
      <c r="A40" s="737"/>
      <c r="B40" s="737"/>
      <c r="C40" s="737"/>
      <c r="D40" s="737"/>
      <c r="E40" s="737"/>
    </row>
    <row r="41" spans="1:5" ht="90" customHeight="1" thickBot="1">
      <c r="A41" s="29">
        <v>12</v>
      </c>
      <c r="B41" s="747" t="s">
        <v>9074</v>
      </c>
      <c r="C41" s="748"/>
      <c r="D41" s="49">
        <v>0</v>
      </c>
      <c r="E41" s="157"/>
    </row>
    <row r="42" spans="1:5">
      <c r="A42" s="741">
        <v>3</v>
      </c>
      <c r="B42" s="742"/>
      <c r="C42" s="742"/>
      <c r="D42" s="742"/>
      <c r="E42" s="742"/>
    </row>
    <row r="43" spans="1:5">
      <c r="B43" s="4"/>
    </row>
    <row r="44" spans="1:5">
      <c r="B44" s="4"/>
    </row>
    <row r="45" spans="1:5">
      <c r="B45" s="4"/>
    </row>
    <row r="46" spans="1:5">
      <c r="B46" s="4"/>
    </row>
    <row r="47" spans="1:5">
      <c r="B47" s="4"/>
    </row>
    <row r="48" spans="1:5">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sheetData>
  <sheetProtection algorithmName="SHA-512" hashValue="nkl+VU8vRanpK35LzomIZayzCT4mD3HPR9W7g6184DoG4oxF/Ki9B8WPyFb+js2blgbHgeaKjA6NkDUDsUvcJg==" saltValue="f2N6KJBNfX7sK/eLJxGr3w=="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outlinePr summaryBelow="0" summaryRight="0"/>
    <pageSetUpPr autoPageBreaks="0" fitToPage="1"/>
  </sheetPr>
  <dimension ref="A1:L44"/>
  <sheetViews>
    <sheetView showOutlineSymbols="0" workbookViewId="0">
      <selection activeCell="E9" sqref="E9"/>
    </sheetView>
  </sheetViews>
  <sheetFormatPr defaultColWidth="9.140625" defaultRowHeight="12.75"/>
  <cols>
    <col min="1" max="1" width="7.140625" style="4" customWidth="1"/>
    <col min="2" max="2" width="20.140625" style="4" customWidth="1"/>
    <col min="3" max="3" width="19" style="4" customWidth="1"/>
    <col min="4" max="4" width="19.42578125" style="4" customWidth="1"/>
    <col min="5" max="6" width="15.28515625" style="4" customWidth="1"/>
    <col min="7" max="16384" width="9.140625" style="5"/>
  </cols>
  <sheetData>
    <row r="1" spans="1:12" ht="39.950000000000003" customHeight="1">
      <c r="A1" s="735" t="s">
        <v>9182</v>
      </c>
      <c r="B1" s="602"/>
      <c r="C1" s="602"/>
      <c r="D1" s="602"/>
      <c r="E1" s="602"/>
      <c r="F1" s="602"/>
    </row>
    <row r="2" spans="1:12" ht="24" customHeight="1" thickBot="1">
      <c r="A2" s="775" t="s">
        <v>9183</v>
      </c>
      <c r="B2" s="776"/>
      <c r="C2" s="776"/>
      <c r="D2" s="776"/>
      <c r="E2" s="776"/>
      <c r="F2" s="776"/>
    </row>
    <row r="3" spans="1:12" ht="14.1" customHeight="1">
      <c r="A3" s="727" t="s">
        <v>154</v>
      </c>
      <c r="B3" s="729" t="s">
        <v>158</v>
      </c>
      <c r="C3" s="784"/>
      <c r="D3" s="730"/>
      <c r="E3" s="733" t="s">
        <v>172</v>
      </c>
      <c r="F3" s="782"/>
      <c r="H3" s="4"/>
    </row>
    <row r="4" spans="1:12" ht="14.1" customHeight="1">
      <c r="A4" s="788"/>
      <c r="B4" s="785"/>
      <c r="C4" s="786"/>
      <c r="D4" s="787"/>
      <c r="E4" s="158" t="s">
        <v>155</v>
      </c>
      <c r="F4" s="156" t="s">
        <v>183</v>
      </c>
      <c r="H4" s="4"/>
      <c r="J4" s="4"/>
      <c r="L4" s="4"/>
    </row>
    <row r="5" spans="1:12" ht="18" customHeight="1">
      <c r="A5" s="74">
        <v>1</v>
      </c>
      <c r="B5" s="777" t="s">
        <v>349</v>
      </c>
      <c r="C5" s="780"/>
      <c r="D5" s="781"/>
      <c r="E5" s="100" t="s">
        <v>350</v>
      </c>
      <c r="F5" s="159" t="s">
        <v>350</v>
      </c>
      <c r="H5" s="4"/>
      <c r="I5" s="4"/>
      <c r="J5" s="4"/>
      <c r="K5" s="4"/>
      <c r="L5" s="4"/>
    </row>
    <row r="6" spans="1:12" ht="18" customHeight="1">
      <c r="A6" s="74">
        <v>2</v>
      </c>
      <c r="B6" s="763" t="s">
        <v>349</v>
      </c>
      <c r="C6" s="764"/>
      <c r="D6" s="765"/>
      <c r="E6" s="100" t="s">
        <v>350</v>
      </c>
      <c r="F6" s="159" t="s">
        <v>350</v>
      </c>
      <c r="H6" s="4"/>
      <c r="I6" s="4"/>
      <c r="J6" s="4"/>
      <c r="K6" s="4"/>
      <c r="L6" s="4"/>
    </row>
    <row r="7" spans="1:12" ht="24" customHeight="1">
      <c r="A7" s="74">
        <v>3</v>
      </c>
      <c r="B7" s="777" t="s">
        <v>136</v>
      </c>
      <c r="C7" s="778"/>
      <c r="D7" s="779"/>
      <c r="E7" s="47" t="s">
        <v>151</v>
      </c>
      <c r="F7" s="160"/>
      <c r="H7" s="4"/>
      <c r="I7" s="4"/>
      <c r="J7" s="4"/>
      <c r="K7" s="4"/>
      <c r="L7" s="4"/>
    </row>
    <row r="8" spans="1:12" ht="33.950000000000003" customHeight="1">
      <c r="A8" s="74">
        <v>4</v>
      </c>
      <c r="B8" s="777" t="s">
        <v>352</v>
      </c>
      <c r="C8" s="778"/>
      <c r="D8" s="779"/>
      <c r="E8" s="47" t="s">
        <v>151</v>
      </c>
      <c r="F8" s="160"/>
      <c r="H8" s="4"/>
      <c r="I8" s="4"/>
      <c r="J8" s="4"/>
      <c r="K8" s="4"/>
      <c r="L8" s="4"/>
    </row>
    <row r="9" spans="1:12" ht="33.950000000000003" customHeight="1">
      <c r="A9" s="74">
        <v>5</v>
      </c>
      <c r="B9" s="777" t="s">
        <v>235</v>
      </c>
      <c r="C9" s="778"/>
      <c r="D9" s="779"/>
      <c r="E9" s="47" t="s">
        <v>151</v>
      </c>
      <c r="F9" s="160"/>
      <c r="H9" s="4"/>
      <c r="I9" s="4"/>
      <c r="J9" s="4"/>
      <c r="K9" s="4"/>
      <c r="L9" s="4"/>
    </row>
    <row r="10" spans="1:12" ht="24" customHeight="1">
      <c r="A10" s="74">
        <v>6</v>
      </c>
      <c r="B10" s="760" t="s">
        <v>209</v>
      </c>
      <c r="C10" s="761"/>
      <c r="D10" s="762"/>
      <c r="E10" s="47" t="s">
        <v>151</v>
      </c>
      <c r="F10" s="160"/>
      <c r="H10" s="4"/>
      <c r="I10" s="4"/>
      <c r="J10" s="4"/>
      <c r="K10" s="4"/>
      <c r="L10" s="4"/>
    </row>
    <row r="11" spans="1:12" ht="33.950000000000003" customHeight="1">
      <c r="A11" s="75">
        <v>7</v>
      </c>
      <c r="B11" s="777" t="s">
        <v>236</v>
      </c>
      <c r="C11" s="778"/>
      <c r="D11" s="779"/>
      <c r="E11" s="58" t="s">
        <v>151</v>
      </c>
      <c r="F11" s="161"/>
      <c r="H11" s="4"/>
      <c r="I11" s="4"/>
      <c r="J11" s="4"/>
      <c r="K11" s="4"/>
      <c r="L11" s="4"/>
    </row>
    <row r="12" spans="1:12" ht="24" customHeight="1">
      <c r="A12" s="162">
        <v>8</v>
      </c>
      <c r="B12" s="760" t="s">
        <v>137</v>
      </c>
      <c r="C12" s="761"/>
      <c r="D12" s="762"/>
      <c r="E12" s="76" t="s">
        <v>151</v>
      </c>
      <c r="F12" s="160"/>
      <c r="H12" s="4"/>
      <c r="I12" s="4"/>
      <c r="J12" s="4"/>
      <c r="K12" s="4"/>
      <c r="L12" s="4"/>
    </row>
    <row r="13" spans="1:12" ht="24" customHeight="1">
      <c r="A13" s="75">
        <v>9</v>
      </c>
      <c r="B13" s="757" t="s">
        <v>3550</v>
      </c>
      <c r="C13" s="757"/>
      <c r="D13" s="757"/>
      <c r="E13" s="46" t="s">
        <v>151</v>
      </c>
      <c r="F13" s="163"/>
      <c r="H13" s="4"/>
      <c r="I13" s="4"/>
      <c r="J13" s="4"/>
      <c r="K13" s="4"/>
      <c r="L13" s="4"/>
    </row>
    <row r="14" spans="1:12" ht="24" customHeight="1">
      <c r="A14" s="75">
        <v>10</v>
      </c>
      <c r="B14" s="757" t="s">
        <v>3549</v>
      </c>
      <c r="C14" s="757"/>
      <c r="D14" s="757"/>
      <c r="E14" s="46" t="s">
        <v>151</v>
      </c>
      <c r="F14" s="164"/>
      <c r="H14" s="4"/>
      <c r="I14" s="4"/>
      <c r="J14" s="4"/>
      <c r="K14" s="4"/>
      <c r="L14" s="4"/>
    </row>
    <row r="15" spans="1:12" ht="24" customHeight="1">
      <c r="A15" s="75">
        <v>11</v>
      </c>
      <c r="B15" s="756" t="s">
        <v>1243</v>
      </c>
      <c r="C15" s="757"/>
      <c r="D15" s="757"/>
      <c r="E15" s="46" t="s">
        <v>151</v>
      </c>
      <c r="F15" s="164"/>
      <c r="H15" s="4"/>
      <c r="I15" s="4"/>
      <c r="J15" s="4"/>
      <c r="K15" s="4"/>
      <c r="L15" s="4"/>
    </row>
    <row r="16" spans="1:12" ht="33.950000000000003" customHeight="1" thickBot="1">
      <c r="A16" s="77">
        <v>12</v>
      </c>
      <c r="B16" s="792" t="s">
        <v>348</v>
      </c>
      <c r="C16" s="792"/>
      <c r="D16" s="792"/>
      <c r="E16" s="78" t="s">
        <v>151</v>
      </c>
      <c r="F16" s="165"/>
      <c r="H16" s="4"/>
      <c r="I16" s="4"/>
      <c r="J16" s="4"/>
      <c r="K16" s="4"/>
      <c r="L16" s="4"/>
    </row>
    <row r="17" spans="1:12" ht="15" customHeight="1" thickBot="1">
      <c r="A17" s="758" t="s">
        <v>248</v>
      </c>
      <c r="B17" s="759"/>
      <c r="C17" s="759"/>
      <c r="D17" s="759"/>
      <c r="E17" s="759"/>
      <c r="F17" s="759"/>
      <c r="H17" s="4"/>
      <c r="I17" s="4"/>
      <c r="J17" s="4"/>
      <c r="K17" s="4"/>
      <c r="L17" s="4"/>
    </row>
    <row r="18" spans="1:12" ht="24" customHeight="1">
      <c r="A18" s="79">
        <v>13</v>
      </c>
      <c r="B18" s="789" t="s">
        <v>241</v>
      </c>
      <c r="C18" s="790"/>
      <c r="D18" s="791"/>
      <c r="E18" s="49" t="s">
        <v>151</v>
      </c>
      <c r="F18" s="166"/>
      <c r="H18" s="4"/>
      <c r="I18" s="4"/>
      <c r="J18" s="4"/>
      <c r="K18" s="4"/>
      <c r="L18" s="4"/>
    </row>
    <row r="19" spans="1:12" ht="24" customHeight="1">
      <c r="A19" s="74" t="s">
        <v>337</v>
      </c>
      <c r="B19" s="760" t="s">
        <v>242</v>
      </c>
      <c r="C19" s="761"/>
      <c r="D19" s="762"/>
      <c r="E19" s="47" t="s">
        <v>151</v>
      </c>
      <c r="F19" s="160"/>
      <c r="H19" s="4"/>
      <c r="I19" s="4"/>
      <c r="J19" s="4"/>
      <c r="K19" s="4"/>
      <c r="L19" s="4"/>
    </row>
    <row r="20" spans="1:12" ht="24" customHeight="1">
      <c r="A20" s="74">
        <v>15</v>
      </c>
      <c r="B20" s="777" t="s">
        <v>243</v>
      </c>
      <c r="C20" s="778"/>
      <c r="D20" s="779"/>
      <c r="E20" s="47" t="s">
        <v>151</v>
      </c>
      <c r="F20" s="160"/>
      <c r="H20" s="4"/>
      <c r="I20" s="4"/>
      <c r="J20" s="4"/>
      <c r="K20" s="4"/>
      <c r="L20" s="4"/>
    </row>
    <row r="21" spans="1:12" ht="24" customHeight="1">
      <c r="A21" s="74">
        <v>16</v>
      </c>
      <c r="B21" s="760" t="s">
        <v>244</v>
      </c>
      <c r="C21" s="761"/>
      <c r="D21" s="762"/>
      <c r="E21" s="47" t="s">
        <v>151</v>
      </c>
      <c r="F21" s="160"/>
      <c r="H21" s="4"/>
      <c r="I21" s="4"/>
      <c r="J21" s="4"/>
      <c r="K21" s="4"/>
      <c r="L21" s="4"/>
    </row>
    <row r="22" spans="1:12" ht="24" customHeight="1">
      <c r="A22" s="74" t="s">
        <v>338</v>
      </c>
      <c r="B22" s="760" t="s">
        <v>245</v>
      </c>
      <c r="C22" s="761"/>
      <c r="D22" s="762"/>
      <c r="E22" s="47" t="s">
        <v>151</v>
      </c>
      <c r="F22" s="160"/>
      <c r="H22" s="4"/>
      <c r="I22" s="4"/>
      <c r="J22" s="4"/>
      <c r="K22" s="4"/>
      <c r="L22" s="4"/>
    </row>
    <row r="23" spans="1:12" ht="24" customHeight="1" thickBot="1">
      <c r="A23" s="74">
        <v>18</v>
      </c>
      <c r="B23" s="763" t="s">
        <v>3551</v>
      </c>
      <c r="C23" s="764"/>
      <c r="D23" s="765"/>
      <c r="E23" s="47" t="s">
        <v>151</v>
      </c>
      <c r="F23" s="160"/>
      <c r="H23" s="4"/>
      <c r="I23" s="4"/>
      <c r="J23" s="4"/>
      <c r="K23" s="4"/>
      <c r="L23" s="4"/>
    </row>
    <row r="24" spans="1:12" ht="15" customHeight="1" thickBot="1">
      <c r="A24" s="758" t="s">
        <v>140</v>
      </c>
      <c r="B24" s="759"/>
      <c r="C24" s="759"/>
      <c r="D24" s="759"/>
      <c r="E24" s="759"/>
      <c r="F24" s="759"/>
      <c r="H24" s="4"/>
      <c r="I24" s="4"/>
      <c r="J24" s="4"/>
      <c r="K24" s="4"/>
      <c r="L24" s="4"/>
    </row>
    <row r="25" spans="1:12" ht="42" customHeight="1">
      <c r="A25" s="79">
        <v>19</v>
      </c>
      <c r="B25" s="769" t="s">
        <v>3552</v>
      </c>
      <c r="C25" s="770"/>
      <c r="D25" s="771"/>
      <c r="E25" s="49" t="s">
        <v>151</v>
      </c>
      <c r="F25" s="166"/>
      <c r="H25" s="4"/>
      <c r="I25" s="4"/>
      <c r="J25" s="4"/>
      <c r="K25" s="4"/>
      <c r="L25" s="4"/>
    </row>
    <row r="26" spans="1:12" ht="24" customHeight="1">
      <c r="A26" s="74">
        <v>20</v>
      </c>
      <c r="B26" s="760" t="s">
        <v>3553</v>
      </c>
      <c r="C26" s="761"/>
      <c r="D26" s="762"/>
      <c r="E26" s="47" t="s">
        <v>151</v>
      </c>
      <c r="F26" s="160"/>
      <c r="H26" s="4"/>
      <c r="I26" s="4"/>
      <c r="J26" s="4"/>
      <c r="K26" s="4"/>
      <c r="L26" s="4"/>
    </row>
    <row r="27" spans="1:12" ht="33.950000000000003" customHeight="1">
      <c r="A27" s="75" t="s">
        <v>339</v>
      </c>
      <c r="B27" s="772" t="s">
        <v>146</v>
      </c>
      <c r="C27" s="773"/>
      <c r="D27" s="774"/>
      <c r="E27" s="58" t="s">
        <v>151</v>
      </c>
      <c r="F27" s="161"/>
      <c r="H27" s="4"/>
      <c r="I27" s="4"/>
      <c r="J27" s="4"/>
      <c r="K27" s="4"/>
      <c r="L27" s="4"/>
    </row>
    <row r="28" spans="1:12" ht="33.950000000000003" customHeight="1" thickBot="1">
      <c r="A28" s="74">
        <v>22</v>
      </c>
      <c r="B28" s="766" t="s">
        <v>3554</v>
      </c>
      <c r="C28" s="767"/>
      <c r="D28" s="768"/>
      <c r="E28" s="47" t="s">
        <v>151</v>
      </c>
      <c r="F28" s="160"/>
      <c r="H28" s="4"/>
      <c r="I28" s="4"/>
      <c r="J28" s="4"/>
      <c r="K28" s="4"/>
      <c r="L28" s="4"/>
    </row>
    <row r="29" spans="1:12" ht="15" customHeight="1" thickBot="1">
      <c r="A29" s="758" t="s">
        <v>145</v>
      </c>
      <c r="B29" s="759"/>
      <c r="C29" s="759"/>
      <c r="D29" s="759"/>
      <c r="E29" s="759"/>
      <c r="F29" s="759"/>
      <c r="H29" s="4"/>
      <c r="I29" s="4"/>
      <c r="J29" s="4"/>
      <c r="K29" s="4"/>
      <c r="L29" s="4"/>
    </row>
    <row r="30" spans="1:12" ht="33.950000000000003" customHeight="1">
      <c r="A30" s="79">
        <v>23</v>
      </c>
      <c r="B30" s="769" t="s">
        <v>9086</v>
      </c>
      <c r="C30" s="770"/>
      <c r="D30" s="771"/>
      <c r="E30" s="49" t="s">
        <v>151</v>
      </c>
      <c r="F30" s="166"/>
      <c r="H30" s="4"/>
      <c r="I30" s="4"/>
      <c r="J30" s="4"/>
      <c r="K30" s="4"/>
      <c r="L30" s="4"/>
    </row>
    <row r="31" spans="1:12" ht="24" customHeight="1" thickBot="1">
      <c r="A31" s="74">
        <v>24</v>
      </c>
      <c r="B31" s="766" t="s">
        <v>9115</v>
      </c>
      <c r="C31" s="767"/>
      <c r="D31" s="768"/>
      <c r="E31" s="47" t="s">
        <v>151</v>
      </c>
      <c r="F31" s="160"/>
      <c r="H31" s="4"/>
      <c r="I31" s="4"/>
      <c r="J31" s="4"/>
      <c r="K31" s="4"/>
      <c r="L31" s="4"/>
    </row>
    <row r="32" spans="1:12" ht="11.1" customHeight="1">
      <c r="A32" s="783">
        <v>4</v>
      </c>
      <c r="B32" s="783"/>
      <c r="C32" s="783"/>
      <c r="D32" s="783"/>
      <c r="E32" s="783"/>
      <c r="F32" s="783"/>
      <c r="H32" s="4"/>
      <c r="I32" s="4"/>
      <c r="J32" s="4"/>
      <c r="K32" s="4"/>
      <c r="L32" s="4"/>
    </row>
    <row r="33" spans="8:12">
      <c r="H33" s="4"/>
      <c r="I33" s="4"/>
      <c r="J33" s="4"/>
      <c r="K33" s="4"/>
      <c r="L33" s="4"/>
    </row>
    <row r="34" spans="8:12">
      <c r="H34" s="4"/>
      <c r="I34" s="4"/>
      <c r="J34" s="4"/>
      <c r="K34" s="4"/>
      <c r="L34" s="4"/>
    </row>
    <row r="35" spans="8:12">
      <c r="H35" s="4"/>
      <c r="I35" s="4"/>
      <c r="J35" s="4"/>
      <c r="K35" s="4"/>
      <c r="L35" s="4"/>
    </row>
    <row r="36" spans="8:12">
      <c r="H36" s="4"/>
      <c r="I36" s="4"/>
      <c r="J36" s="4"/>
      <c r="K36" s="4"/>
      <c r="L36" s="4"/>
    </row>
    <row r="37" spans="8:12">
      <c r="H37" s="4"/>
      <c r="I37" s="4"/>
      <c r="J37" s="4"/>
      <c r="K37" s="4"/>
      <c r="L37" s="4"/>
    </row>
    <row r="38" spans="8:12">
      <c r="H38" s="4"/>
      <c r="I38" s="4"/>
      <c r="J38" s="4"/>
      <c r="K38" s="4"/>
      <c r="L38" s="4"/>
    </row>
    <row r="39" spans="8:12">
      <c r="H39" s="4"/>
      <c r="I39" s="4"/>
      <c r="J39" s="4"/>
      <c r="K39" s="4"/>
      <c r="L39" s="4"/>
    </row>
    <row r="40" spans="8:12">
      <c r="H40" s="4"/>
      <c r="I40" s="4"/>
      <c r="J40" s="4"/>
      <c r="K40" s="4"/>
      <c r="L40" s="4"/>
    </row>
    <row r="41" spans="8:12">
      <c r="H41" s="4"/>
      <c r="I41" s="4"/>
      <c r="J41" s="4"/>
      <c r="K41" s="4"/>
      <c r="L41" s="4"/>
    </row>
    <row r="42" spans="8:12">
      <c r="H42" s="4"/>
      <c r="I42" s="4"/>
      <c r="J42" s="4"/>
      <c r="K42" s="4"/>
      <c r="L42" s="4"/>
    </row>
    <row r="43" spans="8:12">
      <c r="H43" s="4"/>
      <c r="I43" s="4"/>
      <c r="J43" s="4"/>
      <c r="K43" s="4"/>
      <c r="L43" s="4"/>
    </row>
    <row r="44" spans="8:12">
      <c r="H44" s="4"/>
      <c r="I44" s="4"/>
      <c r="J44" s="4"/>
      <c r="K44" s="4"/>
      <c r="L44" s="4"/>
    </row>
  </sheetData>
  <sheetProtection algorithmName="SHA-512" hashValue="Bbyh1djEH2+BisgDCLkEiXWXdn9s25q8I15kLR4VLtimt9OFyAQYEz+s9YUwgHQJ4G75N57ctvZ92V5xOjUsaA==" saltValue="hY5E5itIsu5MRcAywYMGKA=="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7"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outlinePr summaryBelow="0" summaryRight="0"/>
    <pageSetUpPr autoPageBreaks="0" fitToPage="1"/>
  </sheetPr>
  <dimension ref="A1:K89"/>
  <sheetViews>
    <sheetView showOutlineSymbols="0" workbookViewId="0">
      <selection activeCell="B17" sqref="B17"/>
    </sheetView>
  </sheetViews>
  <sheetFormatPr defaultColWidth="9.140625" defaultRowHeight="12.75"/>
  <cols>
    <col min="1" max="1" width="7" style="4" customWidth="1"/>
    <col min="2" max="3" width="12.7109375" style="4" customWidth="1"/>
    <col min="4" max="4" width="14.140625" style="4" customWidth="1"/>
    <col min="5" max="5" width="12.7109375" style="4" customWidth="1"/>
    <col min="6" max="8" width="15.7109375" style="4" customWidth="1"/>
    <col min="9" max="16384" width="9.140625" style="5"/>
  </cols>
  <sheetData>
    <row r="1" spans="1:11" ht="15.95" customHeight="1" thickBot="1">
      <c r="A1" s="822" t="s">
        <v>141</v>
      </c>
      <c r="B1" s="609"/>
      <c r="C1" s="609"/>
      <c r="D1" s="609"/>
      <c r="E1" s="609"/>
      <c r="F1" s="609"/>
      <c r="G1" s="609"/>
      <c r="H1" s="609"/>
      <c r="I1" s="4"/>
    </row>
    <row r="2" spans="1:11" ht="24" customHeight="1">
      <c r="A2" s="79">
        <v>25</v>
      </c>
      <c r="B2" s="823" t="s">
        <v>210</v>
      </c>
      <c r="C2" s="824"/>
      <c r="D2" s="824"/>
      <c r="E2" s="824"/>
      <c r="F2" s="825"/>
      <c r="G2" s="252" t="s">
        <v>151</v>
      </c>
      <c r="H2" s="246"/>
      <c r="I2" s="4"/>
      <c r="J2" s="4"/>
      <c r="K2" s="4"/>
    </row>
    <row r="3" spans="1:11" ht="24" customHeight="1" thickBot="1">
      <c r="A3" s="77">
        <v>26</v>
      </c>
      <c r="B3" s="766" t="s">
        <v>211</v>
      </c>
      <c r="C3" s="826"/>
      <c r="D3" s="826"/>
      <c r="E3" s="826"/>
      <c r="F3" s="745"/>
      <c r="G3" s="80" t="s">
        <v>151</v>
      </c>
      <c r="H3" s="247"/>
      <c r="I3" s="4"/>
      <c r="J3" s="4"/>
      <c r="K3" s="4"/>
    </row>
    <row r="4" spans="1:11" ht="15.95" customHeight="1" thickBot="1">
      <c r="A4" s="827" t="s">
        <v>147</v>
      </c>
      <c r="B4" s="828"/>
      <c r="C4" s="828"/>
      <c r="D4" s="828"/>
      <c r="E4" s="828"/>
      <c r="F4" s="828"/>
      <c r="G4" s="828"/>
      <c r="H4" s="828"/>
    </row>
    <row r="5" spans="1:11" ht="24" customHeight="1">
      <c r="A5" s="28">
        <v>27</v>
      </c>
      <c r="B5" s="719" t="s">
        <v>237</v>
      </c>
      <c r="C5" s="824"/>
      <c r="D5" s="824"/>
      <c r="E5" s="824"/>
      <c r="F5" s="825"/>
      <c r="G5" s="244" t="s">
        <v>151</v>
      </c>
      <c r="H5" s="249"/>
      <c r="I5" s="4"/>
      <c r="J5" s="4"/>
    </row>
    <row r="6" spans="1:11" ht="24" customHeight="1">
      <c r="A6" s="32">
        <v>28</v>
      </c>
      <c r="B6" s="661" t="s">
        <v>274</v>
      </c>
      <c r="C6" s="714"/>
      <c r="D6" s="714"/>
      <c r="E6" s="714"/>
      <c r="F6" s="715"/>
      <c r="G6" s="171" t="s">
        <v>151</v>
      </c>
      <c r="H6" s="250"/>
      <c r="I6" s="4"/>
      <c r="J6" s="4"/>
    </row>
    <row r="7" spans="1:11" ht="24" customHeight="1" thickBot="1">
      <c r="A7" s="72" t="s">
        <v>340</v>
      </c>
      <c r="B7" s="830" t="s">
        <v>212</v>
      </c>
      <c r="C7" s="826"/>
      <c r="D7" s="826"/>
      <c r="E7" s="826"/>
      <c r="F7" s="745"/>
      <c r="G7" s="245" t="s">
        <v>151</v>
      </c>
      <c r="H7" s="251"/>
      <c r="I7" s="4"/>
      <c r="J7" s="4"/>
    </row>
    <row r="8" spans="1:11" ht="15.95" customHeight="1" thickBot="1">
      <c r="A8" s="822" t="s">
        <v>3555</v>
      </c>
      <c r="B8" s="609"/>
      <c r="C8" s="609"/>
      <c r="D8" s="609"/>
      <c r="E8" s="609"/>
      <c r="F8" s="609"/>
      <c r="G8" s="609"/>
      <c r="H8" s="609"/>
      <c r="I8" s="4"/>
      <c r="J8" s="4"/>
    </row>
    <row r="9" spans="1:11" ht="24" customHeight="1">
      <c r="A9" s="79">
        <v>30</v>
      </c>
      <c r="B9" s="823" t="s">
        <v>3556</v>
      </c>
      <c r="C9" s="824"/>
      <c r="D9" s="824"/>
      <c r="E9" s="824"/>
      <c r="F9" s="825"/>
      <c r="G9" s="252" t="s">
        <v>151</v>
      </c>
      <c r="H9" s="246"/>
      <c r="I9" s="4"/>
      <c r="J9" s="4"/>
    </row>
    <row r="10" spans="1:11" ht="24" customHeight="1" thickBot="1">
      <c r="A10" s="77">
        <v>31</v>
      </c>
      <c r="B10" s="766" t="s">
        <v>3557</v>
      </c>
      <c r="C10" s="826"/>
      <c r="D10" s="826"/>
      <c r="E10" s="826"/>
      <c r="F10" s="745"/>
      <c r="G10" s="80" t="s">
        <v>151</v>
      </c>
      <c r="H10" s="247"/>
      <c r="I10" s="4"/>
      <c r="J10" s="4"/>
    </row>
    <row r="11" spans="1:11" ht="15.95" customHeight="1">
      <c r="A11" s="829" t="s">
        <v>334</v>
      </c>
      <c r="B11" s="674"/>
      <c r="C11" s="674"/>
      <c r="D11" s="674"/>
      <c r="E11" s="674"/>
      <c r="F11" s="674"/>
      <c r="G11" s="674"/>
      <c r="H11" s="674"/>
    </row>
    <row r="12" spans="1:11" s="36" customFormat="1" ht="15.95" customHeight="1" thickBot="1">
      <c r="A12" s="735" t="s">
        <v>9049</v>
      </c>
      <c r="B12" s="602"/>
      <c r="C12" s="602"/>
      <c r="D12" s="602"/>
      <c r="E12" s="602"/>
      <c r="F12" s="602"/>
      <c r="G12" s="602"/>
      <c r="H12" s="602"/>
      <c r="I12" s="191"/>
    </row>
    <row r="13" spans="1:11" s="87" customFormat="1" ht="12" customHeight="1">
      <c r="A13" s="692" t="s">
        <v>154</v>
      </c>
      <c r="B13" s="804" t="s">
        <v>9087</v>
      </c>
      <c r="C13" s="805"/>
      <c r="D13" s="804" t="s">
        <v>9117</v>
      </c>
      <c r="E13" s="804" t="s">
        <v>266</v>
      </c>
      <c r="F13" s="805"/>
      <c r="G13" s="805"/>
      <c r="H13" s="800" t="s">
        <v>9116</v>
      </c>
    </row>
    <row r="14" spans="1:11" ht="52.5" customHeight="1">
      <c r="A14" s="811"/>
      <c r="B14" s="806"/>
      <c r="C14" s="806"/>
      <c r="D14" s="814"/>
      <c r="E14" s="88" t="s">
        <v>9088</v>
      </c>
      <c r="F14" s="88" t="s">
        <v>267</v>
      </c>
      <c r="G14" s="88" t="s">
        <v>9089</v>
      </c>
      <c r="H14" s="801"/>
    </row>
    <row r="15" spans="1:11" ht="14.1" customHeight="1">
      <c r="A15" s="32">
        <v>0</v>
      </c>
      <c r="B15" s="812">
        <v>1</v>
      </c>
      <c r="C15" s="813"/>
      <c r="D15" s="167">
        <v>2</v>
      </c>
      <c r="E15" s="167">
        <v>3</v>
      </c>
      <c r="F15" s="167">
        <v>4</v>
      </c>
      <c r="G15" s="167">
        <v>5</v>
      </c>
      <c r="H15" s="168">
        <v>6</v>
      </c>
    </row>
    <row r="16" spans="1:11" ht="15" customHeight="1">
      <c r="A16" s="32">
        <v>1</v>
      </c>
      <c r="B16" s="169">
        <f>+'1'!F26</f>
        <v>44927</v>
      </c>
      <c r="C16" s="170">
        <f>+'1'!H26</f>
        <v>45291</v>
      </c>
      <c r="D16" s="58">
        <f>+IF('7'!C6&lt;0,-'7'!C6,0)</f>
        <v>0</v>
      </c>
      <c r="E16" s="58">
        <v>0</v>
      </c>
      <c r="F16" s="58">
        <v>0</v>
      </c>
      <c r="G16" s="58">
        <f t="shared" ref="G16:G23" si="0">+D16-E16-F16</f>
        <v>0</v>
      </c>
      <c r="H16" s="509"/>
    </row>
    <row r="17" spans="1:9" ht="15" customHeight="1">
      <c r="A17" s="32">
        <v>2</v>
      </c>
      <c r="B17" s="172"/>
      <c r="C17" s="172"/>
      <c r="D17" s="58"/>
      <c r="E17" s="58"/>
      <c r="F17" s="58"/>
      <c r="G17" s="58">
        <f t="shared" si="0"/>
        <v>0</v>
      </c>
      <c r="H17" s="509"/>
    </row>
    <row r="18" spans="1:9" ht="15" customHeight="1">
      <c r="A18" s="32">
        <v>3</v>
      </c>
      <c r="B18" s="172"/>
      <c r="C18" s="172"/>
      <c r="D18" s="58"/>
      <c r="E18" s="58"/>
      <c r="F18" s="58"/>
      <c r="G18" s="58">
        <f t="shared" si="0"/>
        <v>0</v>
      </c>
      <c r="H18" s="509"/>
    </row>
    <row r="19" spans="1:9" ht="15" customHeight="1">
      <c r="A19" s="32">
        <v>4</v>
      </c>
      <c r="B19" s="172"/>
      <c r="C19" s="172"/>
      <c r="D19" s="58"/>
      <c r="E19" s="58"/>
      <c r="F19" s="58"/>
      <c r="G19" s="58">
        <f t="shared" si="0"/>
        <v>0</v>
      </c>
      <c r="H19" s="509"/>
    </row>
    <row r="20" spans="1:9" ht="15" customHeight="1">
      <c r="A20" s="32">
        <v>5</v>
      </c>
      <c r="B20" s="172"/>
      <c r="C20" s="172"/>
      <c r="D20" s="58"/>
      <c r="E20" s="58"/>
      <c r="F20" s="58"/>
      <c r="G20" s="58">
        <f t="shared" si="0"/>
        <v>0</v>
      </c>
      <c r="H20" s="509"/>
    </row>
    <row r="21" spans="1:9" ht="15" customHeight="1">
      <c r="A21" s="32">
        <v>6</v>
      </c>
      <c r="B21" s="172"/>
      <c r="C21" s="172"/>
      <c r="D21" s="58"/>
      <c r="E21" s="58"/>
      <c r="F21" s="58"/>
      <c r="G21" s="58">
        <f t="shared" si="0"/>
        <v>0</v>
      </c>
      <c r="H21" s="509"/>
    </row>
    <row r="22" spans="1:9" ht="15" customHeight="1">
      <c r="A22" s="32">
        <v>7</v>
      </c>
      <c r="B22" s="172"/>
      <c r="C22" s="172"/>
      <c r="D22" s="58"/>
      <c r="E22" s="58"/>
      <c r="F22" s="58"/>
      <c r="G22" s="58">
        <f t="shared" si="0"/>
        <v>0</v>
      </c>
      <c r="H22" s="509"/>
    </row>
    <row r="23" spans="1:9" ht="15" customHeight="1">
      <c r="A23" s="32">
        <v>8</v>
      </c>
      <c r="B23" s="172"/>
      <c r="C23" s="172"/>
      <c r="D23" s="58"/>
      <c r="E23" s="58"/>
      <c r="F23" s="58"/>
      <c r="G23" s="58">
        <f t="shared" si="0"/>
        <v>0</v>
      </c>
      <c r="H23" s="509"/>
    </row>
    <row r="24" spans="1:9" ht="15" customHeight="1" thickBot="1">
      <c r="A24" s="34"/>
      <c r="B24" s="753" t="s">
        <v>156</v>
      </c>
      <c r="C24" s="802"/>
      <c r="D24" s="802"/>
      <c r="E24" s="803"/>
      <c r="F24" s="60">
        <f>SUM(F16:F23)</f>
        <v>0</v>
      </c>
      <c r="G24" s="60">
        <f>SUM(G16:G23)</f>
        <v>0</v>
      </c>
      <c r="H24" s="247"/>
    </row>
    <row r="25" spans="1:9" ht="15" customHeight="1">
      <c r="A25" s="746" t="s">
        <v>9002</v>
      </c>
      <c r="B25" s="810"/>
      <c r="C25" s="810"/>
      <c r="D25" s="810"/>
      <c r="E25" s="810"/>
      <c r="F25" s="810"/>
      <c r="G25" s="810"/>
      <c r="H25" s="810"/>
    </row>
    <row r="26" spans="1:9" ht="15" customHeight="1">
      <c r="A26" s="807" t="s">
        <v>280</v>
      </c>
      <c r="B26" s="808"/>
      <c r="C26" s="808"/>
      <c r="D26" s="808"/>
      <c r="E26" s="808"/>
      <c r="F26" s="808"/>
      <c r="G26" s="808"/>
      <c r="H26" s="808"/>
    </row>
    <row r="27" spans="1:9" ht="15" customHeight="1" thickBot="1">
      <c r="A27" s="809" t="s">
        <v>9075</v>
      </c>
      <c r="B27" s="609"/>
      <c r="C27" s="609"/>
      <c r="D27" s="609"/>
      <c r="E27" s="609"/>
      <c r="F27" s="609"/>
      <c r="G27" s="609"/>
      <c r="H27" s="609"/>
      <c r="I27" s="4"/>
    </row>
    <row r="28" spans="1:9" ht="15" customHeight="1">
      <c r="A28" s="692" t="s">
        <v>154</v>
      </c>
      <c r="B28" s="795" t="s">
        <v>9003</v>
      </c>
      <c r="C28" s="796"/>
      <c r="D28" s="795" t="s">
        <v>282</v>
      </c>
      <c r="E28" s="796"/>
      <c r="F28" s="795" t="s">
        <v>283</v>
      </c>
      <c r="G28" s="815"/>
      <c r="H28" s="816"/>
      <c r="I28" s="4"/>
    </row>
    <row r="29" spans="1:9" ht="48" customHeight="1">
      <c r="A29" s="811"/>
      <c r="B29" s="817"/>
      <c r="C29" s="818"/>
      <c r="D29" s="797"/>
      <c r="E29" s="798"/>
      <c r="F29" s="257" t="s">
        <v>284</v>
      </c>
      <c r="G29" s="88" t="s">
        <v>285</v>
      </c>
      <c r="H29" s="89" t="s">
        <v>286</v>
      </c>
      <c r="I29" s="4"/>
    </row>
    <row r="30" spans="1:9">
      <c r="A30" s="32">
        <v>0</v>
      </c>
      <c r="B30" s="799">
        <v>1</v>
      </c>
      <c r="C30" s="821"/>
      <c r="D30" s="799">
        <v>2</v>
      </c>
      <c r="E30" s="794"/>
      <c r="F30" s="248">
        <v>3</v>
      </c>
      <c r="G30" s="167">
        <v>4</v>
      </c>
      <c r="H30" s="168">
        <v>5</v>
      </c>
      <c r="I30" s="4"/>
    </row>
    <row r="31" spans="1:9" ht="15" customHeight="1">
      <c r="A31" s="32">
        <v>1</v>
      </c>
      <c r="B31" s="169"/>
      <c r="C31" s="170"/>
      <c r="D31" s="793"/>
      <c r="E31" s="794"/>
      <c r="F31" s="171"/>
      <c r="G31" s="58"/>
      <c r="H31" s="84">
        <f>+D31-F31-G31</f>
        <v>0</v>
      </c>
      <c r="I31" s="4"/>
    </row>
    <row r="32" spans="1:9" ht="15" customHeight="1">
      <c r="A32" s="32">
        <v>2</v>
      </c>
      <c r="B32" s="172"/>
      <c r="C32" s="172"/>
      <c r="D32" s="793"/>
      <c r="E32" s="794"/>
      <c r="F32" s="171"/>
      <c r="G32" s="58"/>
      <c r="H32" s="84">
        <f>+D32-F32-G32</f>
        <v>0</v>
      </c>
      <c r="I32" s="4"/>
    </row>
    <row r="33" spans="1:9" ht="15" customHeight="1">
      <c r="A33" s="32">
        <v>3</v>
      </c>
      <c r="B33" s="172"/>
      <c r="C33" s="172"/>
      <c r="D33" s="793"/>
      <c r="E33" s="794"/>
      <c r="F33" s="171"/>
      <c r="G33" s="58"/>
      <c r="H33" s="84">
        <f>+D33-F33-G33</f>
        <v>0</v>
      </c>
      <c r="I33" s="4"/>
    </row>
    <row r="34" spans="1:9" ht="15" customHeight="1">
      <c r="A34" s="32">
        <v>4</v>
      </c>
      <c r="B34" s="172"/>
      <c r="C34" s="172"/>
      <c r="D34" s="793"/>
      <c r="E34" s="794"/>
      <c r="F34" s="171"/>
      <c r="G34" s="58"/>
      <c r="H34" s="84">
        <f>+D34-F34-G34</f>
        <v>0</v>
      </c>
      <c r="I34" s="4"/>
    </row>
    <row r="35" spans="1:9" ht="15" customHeight="1" thickBot="1">
      <c r="A35" s="34">
        <v>5</v>
      </c>
      <c r="B35" s="819" t="s">
        <v>156</v>
      </c>
      <c r="C35" s="820"/>
      <c r="D35" s="820"/>
      <c r="E35" s="820"/>
      <c r="F35" s="820"/>
      <c r="G35" s="80">
        <f>+SUM(G31:G34)</f>
        <v>0</v>
      </c>
      <c r="H35" s="258">
        <f>+SUM(H31:H34)</f>
        <v>0</v>
      </c>
      <c r="I35" s="4"/>
    </row>
    <row r="36" spans="1:9" ht="15" customHeight="1" thickBot="1">
      <c r="A36" s="809" t="s">
        <v>287</v>
      </c>
      <c r="B36" s="609"/>
      <c r="C36" s="609"/>
      <c r="D36" s="609"/>
      <c r="E36" s="609"/>
      <c r="F36" s="609"/>
      <c r="G36" s="609"/>
      <c r="H36" s="609"/>
      <c r="I36" s="4"/>
    </row>
    <row r="37" spans="1:9" ht="15" customHeight="1">
      <c r="A37" s="692" t="s">
        <v>154</v>
      </c>
      <c r="B37" s="795" t="s">
        <v>9004</v>
      </c>
      <c r="C37" s="796"/>
      <c r="D37" s="795" t="s">
        <v>281</v>
      </c>
      <c r="E37" s="796"/>
      <c r="F37" s="795" t="s">
        <v>283</v>
      </c>
      <c r="G37" s="815"/>
      <c r="H37" s="816"/>
      <c r="I37" s="4"/>
    </row>
    <row r="38" spans="1:9" ht="48" customHeight="1">
      <c r="A38" s="811"/>
      <c r="B38" s="817"/>
      <c r="C38" s="818"/>
      <c r="D38" s="797"/>
      <c r="E38" s="798"/>
      <c r="F38" s="257" t="s">
        <v>284</v>
      </c>
      <c r="G38" s="88" t="s">
        <v>285</v>
      </c>
      <c r="H38" s="89" t="s">
        <v>286</v>
      </c>
      <c r="I38" s="4"/>
    </row>
    <row r="39" spans="1:9" ht="12.95" customHeight="1">
      <c r="A39" s="32">
        <v>0</v>
      </c>
      <c r="B39" s="799">
        <v>1</v>
      </c>
      <c r="C39" s="821"/>
      <c r="D39" s="799">
        <v>2</v>
      </c>
      <c r="E39" s="794"/>
      <c r="F39" s="248">
        <v>3</v>
      </c>
      <c r="G39" s="167">
        <v>4</v>
      </c>
      <c r="H39" s="168">
        <v>5</v>
      </c>
      <c r="I39" s="4"/>
    </row>
    <row r="40" spans="1:9" ht="15" customHeight="1">
      <c r="A40" s="32">
        <v>1</v>
      </c>
      <c r="B40" s="169"/>
      <c r="C40" s="170"/>
      <c r="D40" s="793"/>
      <c r="E40" s="794"/>
      <c r="F40" s="171"/>
      <c r="G40" s="58"/>
      <c r="H40" s="84">
        <f>+D40-F40-G40</f>
        <v>0</v>
      </c>
      <c r="I40" s="4"/>
    </row>
    <row r="41" spans="1:9" ht="15" customHeight="1">
      <c r="A41" s="32">
        <v>2</v>
      </c>
      <c r="B41" s="172"/>
      <c r="C41" s="172"/>
      <c r="D41" s="793"/>
      <c r="E41" s="794"/>
      <c r="F41" s="171"/>
      <c r="G41" s="58"/>
      <c r="H41" s="84">
        <f>+D41-F41-G41</f>
        <v>0</v>
      </c>
      <c r="I41" s="4"/>
    </row>
    <row r="42" spans="1:9" ht="15" customHeight="1">
      <c r="A42" s="32">
        <v>3</v>
      </c>
      <c r="B42" s="172"/>
      <c r="C42" s="172"/>
      <c r="D42" s="793"/>
      <c r="E42" s="794"/>
      <c r="F42" s="171"/>
      <c r="G42" s="58"/>
      <c r="H42" s="84">
        <f>+D42-F42-G42</f>
        <v>0</v>
      </c>
      <c r="I42" s="4"/>
    </row>
    <row r="43" spans="1:9" ht="15" customHeight="1">
      <c r="A43" s="32">
        <v>4</v>
      </c>
      <c r="B43" s="172"/>
      <c r="C43" s="172"/>
      <c r="D43" s="793"/>
      <c r="E43" s="794"/>
      <c r="F43" s="171"/>
      <c r="G43" s="58"/>
      <c r="H43" s="84">
        <f>+D43-F43-G43</f>
        <v>0</v>
      </c>
      <c r="I43" s="4"/>
    </row>
    <row r="44" spans="1:9" ht="15" customHeight="1" thickBot="1">
      <c r="A44" s="34">
        <v>5</v>
      </c>
      <c r="B44" s="819" t="s">
        <v>156</v>
      </c>
      <c r="C44" s="820"/>
      <c r="D44" s="820"/>
      <c r="E44" s="820"/>
      <c r="F44" s="820"/>
      <c r="G44" s="80">
        <f>+SUM(G40:G43)</f>
        <v>0</v>
      </c>
      <c r="H44" s="258">
        <f>+SUM(H40:H43)</f>
        <v>0</v>
      </c>
      <c r="I44" s="4"/>
    </row>
    <row r="45" spans="1:9" ht="12" customHeight="1">
      <c r="A45" s="741">
        <v>5</v>
      </c>
      <c r="B45" s="742"/>
      <c r="C45" s="742"/>
      <c r="D45" s="742"/>
      <c r="E45" s="742"/>
      <c r="F45" s="742"/>
      <c r="G45" s="742"/>
      <c r="H45" s="742"/>
      <c r="I45" s="4"/>
    </row>
    <row r="46" spans="1:9">
      <c r="I46" s="4"/>
    </row>
    <row r="47" spans="1:9">
      <c r="I47" s="4"/>
    </row>
    <row r="48" spans="1:9">
      <c r="I48" s="4"/>
    </row>
    <row r="49" spans="9:9">
      <c r="I49" s="4"/>
    </row>
    <row r="50" spans="9:9">
      <c r="I50" s="4"/>
    </row>
    <row r="51" spans="9:9">
      <c r="I51" s="4"/>
    </row>
    <row r="52" spans="9:9">
      <c r="I52" s="4"/>
    </row>
    <row r="53" spans="9:9">
      <c r="I53" s="4"/>
    </row>
    <row r="54" spans="9:9">
      <c r="I54" s="4"/>
    </row>
    <row r="55" spans="9:9">
      <c r="I55" s="4"/>
    </row>
    <row r="56" spans="9:9">
      <c r="I56" s="4"/>
    </row>
    <row r="57" spans="9:9">
      <c r="I57" s="4"/>
    </row>
    <row r="58" spans="9:9">
      <c r="I58" s="4"/>
    </row>
    <row r="59" spans="9:9">
      <c r="I59" s="4"/>
    </row>
    <row r="60" spans="9:9">
      <c r="I60" s="4"/>
    </row>
    <row r="61" spans="9:9">
      <c r="I61" s="4"/>
    </row>
    <row r="62" spans="9:9">
      <c r="I62" s="4"/>
    </row>
    <row r="63" spans="9:9">
      <c r="I63" s="4"/>
    </row>
    <row r="64" spans="9:9">
      <c r="I64" s="4"/>
    </row>
    <row r="65" spans="9:9">
      <c r="I65" s="4"/>
    </row>
    <row r="66" spans="9:9">
      <c r="I66" s="4"/>
    </row>
    <row r="67" spans="9:9">
      <c r="I67" s="4"/>
    </row>
    <row r="68" spans="9:9">
      <c r="I68" s="4"/>
    </row>
    <row r="69" spans="9:9">
      <c r="I69" s="4"/>
    </row>
    <row r="70" spans="9:9">
      <c r="I70" s="4"/>
    </row>
    <row r="71" spans="9:9">
      <c r="I71" s="4"/>
    </row>
    <row r="72" spans="9:9">
      <c r="I72" s="4"/>
    </row>
    <row r="73" spans="9:9">
      <c r="I73" s="4"/>
    </row>
    <row r="74" spans="9:9">
      <c r="I74" s="4"/>
    </row>
    <row r="75" spans="9:9">
      <c r="I75" s="4"/>
    </row>
    <row r="76" spans="9:9">
      <c r="I76" s="4"/>
    </row>
    <row r="77" spans="9:9">
      <c r="I77" s="4"/>
    </row>
    <row r="78" spans="9:9">
      <c r="I78" s="4"/>
    </row>
    <row r="79" spans="9:9">
      <c r="I79" s="4"/>
    </row>
    <row r="80" spans="9:9">
      <c r="I80" s="4"/>
    </row>
    <row r="81" spans="9:9">
      <c r="I81" s="4"/>
    </row>
    <row r="82" spans="9:9">
      <c r="I82" s="4"/>
    </row>
    <row r="83" spans="9:9">
      <c r="I83" s="4"/>
    </row>
    <row r="84" spans="9:9">
      <c r="I84" s="4"/>
    </row>
    <row r="85" spans="9:9">
      <c r="I85" s="4"/>
    </row>
    <row r="86" spans="9:9">
      <c r="I86" s="4"/>
    </row>
    <row r="87" spans="9:9">
      <c r="I87" s="4"/>
    </row>
    <row r="88" spans="9:9">
      <c r="I88" s="4"/>
    </row>
    <row r="89" spans="9:9">
      <c r="I89" s="4"/>
    </row>
  </sheetData>
  <sheetProtection algorithmName="SHA-512" hashValue="9RxGEioaxNmjBD//JQK03oJgrWsiFn6R6nsN8RVNYQ6JvfHa46pH0rSVhdnSKZLPkCBcyCC+7jOe+GS+8UCn+w==" saltValue="FcRXd1NU8t4NT12/iZCQLg==" spinCount="100000" sheet="1" objects="1" scenarios="1"/>
  <mergeCells count="46">
    <mergeCell ref="A12:H12"/>
    <mergeCell ref="B10:F10"/>
    <mergeCell ref="A4:H4"/>
    <mergeCell ref="A11:H11"/>
    <mergeCell ref="B5:F5"/>
    <mergeCell ref="B6:F6"/>
    <mergeCell ref="B7:F7"/>
    <mergeCell ref="A1:H1"/>
    <mergeCell ref="B2:F2"/>
    <mergeCell ref="B3:F3"/>
    <mergeCell ref="A8:H8"/>
    <mergeCell ref="B9:F9"/>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H13:H14"/>
    <mergeCell ref="B24:E24"/>
    <mergeCell ref="D28:E29"/>
    <mergeCell ref="D30:E30"/>
    <mergeCell ref="D31:E31"/>
    <mergeCell ref="B13:C14"/>
    <mergeCell ref="A26:H26"/>
    <mergeCell ref="A27:H27"/>
    <mergeCell ref="A25:H25"/>
    <mergeCell ref="A13:A14"/>
    <mergeCell ref="B15:C15"/>
    <mergeCell ref="E13:G13"/>
    <mergeCell ref="D13:D14"/>
    <mergeCell ref="D34:E34"/>
    <mergeCell ref="D37:E38"/>
    <mergeCell ref="D39:E39"/>
    <mergeCell ref="D40:E40"/>
    <mergeCell ref="D41:E41"/>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29</vt:i4>
      </vt:variant>
    </vt:vector>
  </HeadingPairs>
  <TitlesOfParts>
    <vt:vector size="52"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Př_11I!Oblast_tisku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2024-02-02T08:30:59Z</cp:lastPrinted>
  <dcterms:created xsi:type="dcterms:W3CDTF">2000-01-03T15:14:32Z</dcterms:created>
  <dcterms:modified xsi:type="dcterms:W3CDTF">2024-02-21T10:33:34Z</dcterms:modified>
</cp:coreProperties>
</file>