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xr:revisionPtr revIDLastSave="0" documentId="13_ncr:1_{6ECBE483-1E1B-4DB2-95A3-ACCDF53E78EA}" xr6:coauthVersionLast="47" xr6:coauthVersionMax="47" xr10:uidLastSave="{00000000-0000-0000-0000-000000000000}"/>
  <bookViews>
    <workbookView xWindow="-120" yWindow="-120" windowWidth="29040" windowHeight="15720" firstSheet="2" activeTab="2" xr2:uid="{0610F124-0421-43FE-B6D7-8D33390FB8D2}"/>
  </bookViews>
  <sheets>
    <sheet name="FU" sheetId="61" state="hidden" r:id="rId1"/>
    <sheet name="XML export" sheetId="62" state="hidden" r:id="rId2"/>
    <sheet name="UVOD" sheetId="68" r:id="rId3"/>
    <sheet name="ZAKL_DATA" sheetId="57" r:id="rId4"/>
    <sheet name="DAP1" sheetId="1" r:id="rId5"/>
    <sheet name="DAP2" sheetId="31" r:id="rId6"/>
    <sheet name="Potvr_ZAM" sheetId="66" r:id="rId7"/>
    <sheet name="Prohl_manž" sheetId="67" r:id="rId8"/>
  </sheets>
  <externalReferences>
    <externalReference r:id="rId9"/>
    <externalReference r:id="rId10"/>
    <externalReference r:id="rId11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31" l="1"/>
  <c r="O9" i="31"/>
  <c r="F43" i="66"/>
  <c r="A19" i="68"/>
  <c r="K22" i="31"/>
  <c r="H26" i="1"/>
  <c r="D26" i="1"/>
  <c r="M21" i="1"/>
  <c r="F21" i="1"/>
  <c r="A62" i="1" l="1"/>
  <c r="P6" i="31" l="1"/>
  <c r="K35" i="31" s="1"/>
  <c r="P5" i="31"/>
  <c r="D39" i="31" s="1"/>
  <c r="P4" i="31"/>
  <c r="K38" i="31" s="1"/>
  <c r="P3" i="31"/>
  <c r="D2" i="31" l="1"/>
  <c r="K3" i="31" l="1"/>
  <c r="O8" i="31" s="1"/>
  <c r="A7" i="1"/>
  <c r="B7" i="67" l="1"/>
  <c r="D14" i="67"/>
  <c r="D13" i="67"/>
  <c r="D12" i="67"/>
  <c r="D11" i="67"/>
  <c r="E5" i="67"/>
  <c r="B5" i="67"/>
  <c r="D33" i="66"/>
  <c r="C33" i="66"/>
  <c r="C14" i="67" s="1"/>
  <c r="B33" i="66"/>
  <c r="B14" i="67" s="1"/>
  <c r="D32" i="66"/>
  <c r="C32" i="66"/>
  <c r="C13" i="67" s="1"/>
  <c r="B32" i="66"/>
  <c r="B13" i="67" s="1"/>
  <c r="D31" i="66"/>
  <c r="C31" i="66"/>
  <c r="C12" i="67" s="1"/>
  <c r="B31" i="66"/>
  <c r="B12" i="67" s="1"/>
  <c r="D30" i="66"/>
  <c r="C30" i="66"/>
  <c r="C11" i="67" s="1"/>
  <c r="B30" i="66"/>
  <c r="B11" i="67" s="1"/>
  <c r="G24" i="66"/>
  <c r="E20" i="66"/>
  <c r="A20" i="66"/>
  <c r="F18" i="66"/>
  <c r="A18" i="66"/>
  <c r="F15" i="66"/>
  <c r="B27" i="66" s="1"/>
  <c r="B20" i="67"/>
  <c r="E20" i="31" l="1"/>
  <c r="E19" i="31"/>
  <c r="H57" i="1" l="1"/>
  <c r="A46" i="1" l="1"/>
  <c r="A36" i="1"/>
  <c r="E21" i="31"/>
  <c r="L18" i="31"/>
  <c r="L19" i="31"/>
  <c r="L20" i="31"/>
  <c r="K8" i="31"/>
  <c r="K9" i="31" s="1"/>
  <c r="D11" i="31" s="1"/>
  <c r="N11" i="31" l="1"/>
  <c r="N10" i="31"/>
  <c r="K11" i="31"/>
  <c r="M52" i="31"/>
  <c r="H32" i="31"/>
  <c r="K23" i="31" l="1"/>
  <c r="L26" i="1"/>
  <c r="A26" i="1"/>
  <c r="L24" i="1"/>
  <c r="H24" i="1"/>
  <c r="A24" i="1"/>
  <c r="B57" i="1" s="1"/>
  <c r="J21" i="1"/>
  <c r="A21" i="1"/>
  <c r="N55" i="62" l="1"/>
  <c r="R61" i="62" l="1"/>
  <c r="R62" i="62"/>
  <c r="R63" i="62"/>
  <c r="T71" i="62"/>
  <c r="T72" i="62"/>
  <c r="R2" i="62"/>
  <c r="R3" i="62"/>
  <c r="R4" i="62"/>
  <c r="R5" i="62"/>
  <c r="R71" i="62" l="1"/>
  <c r="R72" i="62"/>
  <c r="R91" i="62" l="1"/>
  <c r="R81" i="62"/>
  <c r="T81" i="62"/>
  <c r="B77" i="62" l="1"/>
  <c r="J52" i="62" l="1"/>
  <c r="AA2" i="62" l="1"/>
  <c r="AA3" i="62"/>
  <c r="AA4" i="62"/>
  <c r="AA5" i="62"/>
  <c r="Z2" i="62"/>
  <c r="Z3" i="62"/>
  <c r="Z4" i="62"/>
  <c r="Z5" i="62"/>
  <c r="Y2" i="62"/>
  <c r="Y3" i="62"/>
  <c r="Y4" i="62"/>
  <c r="Y5" i="62"/>
  <c r="X2" i="62"/>
  <c r="X3" i="62"/>
  <c r="X4" i="62"/>
  <c r="X5" i="62"/>
  <c r="V2" i="62"/>
  <c r="V3" i="62"/>
  <c r="V4" i="62"/>
  <c r="V5" i="62"/>
  <c r="U2" i="62"/>
  <c r="U3" i="62"/>
  <c r="U4" i="62"/>
  <c r="U5" i="62"/>
  <c r="T2" i="62"/>
  <c r="T3" i="62"/>
  <c r="T4" i="62"/>
  <c r="T5" i="62"/>
  <c r="S2" i="62"/>
  <c r="S3" i="62"/>
  <c r="S4" i="62"/>
  <c r="S5" i="62"/>
  <c r="W2" i="62"/>
  <c r="W3" i="62"/>
  <c r="W4" i="62"/>
  <c r="W5" i="62"/>
  <c r="M32" i="31" l="1"/>
  <c r="B76" i="62" s="1"/>
  <c r="L32" i="31"/>
  <c r="B74" i="62" s="1"/>
  <c r="K32" i="31"/>
  <c r="B75" i="62" s="1"/>
  <c r="J32" i="31"/>
  <c r="I32" i="31"/>
  <c r="D34" i="31" l="1"/>
  <c r="B52" i="62"/>
  <c r="D35" i="31"/>
  <c r="K34" i="31" s="1"/>
  <c r="B73" i="62"/>
  <c r="AN178" i="62"/>
  <c r="K36" i="31" l="1"/>
  <c r="D36" i="31"/>
  <c r="S237" i="62"/>
  <c r="S229" i="62"/>
  <c r="S217" i="62"/>
  <c r="S209" i="62"/>
  <c r="S201" i="62"/>
  <c r="S193" i="62"/>
  <c r="S185" i="62"/>
  <c r="AA234" i="62"/>
  <c r="AA218" i="62"/>
  <c r="AA202" i="62"/>
  <c r="AA186" i="62"/>
  <c r="AN228" i="62"/>
  <c r="AN212" i="62"/>
  <c r="AN196" i="62"/>
  <c r="AN188" i="62"/>
  <c r="S236" i="62"/>
  <c r="S224" i="62"/>
  <c r="S216" i="62"/>
  <c r="S208" i="62"/>
  <c r="S200" i="62"/>
  <c r="S192" i="62"/>
  <c r="S184" i="62"/>
  <c r="AA223" i="62"/>
  <c r="AA207" i="62"/>
  <c r="AA191" i="62"/>
  <c r="AN233" i="62"/>
  <c r="AN217" i="62"/>
  <c r="AN201" i="62"/>
  <c r="AN185" i="62"/>
  <c r="S243" i="62"/>
  <c r="S239" i="62"/>
  <c r="S235" i="62"/>
  <c r="S231" i="62"/>
  <c r="S227" i="62"/>
  <c r="S223" i="62"/>
  <c r="S219" i="62"/>
  <c r="S215" i="62"/>
  <c r="S211" i="62"/>
  <c r="S207" i="62"/>
  <c r="S203" i="62"/>
  <c r="S199" i="62"/>
  <c r="S195" i="62"/>
  <c r="S191" i="62"/>
  <c r="S187" i="62"/>
  <c r="S183" i="62"/>
  <c r="AA238" i="62"/>
  <c r="AA230" i="62"/>
  <c r="AA222" i="62"/>
  <c r="AA214" i="62"/>
  <c r="AA206" i="62"/>
  <c r="AA198" i="62"/>
  <c r="AA190" i="62"/>
  <c r="AA182" i="62"/>
  <c r="AN232" i="62"/>
  <c r="AN224" i="62"/>
  <c r="AN216" i="62"/>
  <c r="AN208" i="62"/>
  <c r="AN200" i="62"/>
  <c r="AN192" i="62"/>
  <c r="AN184" i="62"/>
  <c r="S241" i="62"/>
  <c r="S233" i="62"/>
  <c r="S225" i="62"/>
  <c r="S221" i="62"/>
  <c r="S213" i="62"/>
  <c r="S205" i="62"/>
  <c r="S197" i="62"/>
  <c r="S189" i="62"/>
  <c r="S181" i="62"/>
  <c r="AA226" i="62"/>
  <c r="AA210" i="62"/>
  <c r="AA194" i="62"/>
  <c r="AA178" i="62"/>
  <c r="AN220" i="62"/>
  <c r="AN204" i="62"/>
  <c r="AN180" i="62"/>
  <c r="S240" i="62"/>
  <c r="S232" i="62"/>
  <c r="S228" i="62"/>
  <c r="S220" i="62"/>
  <c r="S212" i="62"/>
  <c r="S204" i="62"/>
  <c r="S196" i="62"/>
  <c r="S188" i="62"/>
  <c r="S178" i="62"/>
  <c r="AA231" i="62"/>
  <c r="AA215" i="62"/>
  <c r="AA199" i="62"/>
  <c r="AA183" i="62"/>
  <c r="AN225" i="62"/>
  <c r="AN209" i="62"/>
  <c r="AN193" i="62"/>
  <c r="S242" i="62"/>
  <c r="S238" i="62"/>
  <c r="S234" i="62"/>
  <c r="S230" i="62"/>
  <c r="S226" i="62"/>
  <c r="S222" i="62"/>
  <c r="S218" i="62"/>
  <c r="S214" i="62"/>
  <c r="S210" i="62"/>
  <c r="S206" i="62"/>
  <c r="S202" i="62"/>
  <c r="S198" i="62"/>
  <c r="S194" i="62"/>
  <c r="S190" i="62"/>
  <c r="S186" i="62"/>
  <c r="S182" i="62"/>
  <c r="AA235" i="62"/>
  <c r="AA227" i="62"/>
  <c r="AA219" i="62"/>
  <c r="AA211" i="62"/>
  <c r="AA203" i="62"/>
  <c r="AA195" i="62"/>
  <c r="AA187" i="62"/>
  <c r="AA179" i="62"/>
  <c r="AN229" i="62"/>
  <c r="AN221" i="62"/>
  <c r="AN213" i="62"/>
  <c r="AN205" i="62"/>
  <c r="AN197" i="62"/>
  <c r="AN189" i="62"/>
  <c r="AN181" i="62"/>
  <c r="S180" i="62"/>
  <c r="AA237" i="62"/>
  <c r="AA233" i="62"/>
  <c r="AA229" i="62"/>
  <c r="AA225" i="62"/>
  <c r="AA221" i="62"/>
  <c r="AA217" i="62"/>
  <c r="AA213" i="62"/>
  <c r="AA209" i="62"/>
  <c r="AA205" i="62"/>
  <c r="AA201" i="62"/>
  <c r="AA197" i="62"/>
  <c r="AA193" i="62"/>
  <c r="AA189" i="62"/>
  <c r="AA185" i="62"/>
  <c r="AA181" i="62"/>
  <c r="AN235" i="62"/>
  <c r="AN231" i="62"/>
  <c r="AN227" i="62"/>
  <c r="AN223" i="62"/>
  <c r="AN219" i="62"/>
  <c r="AN215" i="62"/>
  <c r="AN211" i="62"/>
  <c r="AN207" i="62"/>
  <c r="AN203" i="62"/>
  <c r="AN199" i="62"/>
  <c r="AN195" i="62"/>
  <c r="AN191" i="62"/>
  <c r="AN187" i="62"/>
  <c r="AN183" i="62"/>
  <c r="AN179" i="62"/>
  <c r="S179" i="62"/>
  <c r="AA236" i="62"/>
  <c r="AA232" i="62"/>
  <c r="AA228" i="62"/>
  <c r="AA224" i="62"/>
  <c r="AA220" i="62"/>
  <c r="AA216" i="62"/>
  <c r="AA212" i="62"/>
  <c r="AA208" i="62"/>
  <c r="AA204" i="62"/>
  <c r="AA200" i="62"/>
  <c r="AA196" i="62"/>
  <c r="AA192" i="62"/>
  <c r="AA188" i="62"/>
  <c r="AA184" i="62"/>
  <c r="AA180" i="62"/>
  <c r="AN234" i="62"/>
  <c r="AN230" i="62"/>
  <c r="AN226" i="62"/>
  <c r="AN222" i="62"/>
  <c r="AN218" i="62"/>
  <c r="AN214" i="62"/>
  <c r="AN210" i="62"/>
  <c r="AN206" i="62"/>
  <c r="AN202" i="62"/>
  <c r="AN198" i="62"/>
  <c r="AN194" i="62"/>
  <c r="AN190" i="62"/>
  <c r="AN186" i="62"/>
  <c r="AN182" i="62"/>
  <c r="K40" i="31" l="1"/>
  <c r="H52" i="1" s="1"/>
  <c r="M54" i="1" s="1"/>
  <c r="AP178" i="62"/>
  <c r="AP179" i="62"/>
  <c r="AP180" i="62"/>
  <c r="AP181" i="62"/>
  <c r="AP182" i="62"/>
  <c r="AP183" i="62"/>
  <c r="AP184" i="62"/>
  <c r="AP185" i="62"/>
  <c r="AP186" i="62"/>
  <c r="AP187" i="62"/>
  <c r="AP188" i="62"/>
  <c r="AP189" i="62"/>
  <c r="AP190" i="62"/>
  <c r="AP191" i="62"/>
  <c r="AP192" i="62"/>
  <c r="AP193" i="62"/>
  <c r="AP194" i="62"/>
  <c r="AP195" i="62"/>
  <c r="AP196" i="62"/>
  <c r="AP197" i="62"/>
  <c r="AP198" i="62"/>
  <c r="AP199" i="62"/>
  <c r="AP200" i="62"/>
  <c r="AP201" i="62"/>
  <c r="AP202" i="62"/>
  <c r="AP203" i="62"/>
  <c r="AP204" i="62"/>
  <c r="AP205" i="62"/>
  <c r="AP206" i="62"/>
  <c r="AP207" i="62"/>
  <c r="AP208" i="62"/>
  <c r="AP209" i="62"/>
  <c r="AP210" i="62"/>
  <c r="AP211" i="62"/>
  <c r="AP212" i="62"/>
  <c r="AP213" i="62"/>
  <c r="AP214" i="62"/>
  <c r="AP215" i="62"/>
  <c r="AP216" i="62"/>
  <c r="AP217" i="62"/>
  <c r="AP218" i="62"/>
  <c r="AP219" i="62"/>
  <c r="AP220" i="62"/>
  <c r="AP221" i="62"/>
  <c r="AP222" i="62"/>
  <c r="AP223" i="62"/>
  <c r="AP224" i="62"/>
  <c r="AP225" i="62"/>
  <c r="AP226" i="62"/>
  <c r="AP227" i="62"/>
  <c r="AP228" i="62"/>
  <c r="AP229" i="62"/>
  <c r="AP230" i="62"/>
  <c r="AP231" i="62"/>
  <c r="AP232" i="62"/>
  <c r="AP233" i="62"/>
  <c r="AP234" i="62"/>
  <c r="AP235" i="62"/>
  <c r="AO178" i="62"/>
  <c r="AO179" i="62"/>
  <c r="AO180" i="62"/>
  <c r="AO181" i="62"/>
  <c r="AO182" i="62"/>
  <c r="AO183" i="62"/>
  <c r="AO184" i="62"/>
  <c r="AO185" i="62"/>
  <c r="AO186" i="62"/>
  <c r="AO187" i="62"/>
  <c r="AO188" i="62"/>
  <c r="AO189" i="62"/>
  <c r="AO190" i="62"/>
  <c r="AO191" i="62"/>
  <c r="AO192" i="62"/>
  <c r="AO193" i="62"/>
  <c r="AO194" i="62"/>
  <c r="AO195" i="62"/>
  <c r="AO196" i="62"/>
  <c r="AO197" i="62"/>
  <c r="AO198" i="62"/>
  <c r="AO199" i="62"/>
  <c r="AO200" i="62"/>
  <c r="AO201" i="62"/>
  <c r="AO202" i="62"/>
  <c r="AO203" i="62"/>
  <c r="AO204" i="62"/>
  <c r="AO205" i="62"/>
  <c r="AO206" i="62"/>
  <c r="AO207" i="62"/>
  <c r="AO208" i="62"/>
  <c r="AO209" i="62"/>
  <c r="AO210" i="62"/>
  <c r="AO211" i="62"/>
  <c r="AO212" i="62"/>
  <c r="AO213" i="62"/>
  <c r="AO214" i="62"/>
  <c r="AO215" i="62"/>
  <c r="AO216" i="62"/>
  <c r="AO217" i="62"/>
  <c r="AO218" i="62"/>
  <c r="AO219" i="62"/>
  <c r="AO220" i="62"/>
  <c r="AO221" i="62"/>
  <c r="AO222" i="62"/>
  <c r="AO223" i="62"/>
  <c r="AO224" i="62"/>
  <c r="AO225" i="62"/>
  <c r="AO226" i="62"/>
  <c r="AO227" i="62"/>
  <c r="AO228" i="62"/>
  <c r="AO229" i="62"/>
  <c r="AO230" i="62"/>
  <c r="AO231" i="62"/>
  <c r="AO232" i="62"/>
  <c r="AO233" i="62"/>
  <c r="AO234" i="62"/>
  <c r="AO235" i="62"/>
  <c r="AM178" i="62"/>
  <c r="AM179" i="62"/>
  <c r="AM180" i="62"/>
  <c r="AM181" i="62"/>
  <c r="AM182" i="62"/>
  <c r="AM183" i="62"/>
  <c r="AM184" i="62"/>
  <c r="AM185" i="62"/>
  <c r="AM186" i="62"/>
  <c r="AM187" i="62"/>
  <c r="AM188" i="62"/>
  <c r="AM189" i="62"/>
  <c r="AM190" i="62"/>
  <c r="AM191" i="62"/>
  <c r="AM192" i="62"/>
  <c r="AM193" i="62"/>
  <c r="AM194" i="62"/>
  <c r="AM195" i="62"/>
  <c r="AM196" i="62"/>
  <c r="AM197" i="62"/>
  <c r="AM198" i="62"/>
  <c r="AM199" i="62"/>
  <c r="AM200" i="62"/>
  <c r="AM201" i="62"/>
  <c r="AM202" i="62"/>
  <c r="AM203" i="62"/>
  <c r="AM204" i="62"/>
  <c r="AM205" i="62"/>
  <c r="AM206" i="62"/>
  <c r="AM207" i="62"/>
  <c r="AM208" i="62"/>
  <c r="AM209" i="62"/>
  <c r="AM210" i="62"/>
  <c r="AM211" i="62"/>
  <c r="AM212" i="62"/>
  <c r="AM213" i="62"/>
  <c r="AM214" i="62"/>
  <c r="AM215" i="62"/>
  <c r="AM216" i="62"/>
  <c r="AM217" i="62"/>
  <c r="AM218" i="62"/>
  <c r="AM219" i="62"/>
  <c r="AM220" i="62"/>
  <c r="AM221" i="62"/>
  <c r="AM222" i="62"/>
  <c r="AM223" i="62"/>
  <c r="AM224" i="62"/>
  <c r="AM225" i="62"/>
  <c r="AM226" i="62"/>
  <c r="AM227" i="62"/>
  <c r="AM228" i="62"/>
  <c r="AM229" i="62"/>
  <c r="AM230" i="62"/>
  <c r="AM231" i="62"/>
  <c r="AM232" i="62"/>
  <c r="AM233" i="62"/>
  <c r="AM234" i="62"/>
  <c r="AM235" i="62"/>
  <c r="AC178" i="62"/>
  <c r="AC179" i="62"/>
  <c r="AC180" i="62"/>
  <c r="AC181" i="62"/>
  <c r="AC182" i="62"/>
  <c r="AC183" i="62"/>
  <c r="AC184" i="62"/>
  <c r="AC185" i="62"/>
  <c r="AC186" i="62"/>
  <c r="AC187" i="62"/>
  <c r="AC188" i="62"/>
  <c r="AC189" i="62"/>
  <c r="AC190" i="62"/>
  <c r="AC191" i="62"/>
  <c r="AC192" i="62"/>
  <c r="AC193" i="62"/>
  <c r="AC194" i="62"/>
  <c r="AC195" i="62"/>
  <c r="AC196" i="62"/>
  <c r="AC197" i="62"/>
  <c r="AC198" i="62"/>
  <c r="AC199" i="62"/>
  <c r="AC200" i="62"/>
  <c r="AC201" i="62"/>
  <c r="AC202" i="62"/>
  <c r="AC203" i="62"/>
  <c r="AC204" i="62"/>
  <c r="AC205" i="62"/>
  <c r="AC206" i="62"/>
  <c r="AC207" i="62"/>
  <c r="AC208" i="62"/>
  <c r="AC209" i="62"/>
  <c r="AC210" i="62"/>
  <c r="AC211" i="62"/>
  <c r="AC212" i="62"/>
  <c r="AC213" i="62"/>
  <c r="AC214" i="62"/>
  <c r="AC215" i="62"/>
  <c r="AC216" i="62"/>
  <c r="AC217" i="62"/>
  <c r="AC218" i="62"/>
  <c r="AC219" i="62"/>
  <c r="AC220" i="62"/>
  <c r="AC221" i="62"/>
  <c r="AC222" i="62"/>
  <c r="AC223" i="62"/>
  <c r="AC224" i="62"/>
  <c r="AC225" i="62"/>
  <c r="AC226" i="62"/>
  <c r="AC227" i="62"/>
  <c r="AC228" i="62"/>
  <c r="AC229" i="62"/>
  <c r="AC230" i="62"/>
  <c r="AC231" i="62"/>
  <c r="AC232" i="62"/>
  <c r="AC233" i="62"/>
  <c r="AC234" i="62"/>
  <c r="AC235" i="62"/>
  <c r="AC236" i="62"/>
  <c r="AC237" i="62"/>
  <c r="AC238" i="62"/>
  <c r="AB178" i="62"/>
  <c r="AB179" i="62"/>
  <c r="AB180" i="62"/>
  <c r="AB181" i="62"/>
  <c r="AB182" i="62"/>
  <c r="AB183" i="62"/>
  <c r="AB184" i="62"/>
  <c r="AB185" i="62"/>
  <c r="AB186" i="62"/>
  <c r="AB187" i="62"/>
  <c r="AB188" i="62"/>
  <c r="AB189" i="62"/>
  <c r="AB190" i="62"/>
  <c r="AB191" i="62"/>
  <c r="AB192" i="62"/>
  <c r="AB193" i="62"/>
  <c r="AB194" i="62"/>
  <c r="AB195" i="62"/>
  <c r="AB196" i="62"/>
  <c r="AB197" i="62"/>
  <c r="AB198" i="62"/>
  <c r="AB199" i="62"/>
  <c r="AB200" i="62"/>
  <c r="AB201" i="62"/>
  <c r="AB202" i="62"/>
  <c r="AB203" i="62"/>
  <c r="AB204" i="62"/>
  <c r="AB205" i="62"/>
  <c r="AB206" i="62"/>
  <c r="AB207" i="62"/>
  <c r="AB208" i="62"/>
  <c r="AB209" i="62"/>
  <c r="AB210" i="62"/>
  <c r="AB211" i="62"/>
  <c r="AB212" i="62"/>
  <c r="AB213" i="62"/>
  <c r="AB214" i="62"/>
  <c r="AB215" i="62"/>
  <c r="AB216" i="62"/>
  <c r="AB217" i="62"/>
  <c r="AB218" i="62"/>
  <c r="AB219" i="62"/>
  <c r="AB220" i="62"/>
  <c r="AB221" i="62"/>
  <c r="AB222" i="62"/>
  <c r="AB223" i="62"/>
  <c r="AB224" i="62"/>
  <c r="AB225" i="62"/>
  <c r="AB226" i="62"/>
  <c r="AB227" i="62"/>
  <c r="AB228" i="62"/>
  <c r="AB229" i="62"/>
  <c r="AB230" i="62"/>
  <c r="AB231" i="62"/>
  <c r="AB232" i="62"/>
  <c r="AB233" i="62"/>
  <c r="AB234" i="62"/>
  <c r="AB235" i="62"/>
  <c r="AB236" i="62"/>
  <c r="AB237" i="62"/>
  <c r="AB238" i="62"/>
  <c r="Z178" i="62"/>
  <c r="Z179" i="62"/>
  <c r="Z180" i="62"/>
  <c r="Z181" i="62"/>
  <c r="Z182" i="62"/>
  <c r="Z183" i="62"/>
  <c r="Z184" i="62"/>
  <c r="Z185" i="62"/>
  <c r="Z186" i="62"/>
  <c r="Z187" i="62"/>
  <c r="Z188" i="62"/>
  <c r="Z189" i="62"/>
  <c r="Z190" i="62"/>
  <c r="Z191" i="62"/>
  <c r="Z192" i="62"/>
  <c r="Z193" i="62"/>
  <c r="Z194" i="62"/>
  <c r="Z195" i="62"/>
  <c r="Z196" i="62"/>
  <c r="Z197" i="62"/>
  <c r="Z198" i="62"/>
  <c r="Z199" i="62"/>
  <c r="Z200" i="62"/>
  <c r="Z201" i="62"/>
  <c r="Z202" i="62"/>
  <c r="Z203" i="62"/>
  <c r="Z204" i="62"/>
  <c r="Z205" i="62"/>
  <c r="Z206" i="62"/>
  <c r="Z207" i="62"/>
  <c r="Z208" i="62"/>
  <c r="Z209" i="62"/>
  <c r="Z210" i="62"/>
  <c r="Z211" i="62"/>
  <c r="Z212" i="62"/>
  <c r="Z213" i="62"/>
  <c r="Z214" i="62"/>
  <c r="Z215" i="62"/>
  <c r="Z216" i="62"/>
  <c r="Z217" i="62"/>
  <c r="Z218" i="62"/>
  <c r="Z219" i="62"/>
  <c r="Z220" i="62"/>
  <c r="Z221" i="62"/>
  <c r="Z222" i="62"/>
  <c r="Z223" i="62"/>
  <c r="Z224" i="62"/>
  <c r="Z225" i="62"/>
  <c r="Z226" i="62"/>
  <c r="Z227" i="62"/>
  <c r="Z228" i="62"/>
  <c r="Z229" i="62"/>
  <c r="Z230" i="62"/>
  <c r="Z231" i="62"/>
  <c r="Z232" i="62"/>
  <c r="Z233" i="62"/>
  <c r="Z234" i="62"/>
  <c r="Z235" i="62"/>
  <c r="Z236" i="62"/>
  <c r="Z237" i="62"/>
  <c r="Z238" i="62"/>
  <c r="R178" i="62"/>
  <c r="R179" i="62"/>
  <c r="R180" i="62"/>
  <c r="R181" i="62"/>
  <c r="R182" i="62"/>
  <c r="R183" i="62"/>
  <c r="R184" i="62"/>
  <c r="R185" i="62"/>
  <c r="R186" i="62"/>
  <c r="R187" i="62"/>
  <c r="R188" i="62"/>
  <c r="R189" i="62"/>
  <c r="R190" i="62"/>
  <c r="R191" i="62"/>
  <c r="R192" i="62"/>
  <c r="R193" i="62"/>
  <c r="R194" i="62"/>
  <c r="R195" i="62"/>
  <c r="R196" i="62"/>
  <c r="R197" i="62"/>
  <c r="R198" i="62"/>
  <c r="R199" i="62"/>
  <c r="R200" i="62"/>
  <c r="R201" i="62"/>
  <c r="R202" i="62"/>
  <c r="R203" i="62"/>
  <c r="R204" i="62"/>
  <c r="R205" i="62"/>
  <c r="R206" i="62"/>
  <c r="R207" i="62"/>
  <c r="R208" i="62"/>
  <c r="R209" i="62"/>
  <c r="R210" i="62"/>
  <c r="R211" i="62"/>
  <c r="R212" i="62"/>
  <c r="R213" i="62"/>
  <c r="R214" i="62"/>
  <c r="R215" i="62"/>
  <c r="R216" i="62"/>
  <c r="R217" i="62"/>
  <c r="R218" i="62"/>
  <c r="R219" i="62"/>
  <c r="R220" i="62"/>
  <c r="R221" i="62"/>
  <c r="R222" i="62"/>
  <c r="R223" i="62"/>
  <c r="R224" i="62"/>
  <c r="R225" i="62"/>
  <c r="R226" i="62"/>
  <c r="R227" i="62"/>
  <c r="R228" i="62"/>
  <c r="R229" i="62"/>
  <c r="R230" i="62"/>
  <c r="R231" i="62"/>
  <c r="R232" i="62"/>
  <c r="R233" i="62"/>
  <c r="R234" i="62"/>
  <c r="R235" i="62"/>
  <c r="R236" i="62"/>
  <c r="R237" i="62"/>
  <c r="R238" i="62"/>
  <c r="R239" i="62"/>
  <c r="R240" i="62"/>
  <c r="R241" i="62"/>
  <c r="R242" i="62"/>
  <c r="R243" i="62"/>
  <c r="W178" i="62"/>
  <c r="W179" i="62"/>
  <c r="W180" i="62"/>
  <c r="W181" i="62"/>
  <c r="W182" i="62"/>
  <c r="W183" i="62"/>
  <c r="W184" i="62"/>
  <c r="W185" i="62"/>
  <c r="W186" i="62"/>
  <c r="W187" i="62"/>
  <c r="W188" i="62"/>
  <c r="W189" i="62"/>
  <c r="W190" i="62"/>
  <c r="W191" i="62"/>
  <c r="W192" i="62"/>
  <c r="W193" i="62"/>
  <c r="W194" i="62"/>
  <c r="W195" i="62"/>
  <c r="W196" i="62"/>
  <c r="W197" i="62"/>
  <c r="W198" i="62"/>
  <c r="W199" i="62"/>
  <c r="W200" i="62"/>
  <c r="W201" i="62"/>
  <c r="W202" i="62"/>
  <c r="W203" i="62"/>
  <c r="W204" i="62"/>
  <c r="W205" i="62"/>
  <c r="W206" i="62"/>
  <c r="W207" i="62"/>
  <c r="W208" i="62"/>
  <c r="W209" i="62"/>
  <c r="W210" i="62"/>
  <c r="W211" i="62"/>
  <c r="W212" i="62"/>
  <c r="W213" i="62"/>
  <c r="W214" i="62"/>
  <c r="W215" i="62"/>
  <c r="W216" i="62"/>
  <c r="W217" i="62"/>
  <c r="W218" i="62"/>
  <c r="W219" i="62"/>
  <c r="W220" i="62"/>
  <c r="W221" i="62"/>
  <c r="W222" i="62"/>
  <c r="W223" i="62"/>
  <c r="W224" i="62"/>
  <c r="W225" i="62"/>
  <c r="W226" i="62"/>
  <c r="W227" i="62"/>
  <c r="W228" i="62"/>
  <c r="W229" i="62"/>
  <c r="W230" i="62"/>
  <c r="W231" i="62"/>
  <c r="W232" i="62"/>
  <c r="W233" i="62"/>
  <c r="W234" i="62"/>
  <c r="W235" i="62"/>
  <c r="W236" i="62"/>
  <c r="W237" i="62"/>
  <c r="W238" i="62"/>
  <c r="W239" i="62"/>
  <c r="W240" i="62"/>
  <c r="W241" i="62"/>
  <c r="W242" i="62"/>
  <c r="W243" i="62"/>
  <c r="V178" i="62"/>
  <c r="V179" i="62"/>
  <c r="V180" i="62"/>
  <c r="V181" i="62"/>
  <c r="V182" i="62"/>
  <c r="V183" i="62"/>
  <c r="V184" i="62"/>
  <c r="V185" i="62"/>
  <c r="V186" i="62"/>
  <c r="V187" i="62"/>
  <c r="V188" i="62"/>
  <c r="V189" i="62"/>
  <c r="V190" i="62"/>
  <c r="V191" i="62"/>
  <c r="V192" i="62"/>
  <c r="V193" i="62"/>
  <c r="V194" i="62"/>
  <c r="V195" i="62"/>
  <c r="V196" i="62"/>
  <c r="V197" i="62"/>
  <c r="V198" i="62"/>
  <c r="V199" i="62"/>
  <c r="V200" i="62"/>
  <c r="V201" i="62"/>
  <c r="V202" i="62"/>
  <c r="V203" i="62"/>
  <c r="V204" i="62"/>
  <c r="V205" i="62"/>
  <c r="V206" i="62"/>
  <c r="V207" i="62"/>
  <c r="V208" i="62"/>
  <c r="V209" i="62"/>
  <c r="V210" i="62"/>
  <c r="V211" i="62"/>
  <c r="V212" i="62"/>
  <c r="V213" i="62"/>
  <c r="V214" i="62"/>
  <c r="V215" i="62"/>
  <c r="V216" i="62"/>
  <c r="V217" i="62"/>
  <c r="V218" i="62"/>
  <c r="V219" i="62"/>
  <c r="V220" i="62"/>
  <c r="V221" i="62"/>
  <c r="V222" i="62"/>
  <c r="V223" i="62"/>
  <c r="V224" i="62"/>
  <c r="V225" i="62"/>
  <c r="V226" i="62"/>
  <c r="V227" i="62"/>
  <c r="V228" i="62"/>
  <c r="V229" i="62"/>
  <c r="V230" i="62"/>
  <c r="V231" i="62"/>
  <c r="V232" i="62"/>
  <c r="V233" i="62"/>
  <c r="V234" i="62"/>
  <c r="V235" i="62"/>
  <c r="V236" i="62"/>
  <c r="V237" i="62"/>
  <c r="V238" i="62"/>
  <c r="V239" i="62"/>
  <c r="V240" i="62"/>
  <c r="V241" i="62"/>
  <c r="V242" i="62"/>
  <c r="V243" i="62"/>
  <c r="U178" i="62"/>
  <c r="U179" i="62"/>
  <c r="U180" i="62"/>
  <c r="U181" i="62"/>
  <c r="U182" i="62"/>
  <c r="U183" i="62"/>
  <c r="U184" i="62"/>
  <c r="U185" i="62"/>
  <c r="U186" i="62"/>
  <c r="U187" i="62"/>
  <c r="U188" i="62"/>
  <c r="U189" i="62"/>
  <c r="U190" i="62"/>
  <c r="U191" i="62"/>
  <c r="U192" i="62"/>
  <c r="U193" i="62"/>
  <c r="U194" i="62"/>
  <c r="U195" i="62"/>
  <c r="U196" i="62"/>
  <c r="U197" i="62"/>
  <c r="U198" i="62"/>
  <c r="U199" i="62"/>
  <c r="U200" i="62"/>
  <c r="U201" i="62"/>
  <c r="U202" i="62"/>
  <c r="U203" i="62"/>
  <c r="U204" i="62"/>
  <c r="U205" i="62"/>
  <c r="U206" i="62"/>
  <c r="U207" i="62"/>
  <c r="U208" i="62"/>
  <c r="U209" i="62"/>
  <c r="U210" i="62"/>
  <c r="U211" i="62"/>
  <c r="U212" i="62"/>
  <c r="U213" i="62"/>
  <c r="U214" i="62"/>
  <c r="U215" i="62"/>
  <c r="U216" i="62"/>
  <c r="U217" i="62"/>
  <c r="U218" i="62"/>
  <c r="U219" i="62"/>
  <c r="U220" i="62"/>
  <c r="U221" i="62"/>
  <c r="U222" i="62"/>
  <c r="U223" i="62"/>
  <c r="U224" i="62"/>
  <c r="U225" i="62"/>
  <c r="U226" i="62"/>
  <c r="U227" i="62"/>
  <c r="U228" i="62"/>
  <c r="U229" i="62"/>
  <c r="U230" i="62"/>
  <c r="U231" i="62"/>
  <c r="U232" i="62"/>
  <c r="U233" i="62"/>
  <c r="U234" i="62"/>
  <c r="U235" i="62"/>
  <c r="U236" i="62"/>
  <c r="U237" i="62"/>
  <c r="U238" i="62"/>
  <c r="U239" i="62"/>
  <c r="U240" i="62"/>
  <c r="U241" i="62"/>
  <c r="U242" i="62"/>
  <c r="U243" i="62"/>
  <c r="T178" i="62"/>
  <c r="T179" i="62"/>
  <c r="T180" i="62"/>
  <c r="T181" i="62"/>
  <c r="T182" i="62"/>
  <c r="T183" i="62"/>
  <c r="T184" i="62"/>
  <c r="T185" i="62"/>
  <c r="T186" i="62"/>
  <c r="T187" i="62"/>
  <c r="T188" i="62"/>
  <c r="T189" i="62"/>
  <c r="T190" i="62"/>
  <c r="T191" i="62"/>
  <c r="T192" i="62"/>
  <c r="T193" i="62"/>
  <c r="T194" i="62"/>
  <c r="T195" i="62"/>
  <c r="T196" i="62"/>
  <c r="T197" i="62"/>
  <c r="T198" i="62"/>
  <c r="T199" i="62"/>
  <c r="T200" i="62"/>
  <c r="T201" i="62"/>
  <c r="T202" i="62"/>
  <c r="T203" i="62"/>
  <c r="T204" i="62"/>
  <c r="T205" i="62"/>
  <c r="T206" i="62"/>
  <c r="T207" i="62"/>
  <c r="T208" i="62"/>
  <c r="T209" i="62"/>
  <c r="T210" i="62"/>
  <c r="T211" i="62"/>
  <c r="T212" i="62"/>
  <c r="T213" i="62"/>
  <c r="T214" i="62"/>
  <c r="T215" i="62"/>
  <c r="T216" i="62"/>
  <c r="T217" i="62"/>
  <c r="T218" i="62"/>
  <c r="T219" i="62"/>
  <c r="T220" i="62"/>
  <c r="T221" i="62"/>
  <c r="T222" i="62"/>
  <c r="T223" i="62"/>
  <c r="T224" i="62"/>
  <c r="T225" i="62"/>
  <c r="T226" i="62"/>
  <c r="T227" i="62"/>
  <c r="T228" i="62"/>
  <c r="T229" i="62"/>
  <c r="T230" i="62"/>
  <c r="T231" i="62"/>
  <c r="T232" i="62"/>
  <c r="T233" i="62"/>
  <c r="T234" i="62"/>
  <c r="T235" i="62"/>
  <c r="T236" i="62"/>
  <c r="T237" i="62"/>
  <c r="T238" i="62"/>
  <c r="T239" i="62"/>
  <c r="T240" i="62"/>
  <c r="T241" i="62"/>
  <c r="T242" i="62"/>
  <c r="T243" i="62"/>
  <c r="I55" i="1" l="1"/>
  <c r="F53" i="1"/>
  <c r="J54" i="1"/>
  <c r="F54" i="1"/>
  <c r="S292" i="62"/>
  <c r="R292" i="62"/>
  <c r="U292" i="62"/>
  <c r="T292" i="62"/>
  <c r="F44" i="62"/>
  <c r="S154" i="62"/>
  <c r="S155" i="62"/>
  <c r="S156" i="62"/>
  <c r="S157" i="62"/>
  <c r="S158" i="62"/>
  <c r="S159" i="62"/>
  <c r="S160" i="62"/>
  <c r="S161" i="62"/>
  <c r="S162" i="62"/>
  <c r="S163" i="62"/>
  <c r="S164" i="62"/>
  <c r="S165" i="62"/>
  <c r="S166" i="62"/>
  <c r="S167" i="62"/>
  <c r="S168" i="62"/>
  <c r="S169" i="62"/>
  <c r="W101" i="62"/>
  <c r="W102" i="62"/>
  <c r="W103" i="62"/>
  <c r="W104" i="62"/>
  <c r="U101" i="62"/>
  <c r="U102" i="62"/>
  <c r="U103" i="62"/>
  <c r="U104" i="62"/>
  <c r="S21" i="62"/>
  <c r="S22" i="62"/>
  <c r="S23" i="62"/>
  <c r="B41" i="62" l="1"/>
  <c r="B31" i="62" l="1"/>
  <c r="B30" i="62"/>
  <c r="F24" i="62"/>
  <c r="F28" i="62"/>
  <c r="T154" i="62" l="1"/>
  <c r="T155" i="62"/>
  <c r="T156" i="62"/>
  <c r="T157" i="62"/>
  <c r="T158" i="62"/>
  <c r="T159" i="62"/>
  <c r="T160" i="62"/>
  <c r="T161" i="62"/>
  <c r="T162" i="62"/>
  <c r="T163" i="62"/>
  <c r="T164" i="62"/>
  <c r="T165" i="62"/>
  <c r="T166" i="62"/>
  <c r="T167" i="62"/>
  <c r="T168" i="62"/>
  <c r="T169" i="62"/>
  <c r="Y121" i="62"/>
  <c r="B49" i="62"/>
  <c r="T61" i="62"/>
  <c r="T62" i="62"/>
  <c r="T63" i="62"/>
  <c r="U61" i="62"/>
  <c r="U62" i="62"/>
  <c r="U63" i="62"/>
  <c r="F12" i="62"/>
  <c r="F34" i="62" l="1"/>
  <c r="F30" i="62"/>
  <c r="F29" i="62"/>
  <c r="F26" i="62"/>
  <c r="F25" i="62"/>
  <c r="F19" i="62"/>
  <c r="F15" i="62"/>
  <c r="F2" i="62"/>
  <c r="F6" i="62"/>
  <c r="F8" i="62"/>
  <c r="F10" i="62"/>
  <c r="F11" i="62"/>
  <c r="F23" i="62"/>
  <c r="T21" i="62" l="1"/>
  <c r="T22" i="62"/>
  <c r="T23" i="62"/>
  <c r="F47" i="62" l="1"/>
  <c r="F42" i="62"/>
  <c r="F41" i="62"/>
  <c r="F40" i="62"/>
  <c r="F22" i="62"/>
  <c r="F21" i="62"/>
  <c r="F20" i="62"/>
  <c r="F46" i="62" l="1"/>
  <c r="F43" i="62"/>
  <c r="T101" i="62" l="1"/>
  <c r="T102" i="62"/>
  <c r="T103" i="62"/>
  <c r="T104" i="62"/>
  <c r="F31" i="62"/>
  <c r="F39" i="62"/>
  <c r="F38" i="62"/>
  <c r="F37" i="62"/>
  <c r="F36" i="62"/>
  <c r="F35" i="62"/>
  <c r="F33" i="62"/>
  <c r="F17" i="62"/>
  <c r="F16" i="62"/>
  <c r="F14" i="62"/>
  <c r="F18" i="62"/>
  <c r="F5" i="62"/>
  <c r="B61" i="62"/>
  <c r="B58" i="62"/>
  <c r="L26" i="62"/>
  <c r="L25" i="62"/>
  <c r="K27" i="62"/>
  <c r="K26" i="62"/>
  <c r="K25" i="62"/>
  <c r="K24" i="62"/>
  <c r="B59" i="62"/>
  <c r="B4" i="62" l="1"/>
  <c r="V154" i="62" l="1"/>
  <c r="V155" i="62"/>
  <c r="V156" i="62"/>
  <c r="V157" i="62"/>
  <c r="V158" i="62"/>
  <c r="V159" i="62"/>
  <c r="V160" i="62"/>
  <c r="V161" i="62"/>
  <c r="V162" i="62"/>
  <c r="V163" i="62"/>
  <c r="V164" i="62"/>
  <c r="V165" i="62"/>
  <c r="V166" i="62"/>
  <c r="V167" i="62"/>
  <c r="V168" i="62"/>
  <c r="V169" i="62"/>
  <c r="U154" i="62"/>
  <c r="U155" i="62"/>
  <c r="U156" i="62"/>
  <c r="U157" i="62"/>
  <c r="U158" i="62"/>
  <c r="U159" i="62"/>
  <c r="U160" i="62"/>
  <c r="U161" i="62"/>
  <c r="U162" i="62"/>
  <c r="U163" i="62"/>
  <c r="U164" i="62"/>
  <c r="U165" i="62"/>
  <c r="U166" i="62"/>
  <c r="U167" i="62"/>
  <c r="U168" i="62"/>
  <c r="U169" i="62"/>
  <c r="R154" i="62"/>
  <c r="R155" i="62"/>
  <c r="R156" i="62"/>
  <c r="R157" i="62"/>
  <c r="R158" i="62"/>
  <c r="R159" i="62"/>
  <c r="R160" i="62"/>
  <c r="R161" i="62"/>
  <c r="R162" i="62"/>
  <c r="R163" i="62"/>
  <c r="R164" i="62"/>
  <c r="R165" i="62"/>
  <c r="R166" i="62"/>
  <c r="R167" i="62"/>
  <c r="R168" i="62"/>
  <c r="R169" i="62"/>
  <c r="U131" i="62"/>
  <c r="U132" i="62"/>
  <c r="U133" i="62"/>
  <c r="U134" i="62"/>
  <c r="U135" i="62"/>
  <c r="U136" i="62"/>
  <c r="U137" i="62"/>
  <c r="U138" i="62"/>
  <c r="T131" i="62"/>
  <c r="T132" i="62"/>
  <c r="T133" i="62"/>
  <c r="T134" i="62"/>
  <c r="T135" i="62"/>
  <c r="T136" i="62"/>
  <c r="T137" i="62"/>
  <c r="T138" i="62"/>
  <c r="S131" i="62"/>
  <c r="S132" i="62"/>
  <c r="S133" i="62"/>
  <c r="S134" i="62"/>
  <c r="S135" i="62"/>
  <c r="S136" i="62"/>
  <c r="S137" i="62"/>
  <c r="S138" i="62"/>
  <c r="R131" i="62"/>
  <c r="R132" i="62"/>
  <c r="R133" i="62"/>
  <c r="R134" i="62"/>
  <c r="R135" i="62"/>
  <c r="R136" i="62"/>
  <c r="R137" i="62"/>
  <c r="R138" i="62"/>
  <c r="X121" i="62"/>
  <c r="W121" i="62"/>
  <c r="U121" i="62"/>
  <c r="T121" i="62"/>
  <c r="S121" i="62"/>
  <c r="S101" i="62"/>
  <c r="S102" i="62"/>
  <c r="S103" i="62"/>
  <c r="S104" i="62"/>
  <c r="R101" i="62"/>
  <c r="R102" i="62"/>
  <c r="R103" i="62"/>
  <c r="R104" i="62"/>
  <c r="J77" i="62"/>
  <c r="J73" i="62"/>
  <c r="J72" i="62"/>
  <c r="J67" i="62"/>
  <c r="J65" i="62"/>
  <c r="J64" i="62"/>
  <c r="J63" i="62"/>
  <c r="S91" i="62"/>
  <c r="U81" i="62"/>
  <c r="S81" i="62"/>
  <c r="U71" i="62"/>
  <c r="U72" i="62"/>
  <c r="S71" i="62"/>
  <c r="S72" i="62"/>
  <c r="V61" i="62"/>
  <c r="V62" i="62"/>
  <c r="V63" i="62"/>
  <c r="S61" i="62"/>
  <c r="S62" i="62"/>
  <c r="S63" i="62"/>
  <c r="S51" i="62"/>
  <c r="S52" i="62"/>
  <c r="S53" i="62"/>
  <c r="S54" i="62"/>
  <c r="R51" i="62"/>
  <c r="R52" i="62"/>
  <c r="R53" i="62"/>
  <c r="R54" i="62"/>
  <c r="S41" i="62"/>
  <c r="S42" i="62"/>
  <c r="S43" i="62"/>
  <c r="S44" i="62"/>
  <c r="R41" i="62"/>
  <c r="R42" i="62"/>
  <c r="R43" i="62"/>
  <c r="R44" i="62"/>
  <c r="W23" i="62" l="1"/>
  <c r="W22" i="62"/>
  <c r="W21" i="62"/>
  <c r="X3" i="61"/>
  <c r="U3" i="61"/>
  <c r="R3" i="61"/>
  <c r="O31" i="62"/>
  <c r="N31" i="62" s="1"/>
  <c r="N58" i="62"/>
  <c r="N57" i="62"/>
  <c r="N53" i="62"/>
  <c r="N50" i="62"/>
  <c r="N44" i="62"/>
  <c r="N42" i="62"/>
  <c r="N41" i="62"/>
  <c r="N38" i="62"/>
  <c r="N37" i="62"/>
  <c r="N36" i="62"/>
  <c r="N35" i="62"/>
  <c r="N34" i="62"/>
  <c r="J49" i="62"/>
  <c r="J48" i="62"/>
  <c r="J51" i="62"/>
  <c r="J50" i="62"/>
  <c r="J45" i="62"/>
  <c r="J44" i="62"/>
  <c r="J43" i="62"/>
  <c r="J42" i="62"/>
  <c r="J41" i="62"/>
  <c r="J40" i="62"/>
  <c r="J38" i="62"/>
  <c r="J37" i="62"/>
  <c r="J36" i="62"/>
  <c r="J35" i="62"/>
  <c r="J34" i="62"/>
  <c r="J33" i="62"/>
  <c r="J32" i="62"/>
  <c r="J31" i="62"/>
  <c r="R21" i="62" l="1"/>
  <c r="U21" i="62"/>
  <c r="R22" i="62"/>
  <c r="U22" i="62"/>
  <c r="R23" i="62"/>
  <c r="U23" i="62"/>
  <c r="F69" i="62"/>
  <c r="N60" i="62"/>
  <c r="N17" i="62"/>
  <c r="N16" i="62"/>
  <c r="N15" i="62"/>
  <c r="N12" i="62"/>
  <c r="N11" i="62"/>
  <c r="N10" i="62"/>
  <c r="N9" i="62"/>
  <c r="N8" i="62"/>
  <c r="N7" i="62"/>
  <c r="N6" i="62"/>
  <c r="N5" i="62"/>
  <c r="N3" i="62"/>
  <c r="J21" i="62" l="1"/>
  <c r="J9" i="62"/>
  <c r="J7" i="62"/>
  <c r="J5" i="62"/>
  <c r="J4" i="62"/>
  <c r="F9" i="62"/>
  <c r="F7" i="62"/>
  <c r="F4" i="62"/>
  <c r="B72" i="62" l="1"/>
  <c r="B71" i="62"/>
  <c r="B65" i="62"/>
  <c r="B64" i="62"/>
  <c r="B63" i="62"/>
  <c r="B62" i="62"/>
  <c r="B60" i="62"/>
  <c r="B57" i="62"/>
  <c r="B56" i="62"/>
  <c r="B55" i="62"/>
  <c r="B54" i="62"/>
  <c r="B53" i="62"/>
  <c r="B50" i="62"/>
  <c r="B45" i="62"/>
  <c r="B44" i="62"/>
  <c r="B43" i="62"/>
  <c r="B40" i="62"/>
  <c r="B39" i="62"/>
  <c r="B38" i="62"/>
  <c r="B37" i="62"/>
  <c r="B28" i="62"/>
  <c r="B23" i="62"/>
  <c r="B21" i="62"/>
  <c r="B19" i="62"/>
  <c r="B16" i="62"/>
  <c r="B14" i="62"/>
  <c r="B12" i="62"/>
  <c r="B8" i="62"/>
  <c r="B6" i="62"/>
  <c r="B3" i="62"/>
  <c r="B2" i="62" l="1"/>
  <c r="M3" i="61" l="1"/>
  <c r="D3" i="61"/>
  <c r="M4" i="61" l="1"/>
  <c r="M5" i="61" s="1"/>
  <c r="R6" i="61" s="1"/>
  <c r="Q3" i="61"/>
  <c r="X4" i="61"/>
  <c r="R4" i="61"/>
  <c r="U4" i="61"/>
  <c r="U5" i="61"/>
  <c r="D4" i="61"/>
  <c r="D5" i="61" s="1"/>
  <c r="M6" i="61" l="1"/>
  <c r="R7" i="61" s="1"/>
  <c r="R5" i="61"/>
  <c r="X6" i="61"/>
  <c r="X5" i="61"/>
  <c r="U6" i="61"/>
  <c r="X7" i="61"/>
  <c r="D6" i="61"/>
  <c r="D7" i="61" s="1"/>
  <c r="M7" i="61" l="1"/>
  <c r="R8" i="61" s="1"/>
  <c r="U7" i="61"/>
  <c r="X8" i="61"/>
  <c r="D8" i="61"/>
  <c r="D9" i="61" s="1"/>
  <c r="M8" i="61" l="1"/>
  <c r="M9" i="61" s="1"/>
  <c r="U10" i="61" s="1"/>
  <c r="U8" i="61"/>
  <c r="U9" i="61"/>
  <c r="X9" i="61"/>
  <c r="R9" i="61"/>
  <c r="D10" i="61"/>
  <c r="R10" i="61" l="1"/>
  <c r="M10" i="61"/>
  <c r="X10" i="61"/>
  <c r="D11" i="61"/>
  <c r="M11" i="61" l="1"/>
  <c r="X12" i="61" s="1"/>
  <c r="U11" i="61"/>
  <c r="R11" i="61"/>
  <c r="X11" i="61"/>
  <c r="D12" i="61"/>
  <c r="U12" i="61" l="1"/>
  <c r="R12" i="61"/>
  <c r="M12" i="61"/>
  <c r="D13" i="61"/>
  <c r="R13" i="61" l="1"/>
  <c r="M13" i="61"/>
  <c r="U14" i="61" s="1"/>
  <c r="X13" i="61"/>
  <c r="U13" i="61"/>
  <c r="D14" i="61"/>
  <c r="R14" i="61" l="1"/>
  <c r="X14" i="61"/>
  <c r="M14" i="61"/>
  <c r="D15" i="61"/>
  <c r="M15" i="61" l="1"/>
  <c r="X15" i="61"/>
  <c r="U15" i="61"/>
  <c r="R15" i="61"/>
  <c r="D16" i="61"/>
  <c r="D17" i="61" s="1"/>
  <c r="D18" i="61" s="1"/>
  <c r="D19" i="61" s="1"/>
  <c r="M16" i="61" l="1"/>
  <c r="Q16" i="61" s="1"/>
  <c r="R16" i="61"/>
  <c r="U16" i="61"/>
  <c r="X16" i="61"/>
  <c r="Q4" i="61"/>
  <c r="Q7" i="61"/>
  <c r="Q5" i="61"/>
  <c r="Q6" i="61"/>
  <c r="Q9" i="61"/>
  <c r="Q8" i="61"/>
  <c r="Q15" i="61"/>
  <c r="Q14" i="61"/>
  <c r="Q10" i="61"/>
  <c r="Q13" i="61"/>
  <c r="Q11" i="61"/>
  <c r="Q12" i="61"/>
  <c r="D20" i="61"/>
  <c r="D21" i="61" s="1"/>
  <c r="D22" i="61" l="1"/>
  <c r="D23" i="61" s="1"/>
  <c r="M17" i="61"/>
  <c r="M18" i="61" s="1"/>
  <c r="X17" i="61"/>
  <c r="R17" i="61"/>
  <c r="U17" i="61"/>
  <c r="N47" i="62"/>
  <c r="N46" i="62"/>
  <c r="J61" i="62"/>
  <c r="J15" i="62"/>
  <c r="J18" i="62"/>
  <c r="B25" i="62"/>
  <c r="B26" i="62"/>
  <c r="B27" i="62"/>
  <c r="B42" i="62"/>
  <c r="J8" i="62"/>
  <c r="N4" i="62"/>
  <c r="N71" i="62"/>
  <c r="B51" i="62"/>
  <c r="B47" i="62"/>
  <c r="AA121" i="62"/>
  <c r="F45" i="62"/>
  <c r="J69" i="62"/>
  <c r="A3" i="1"/>
  <c r="A5" i="1"/>
  <c r="B5" i="62"/>
  <c r="V131" i="62"/>
  <c r="V132" i="62"/>
  <c r="V133" i="62"/>
  <c r="V134" i="62"/>
  <c r="V135" i="62"/>
  <c r="V136" i="62"/>
  <c r="V137" i="62"/>
  <c r="V138" i="62"/>
  <c r="V101" i="62"/>
  <c r="V103" i="62"/>
  <c r="V104" i="62"/>
  <c r="N40" i="62"/>
  <c r="F76" i="62"/>
  <c r="F67" i="62"/>
  <c r="F75" i="62"/>
  <c r="F66" i="62"/>
  <c r="F63" i="62"/>
  <c r="F72" i="62"/>
  <c r="F77" i="62"/>
  <c r="F71" i="62"/>
  <c r="F74" i="62"/>
  <c r="F73" i="62"/>
  <c r="F70" i="62"/>
  <c r="F68" i="62"/>
  <c r="F62" i="62"/>
  <c r="F65" i="62"/>
  <c r="F64" i="62"/>
  <c r="F61" i="62"/>
  <c r="J47" i="62"/>
  <c r="B68" i="62" l="1"/>
  <c r="J66" i="62"/>
  <c r="J17" i="62"/>
  <c r="V102" i="62"/>
  <c r="J2" i="62"/>
  <c r="J3" i="62"/>
  <c r="J74" i="62"/>
  <c r="J62" i="62"/>
  <c r="B34" i="62"/>
  <c r="B48" i="62"/>
  <c r="M19" i="61"/>
  <c r="Q19" i="61" s="1"/>
  <c r="X19" i="61"/>
  <c r="R19" i="61"/>
  <c r="U19" i="61"/>
  <c r="X18" i="61"/>
  <c r="U18" i="61"/>
  <c r="R18" i="61"/>
  <c r="Q17" i="61"/>
  <c r="Q18" i="61"/>
  <c r="B33" i="62"/>
  <c r="D24" i="61"/>
  <c r="D25" i="61" s="1"/>
  <c r="N45" i="62" l="1"/>
  <c r="N54" i="62"/>
  <c r="N43" i="62"/>
  <c r="J12" i="62"/>
  <c r="J68" i="62"/>
  <c r="J76" i="62"/>
  <c r="N32" i="62"/>
  <c r="J71" i="62"/>
  <c r="J20" i="62"/>
  <c r="J46" i="62"/>
  <c r="R20" i="61"/>
  <c r="X20" i="61"/>
  <c r="U20" i="61"/>
  <c r="M20" i="61"/>
  <c r="D26" i="61"/>
  <c r="D27" i="61" s="1"/>
  <c r="D28" i="61" s="1"/>
  <c r="D29" i="61" s="1"/>
  <c r="D30" i="61" s="1"/>
  <c r="D31" i="61" s="1"/>
  <c r="D32" i="61" s="1"/>
  <c r="D33" i="61" s="1"/>
  <c r="D34" i="61" s="1"/>
  <c r="D35" i="61" s="1"/>
  <c r="D36" i="61" s="1"/>
  <c r="D37" i="61" s="1"/>
  <c r="D38" i="61" s="1"/>
  <c r="D39" i="61" s="1"/>
  <c r="N49" i="62" l="1"/>
  <c r="N48" i="62"/>
  <c r="J75" i="62"/>
  <c r="J70" i="62"/>
  <c r="J16" i="62"/>
  <c r="X21" i="61"/>
  <c r="R21" i="61"/>
  <c r="U21" i="61"/>
  <c r="Q20" i="61"/>
  <c r="M21" i="61"/>
  <c r="M22" i="61" s="1"/>
  <c r="D40" i="61"/>
  <c r="D41" i="61" s="1"/>
  <c r="N56" i="62" l="1"/>
  <c r="N33" i="62"/>
  <c r="N39" i="62"/>
  <c r="M23" i="61"/>
  <c r="M24" i="61" s="1"/>
  <c r="X22" i="61"/>
  <c r="U22" i="61"/>
  <c r="R22" i="61"/>
  <c r="Q22" i="61"/>
  <c r="X24" i="61"/>
  <c r="X23" i="61"/>
  <c r="R23" i="61"/>
  <c r="U23" i="61"/>
  <c r="Q21" i="61"/>
  <c r="D42" i="61"/>
  <c r="D43" i="61" s="1"/>
  <c r="D44" i="61" s="1"/>
  <c r="Q23" i="61" l="1"/>
  <c r="U24" i="61"/>
  <c r="R24" i="61"/>
  <c r="N51" i="62"/>
  <c r="N52" i="62"/>
  <c r="M25" i="61"/>
  <c r="Q25" i="61" s="1"/>
  <c r="U25" i="61"/>
  <c r="R25" i="61"/>
  <c r="X25" i="61"/>
  <c r="Q24" i="61"/>
  <c r="D45" i="61"/>
  <c r="D46" i="61" s="1"/>
  <c r="D47" i="61" s="1"/>
  <c r="B36" i="62" l="1"/>
  <c r="J19" i="62"/>
  <c r="M26" i="61"/>
  <c r="R26" i="61"/>
  <c r="U26" i="61"/>
  <c r="X26" i="61"/>
  <c r="D48" i="61"/>
  <c r="B20" i="62" l="1"/>
  <c r="J10" i="62"/>
  <c r="J11" i="62"/>
  <c r="M27" i="61"/>
  <c r="Q27" i="61" s="1"/>
  <c r="X27" i="61"/>
  <c r="U27" i="61"/>
  <c r="R27" i="61"/>
  <c r="Q26" i="61"/>
  <c r="D49" i="61"/>
  <c r="M28" i="61" l="1"/>
  <c r="X28" i="61"/>
  <c r="U28" i="61"/>
  <c r="R28" i="61"/>
  <c r="D50" i="61"/>
  <c r="D51" i="61" s="1"/>
  <c r="D52" i="61" s="1"/>
  <c r="D53" i="61" s="1"/>
  <c r="D54" i="61" s="1"/>
  <c r="D55" i="61" s="1"/>
  <c r="D56" i="61" s="1"/>
  <c r="D57" i="61" s="1"/>
  <c r="D58" i="61" s="1"/>
  <c r="D59" i="61" s="1"/>
  <c r="D60" i="61" s="1"/>
  <c r="D61" i="61" s="1"/>
  <c r="D62" i="61" s="1"/>
  <c r="D63" i="61" s="1"/>
  <c r="D64" i="61" s="1"/>
  <c r="D65" i="61" s="1"/>
  <c r="D66" i="61" s="1"/>
  <c r="D67" i="61" s="1"/>
  <c r="D68" i="61" s="1"/>
  <c r="D69" i="61" s="1"/>
  <c r="D70" i="61" s="1"/>
  <c r="D71" i="61" s="1"/>
  <c r="D72" i="61" s="1"/>
  <c r="D73" i="61" s="1"/>
  <c r="D74" i="61" s="1"/>
  <c r="D75" i="61" s="1"/>
  <c r="D76" i="61" s="1"/>
  <c r="D77" i="61" s="1"/>
  <c r="D78" i="61" s="1"/>
  <c r="D79" i="61" s="1"/>
  <c r="D80" i="61" s="1"/>
  <c r="D81" i="61" s="1"/>
  <c r="D82" i="61" s="1"/>
  <c r="D83" i="61" s="1"/>
  <c r="D84" i="61" s="1"/>
  <c r="D85" i="61" s="1"/>
  <c r="D86" i="61" s="1"/>
  <c r="D87" i="61" s="1"/>
  <c r="D88" i="61" s="1"/>
  <c r="D89" i="61" s="1"/>
  <c r="D90" i="61" s="1"/>
  <c r="D91" i="61" s="1"/>
  <c r="D92" i="61" s="1"/>
  <c r="D93" i="61" s="1"/>
  <c r="D94" i="61" s="1"/>
  <c r="D95" i="61" s="1"/>
  <c r="D96" i="61" s="1"/>
  <c r="D97" i="61" s="1"/>
  <c r="D98" i="61" s="1"/>
  <c r="D99" i="61" s="1"/>
  <c r="D100" i="61" s="1"/>
  <c r="D101" i="61" s="1"/>
  <c r="D102" i="61" s="1"/>
  <c r="D103" i="61" s="1"/>
  <c r="D104" i="61" s="1"/>
  <c r="D105" i="61" s="1"/>
  <c r="D106" i="61" s="1"/>
  <c r="D107" i="61" s="1"/>
  <c r="D108" i="61" s="1"/>
  <c r="D109" i="61" s="1"/>
  <c r="D110" i="61" s="1"/>
  <c r="D111" i="61" s="1"/>
  <c r="D112" i="61" s="1"/>
  <c r="D113" i="61" s="1"/>
  <c r="D114" i="61" s="1"/>
  <c r="D115" i="61" s="1"/>
  <c r="D116" i="61" s="1"/>
  <c r="D117" i="61" s="1"/>
  <c r="D118" i="61" s="1"/>
  <c r="D119" i="61" s="1"/>
  <c r="D120" i="61" s="1"/>
  <c r="D121" i="61" s="1"/>
  <c r="D122" i="61" s="1"/>
  <c r="D123" i="61" s="1"/>
  <c r="D124" i="61" s="1"/>
  <c r="D125" i="61" s="1"/>
  <c r="D126" i="61" s="1"/>
  <c r="D127" i="61" s="1"/>
  <c r="D128" i="61" s="1"/>
  <c r="D129" i="61" s="1"/>
  <c r="D130" i="61" s="1"/>
  <c r="D131" i="61" s="1"/>
  <c r="D132" i="61" s="1"/>
  <c r="D133" i="61" s="1"/>
  <c r="D134" i="61" s="1"/>
  <c r="D135" i="61" s="1"/>
  <c r="D136" i="61" s="1"/>
  <c r="D137" i="61" s="1"/>
  <c r="D138" i="61" s="1"/>
  <c r="D139" i="61" s="1"/>
  <c r="D140" i="61" s="1"/>
  <c r="D141" i="61" s="1"/>
  <c r="D142" i="61" s="1"/>
  <c r="D143" i="61" s="1"/>
  <c r="D144" i="61" s="1"/>
  <c r="D145" i="61" s="1"/>
  <c r="D146" i="61" s="1"/>
  <c r="D147" i="61" s="1"/>
  <c r="D148" i="61" s="1"/>
  <c r="D149" i="61" s="1"/>
  <c r="D150" i="61" s="1"/>
  <c r="D151" i="61" s="1"/>
  <c r="D152" i="61" s="1"/>
  <c r="D153" i="61" s="1"/>
  <c r="D154" i="61" s="1"/>
  <c r="D155" i="61" s="1"/>
  <c r="D156" i="61" s="1"/>
  <c r="D157" i="61" s="1"/>
  <c r="D158" i="61" s="1"/>
  <c r="D159" i="61" s="1"/>
  <c r="D160" i="61" s="1"/>
  <c r="D161" i="61" s="1"/>
  <c r="D162" i="61" s="1"/>
  <c r="D163" i="61" s="1"/>
  <c r="D164" i="61" s="1"/>
  <c r="D165" i="61" s="1"/>
  <c r="D166" i="61" s="1"/>
  <c r="D167" i="61" s="1"/>
  <c r="D168" i="61" s="1"/>
  <c r="D169" i="61" s="1"/>
  <c r="D170" i="61" s="1"/>
  <c r="D171" i="61" s="1"/>
  <c r="D172" i="61" s="1"/>
  <c r="D173" i="61" s="1"/>
  <c r="D174" i="61" s="1"/>
  <c r="D175" i="61" s="1"/>
  <c r="D176" i="61" s="1"/>
  <c r="D177" i="61" s="1"/>
  <c r="D178" i="61" s="1"/>
  <c r="D179" i="61" s="1"/>
  <c r="D180" i="61" s="1"/>
  <c r="D181" i="61" s="1"/>
  <c r="D182" i="61" s="1"/>
  <c r="D183" i="61" s="1"/>
  <c r="D184" i="61" s="1"/>
  <c r="D185" i="61" s="1"/>
  <c r="D186" i="61" s="1"/>
  <c r="D187" i="61" s="1"/>
  <c r="D188" i="61" s="1"/>
  <c r="D189" i="61" s="1"/>
  <c r="D190" i="61" s="1"/>
  <c r="D191" i="61" s="1"/>
  <c r="D192" i="61" s="1"/>
  <c r="D193" i="61" s="1"/>
  <c r="D194" i="61" s="1"/>
  <c r="D195" i="61" s="1"/>
  <c r="D196" i="61" s="1"/>
  <c r="D197" i="61" s="1"/>
  <c r="D198" i="61" s="1"/>
  <c r="D199" i="61" s="1"/>
  <c r="D200" i="61" s="1"/>
  <c r="D201" i="61" s="1"/>
  <c r="D202" i="61" s="1"/>
  <c r="D203" i="61" s="1"/>
  <c r="D204" i="61" s="1"/>
  <c r="H169" i="61" s="1"/>
  <c r="B18" i="62" l="1"/>
  <c r="Z121" i="62"/>
  <c r="B22" i="62"/>
  <c r="J14" i="62"/>
  <c r="M29" i="61"/>
  <c r="R29" i="61"/>
  <c r="U29" i="61"/>
  <c r="X29" i="61"/>
  <c r="H44" i="61"/>
  <c r="H129" i="61"/>
  <c r="H96" i="61"/>
  <c r="H121" i="61"/>
  <c r="H123" i="61"/>
  <c r="H48" i="61"/>
  <c r="H185" i="61"/>
  <c r="H162" i="61"/>
  <c r="H198" i="61"/>
  <c r="H143" i="61"/>
  <c r="H204" i="61"/>
  <c r="H187" i="61"/>
  <c r="H203" i="61"/>
  <c r="H164" i="61"/>
  <c r="H127" i="61"/>
  <c r="H57" i="61"/>
  <c r="H76" i="61"/>
  <c r="H120" i="61"/>
  <c r="H158" i="61"/>
  <c r="H103" i="61"/>
  <c r="H59" i="61"/>
  <c r="H201" i="61"/>
  <c r="H95" i="61"/>
  <c r="H124" i="61"/>
  <c r="H165" i="61"/>
  <c r="H159" i="61"/>
  <c r="H174" i="61"/>
  <c r="H131" i="61"/>
  <c r="H3" i="61"/>
  <c r="H6" i="61"/>
  <c r="H5" i="61"/>
  <c r="H9" i="61"/>
  <c r="H4" i="61"/>
  <c r="H8" i="61"/>
  <c r="H7" i="61"/>
  <c r="H17" i="61"/>
  <c r="H14" i="61"/>
  <c r="H26" i="61"/>
  <c r="H10" i="61"/>
  <c r="H70" i="61"/>
  <c r="H104" i="61"/>
  <c r="H39" i="61"/>
  <c r="H43" i="61"/>
  <c r="H90" i="61"/>
  <c r="H99" i="61"/>
  <c r="H51" i="61"/>
  <c r="H12" i="61"/>
  <c r="H50" i="61"/>
  <c r="H11" i="61"/>
  <c r="H147" i="61"/>
  <c r="H27" i="61"/>
  <c r="H37" i="61"/>
  <c r="H49" i="61"/>
  <c r="H23" i="61"/>
  <c r="H46" i="61"/>
  <c r="H25" i="61"/>
  <c r="H107" i="61"/>
  <c r="H42" i="61"/>
  <c r="H72" i="61"/>
  <c r="H60" i="61"/>
  <c r="H36" i="61"/>
  <c r="H47" i="61"/>
  <c r="H15" i="61"/>
  <c r="H18" i="61"/>
  <c r="H45" i="61"/>
  <c r="H30" i="61"/>
  <c r="H133" i="61"/>
  <c r="H31" i="61"/>
  <c r="H19" i="61"/>
  <c r="H16" i="61"/>
  <c r="H89" i="61"/>
  <c r="H98" i="61"/>
  <c r="H24" i="61"/>
  <c r="H29" i="61"/>
  <c r="H71" i="61"/>
  <c r="H13" i="61"/>
  <c r="H20" i="61"/>
  <c r="H55" i="61"/>
  <c r="H65" i="61"/>
  <c r="H54" i="61"/>
  <c r="H21" i="61"/>
  <c r="H35" i="61"/>
  <c r="H109" i="61"/>
  <c r="H40" i="61"/>
  <c r="H52" i="61"/>
  <c r="H77" i="61"/>
  <c r="H83" i="61"/>
  <c r="H32" i="61"/>
  <c r="H33" i="61"/>
  <c r="H38" i="61"/>
  <c r="H81" i="61"/>
  <c r="H22" i="61"/>
  <c r="H53" i="61"/>
  <c r="H87" i="61"/>
  <c r="H28" i="61"/>
  <c r="H34" i="61"/>
  <c r="H56" i="61"/>
  <c r="H186" i="61"/>
  <c r="H114" i="61"/>
  <c r="H153" i="61"/>
  <c r="H75" i="61"/>
  <c r="H166" i="61"/>
  <c r="H163" i="61"/>
  <c r="H205" i="61"/>
  <c r="H126" i="61"/>
  <c r="H91" i="61"/>
  <c r="H154" i="61"/>
  <c r="H150" i="61"/>
  <c r="H144" i="61"/>
  <c r="H88" i="61"/>
  <c r="H188" i="61"/>
  <c r="H101" i="61"/>
  <c r="H116" i="61"/>
  <c r="H135" i="61"/>
  <c r="H68" i="61"/>
  <c r="H152" i="61"/>
  <c r="H141" i="61"/>
  <c r="H190" i="61"/>
  <c r="H80" i="61"/>
  <c r="H130" i="61"/>
  <c r="H85" i="61"/>
  <c r="H79" i="61"/>
  <c r="H176" i="61"/>
  <c r="H197" i="61"/>
  <c r="H148" i="61"/>
  <c r="H179" i="61"/>
  <c r="H118" i="61"/>
  <c r="H92" i="61"/>
  <c r="H155" i="61"/>
  <c r="H171" i="61"/>
  <c r="H139" i="61"/>
  <c r="H136" i="61"/>
  <c r="H177" i="61"/>
  <c r="H58" i="61"/>
  <c r="H94" i="61"/>
  <c r="H200" i="61"/>
  <c r="H117" i="61"/>
  <c r="H194" i="61"/>
  <c r="H183" i="61"/>
  <c r="H78" i="61"/>
  <c r="H66" i="61"/>
  <c r="H73" i="61"/>
  <c r="H119" i="61"/>
  <c r="H134" i="61"/>
  <c r="H102" i="61"/>
  <c r="H191" i="61"/>
  <c r="H184" i="61"/>
  <c r="H113" i="61"/>
  <c r="H199" i="61"/>
  <c r="H74" i="61"/>
  <c r="H106" i="61"/>
  <c r="H137" i="61"/>
  <c r="H125" i="61"/>
  <c r="H69" i="61"/>
  <c r="H160" i="61"/>
  <c r="H196" i="61"/>
  <c r="H175" i="61"/>
  <c r="H111" i="61"/>
  <c r="H132" i="61"/>
  <c r="H100" i="61"/>
  <c r="H41" i="61"/>
  <c r="H122" i="61"/>
  <c r="H192" i="61"/>
  <c r="H61" i="61"/>
  <c r="H62" i="61"/>
  <c r="H195" i="61"/>
  <c r="H156" i="61"/>
  <c r="H64" i="61"/>
  <c r="H128" i="61"/>
  <c r="H178" i="61"/>
  <c r="H157" i="61"/>
  <c r="H112" i="61"/>
  <c r="H167" i="61"/>
  <c r="H108" i="61"/>
  <c r="H82" i="61"/>
  <c r="H173" i="61"/>
  <c r="H115" i="61"/>
  <c r="H146" i="61"/>
  <c r="H105" i="61"/>
  <c r="H151" i="61"/>
  <c r="H93" i="61"/>
  <c r="H170" i="61"/>
  <c r="H97" i="61"/>
  <c r="H193" i="61"/>
  <c r="H84" i="61"/>
  <c r="H182" i="61"/>
  <c r="H142" i="61"/>
  <c r="H168" i="61"/>
  <c r="H67" i="61"/>
  <c r="H180" i="61"/>
  <c r="H161" i="61"/>
  <c r="H110" i="61"/>
  <c r="H138" i="61"/>
  <c r="H181" i="61"/>
  <c r="H202" i="61"/>
  <c r="H63" i="61"/>
  <c r="H149" i="61"/>
  <c r="H140" i="61"/>
  <c r="H189" i="61"/>
  <c r="H86" i="61"/>
  <c r="H172" i="61"/>
  <c r="H145" i="61"/>
  <c r="B67" i="62" l="1"/>
  <c r="B24" i="62"/>
  <c r="J13" i="62"/>
  <c r="M30" i="61"/>
  <c r="X30" i="61"/>
  <c r="R30" i="61"/>
  <c r="U30" i="61"/>
  <c r="G2" i="61"/>
  <c r="N13" i="62" l="1"/>
  <c r="M31" i="61"/>
  <c r="U31" i="61"/>
  <c r="X31" i="61"/>
  <c r="R31" i="61"/>
  <c r="N14" i="62" l="1"/>
  <c r="M32" i="61"/>
  <c r="U32" i="61"/>
  <c r="X32" i="61"/>
  <c r="R32" i="61"/>
  <c r="N2" i="62" l="1"/>
  <c r="M33" i="61"/>
  <c r="U33" i="61"/>
  <c r="X33" i="61"/>
  <c r="R33" i="61"/>
  <c r="V121" i="62" l="1"/>
  <c r="R121" i="62"/>
  <c r="N72" i="62"/>
  <c r="M34" i="61"/>
  <c r="U34" i="61"/>
  <c r="R34" i="61"/>
  <c r="X34" i="61"/>
  <c r="M35" i="61" l="1"/>
  <c r="R35" i="61"/>
  <c r="U35" i="61"/>
  <c r="X35" i="61"/>
  <c r="N73" i="62" l="1"/>
  <c r="M36" i="61"/>
  <c r="R36" i="61"/>
  <c r="U36" i="61"/>
  <c r="X36" i="61"/>
  <c r="B11" i="62" l="1"/>
  <c r="M37" i="61"/>
  <c r="X37" i="61"/>
  <c r="R37" i="61"/>
  <c r="U37" i="61"/>
  <c r="B7" i="62" l="1"/>
  <c r="M38" i="61"/>
  <c r="X38" i="61"/>
  <c r="U38" i="61"/>
  <c r="R38" i="61"/>
  <c r="B9" i="62" l="1"/>
  <c r="M39" i="61"/>
  <c r="X39" i="61"/>
  <c r="R39" i="61"/>
  <c r="U39" i="61"/>
  <c r="B35" i="62" l="1"/>
  <c r="M40" i="61"/>
  <c r="U40" i="61"/>
  <c r="R40" i="61"/>
  <c r="X40" i="61"/>
  <c r="B17" i="62" l="1"/>
  <c r="B32" i="62"/>
  <c r="B10" i="62"/>
  <c r="M41" i="61"/>
  <c r="U41" i="61"/>
  <c r="R41" i="61"/>
  <c r="X41" i="61"/>
  <c r="B46" i="62" l="1"/>
  <c r="M42" i="61"/>
  <c r="R42" i="61"/>
  <c r="X42" i="61"/>
  <c r="U42" i="61"/>
  <c r="B105" i="62" l="1"/>
  <c r="M43" i="61"/>
  <c r="U43" i="61"/>
  <c r="X43" i="61"/>
  <c r="R43" i="61"/>
  <c r="B87" i="62" l="1"/>
  <c r="B112" i="62"/>
  <c r="B101" i="62"/>
  <c r="B111" i="62"/>
  <c r="B93" i="62"/>
  <c r="B91" i="62"/>
  <c r="B109" i="62"/>
  <c r="B85" i="62"/>
  <c r="B89" i="62"/>
  <c r="B94" i="62"/>
  <c r="B104" i="62"/>
  <c r="B82" i="62"/>
  <c r="B98" i="62"/>
  <c r="B107" i="62"/>
  <c r="B106" i="62"/>
  <c r="B97" i="62"/>
  <c r="B110" i="62"/>
  <c r="B108" i="62"/>
  <c r="B103" i="62"/>
  <c r="B99" i="62"/>
  <c r="B102" i="62"/>
  <c r="M44" i="61"/>
  <c r="R44" i="61"/>
  <c r="X44" i="61"/>
  <c r="U44" i="61"/>
  <c r="M45" i="61" l="1"/>
  <c r="X45" i="61"/>
  <c r="R45" i="61"/>
  <c r="U45" i="61"/>
  <c r="M46" i="61" l="1"/>
  <c r="R46" i="61"/>
  <c r="U46" i="61"/>
  <c r="X46" i="61"/>
  <c r="M47" i="61" l="1"/>
  <c r="U47" i="61"/>
  <c r="X47" i="61"/>
  <c r="R47" i="61"/>
  <c r="M48" i="61" l="1"/>
  <c r="R48" i="61"/>
  <c r="X48" i="61"/>
  <c r="U48" i="61"/>
  <c r="M49" i="61" l="1"/>
  <c r="U49" i="61"/>
  <c r="R49" i="61"/>
  <c r="X49" i="61"/>
  <c r="M50" i="61" l="1"/>
  <c r="U50" i="61"/>
  <c r="R50" i="61"/>
  <c r="X50" i="61"/>
  <c r="M51" i="61" l="1"/>
  <c r="X51" i="61"/>
  <c r="U51" i="61"/>
  <c r="R51" i="61"/>
  <c r="M52" i="61" l="1"/>
  <c r="X52" i="61"/>
  <c r="R52" i="61"/>
  <c r="U52" i="61"/>
  <c r="M53" i="61" l="1"/>
  <c r="X53" i="61"/>
  <c r="R53" i="61"/>
  <c r="U53" i="61"/>
  <c r="M54" i="61" l="1"/>
  <c r="U54" i="61"/>
  <c r="R54" i="61"/>
  <c r="X54" i="61"/>
  <c r="M55" i="61" l="1"/>
  <c r="X55" i="61"/>
  <c r="U55" i="61"/>
  <c r="R55" i="61"/>
  <c r="M56" i="61" l="1"/>
  <c r="R56" i="61"/>
  <c r="X56" i="61"/>
  <c r="U56" i="61"/>
  <c r="M57" i="61" l="1"/>
  <c r="R57" i="61"/>
  <c r="X57" i="61"/>
  <c r="U57" i="61"/>
  <c r="M58" i="61" l="1"/>
  <c r="U58" i="61"/>
  <c r="R58" i="61"/>
  <c r="X58" i="61"/>
  <c r="M59" i="61" l="1"/>
  <c r="X59" i="61"/>
  <c r="U59" i="61"/>
  <c r="R59" i="61"/>
  <c r="M60" i="61" l="1"/>
  <c r="R60" i="61"/>
  <c r="U60" i="61"/>
  <c r="X60" i="61"/>
  <c r="M61" i="61" l="1"/>
  <c r="X61" i="61"/>
  <c r="R61" i="61"/>
  <c r="U61" i="61"/>
  <c r="M62" i="61" l="1"/>
  <c r="U62" i="61"/>
  <c r="X62" i="61"/>
  <c r="R62" i="61"/>
  <c r="M63" i="61" l="1"/>
  <c r="X63" i="61"/>
  <c r="U63" i="61"/>
  <c r="R63" i="61"/>
  <c r="M64" i="61" l="1"/>
  <c r="X64" i="61"/>
  <c r="U64" i="61"/>
  <c r="R64" i="61"/>
  <c r="M65" i="61" l="1"/>
  <c r="U65" i="61"/>
  <c r="R65" i="61"/>
  <c r="X65" i="61"/>
  <c r="M66" i="61" l="1"/>
  <c r="R66" i="61"/>
  <c r="U66" i="61"/>
  <c r="X66" i="61"/>
  <c r="M67" i="61" l="1"/>
  <c r="X67" i="61"/>
  <c r="R67" i="61"/>
  <c r="U67" i="61"/>
  <c r="M68" i="61" l="1"/>
  <c r="U68" i="61"/>
  <c r="R68" i="61"/>
  <c r="X68" i="61"/>
  <c r="M69" i="61" l="1"/>
  <c r="R69" i="61"/>
  <c r="X69" i="61"/>
  <c r="U69" i="61"/>
  <c r="M70" i="61" l="1"/>
  <c r="R70" i="61"/>
  <c r="U70" i="61"/>
  <c r="X70" i="61"/>
  <c r="M71" i="61" l="1"/>
  <c r="U71" i="61"/>
  <c r="X71" i="61"/>
  <c r="R71" i="61"/>
  <c r="M72" i="61" l="1"/>
  <c r="R72" i="61"/>
  <c r="X72" i="61"/>
  <c r="U72" i="61"/>
  <c r="M73" i="61" l="1"/>
  <c r="U73" i="61"/>
  <c r="R73" i="61"/>
  <c r="X73" i="61"/>
  <c r="M74" i="61" l="1"/>
  <c r="U74" i="61"/>
  <c r="R74" i="61"/>
  <c r="X74" i="61"/>
  <c r="M75" i="61" l="1"/>
  <c r="X75" i="61"/>
  <c r="R75" i="61"/>
  <c r="U75" i="61"/>
  <c r="M76" i="61" l="1"/>
  <c r="R76" i="61"/>
  <c r="U76" i="61"/>
  <c r="X76" i="61"/>
  <c r="M77" i="61" l="1"/>
  <c r="X77" i="61"/>
  <c r="R77" i="61"/>
  <c r="U77" i="61"/>
  <c r="M78" i="61" l="1"/>
  <c r="U78" i="61"/>
  <c r="R78" i="61"/>
  <c r="X78" i="61"/>
  <c r="M79" i="61" l="1"/>
  <c r="X79" i="61"/>
  <c r="R79" i="61"/>
  <c r="U79" i="61"/>
  <c r="M80" i="61" l="1"/>
  <c r="X80" i="61"/>
  <c r="U80" i="61"/>
  <c r="R80" i="61"/>
  <c r="M81" i="61" l="1"/>
  <c r="R81" i="61"/>
  <c r="X81" i="61"/>
  <c r="U81" i="61"/>
  <c r="M82" i="61" l="1"/>
  <c r="U82" i="61"/>
  <c r="R82" i="61"/>
  <c r="X82" i="61"/>
  <c r="M83" i="61" l="1"/>
  <c r="U83" i="61"/>
  <c r="X83" i="61"/>
  <c r="R83" i="61"/>
  <c r="M84" i="61" l="1"/>
  <c r="R84" i="61"/>
  <c r="U84" i="61"/>
  <c r="X84" i="61"/>
  <c r="M85" i="61" l="1"/>
  <c r="X85" i="61"/>
  <c r="R85" i="61"/>
  <c r="U85" i="61"/>
  <c r="M86" i="61" l="1"/>
  <c r="X86" i="61"/>
  <c r="U86" i="61"/>
  <c r="R86" i="61"/>
  <c r="M87" i="61" l="1"/>
  <c r="U87" i="61"/>
  <c r="X87" i="61"/>
  <c r="R87" i="61"/>
  <c r="M88" i="61" l="1"/>
  <c r="X88" i="61"/>
  <c r="U88" i="61"/>
  <c r="R88" i="61"/>
  <c r="M89" i="61" l="1"/>
  <c r="U89" i="61"/>
  <c r="R89" i="61"/>
  <c r="X89" i="61"/>
  <c r="M90" i="61" l="1"/>
  <c r="U90" i="61"/>
  <c r="X90" i="61"/>
  <c r="R90" i="61"/>
  <c r="M91" i="61" l="1"/>
  <c r="X91" i="61"/>
  <c r="U91" i="61"/>
  <c r="R91" i="61"/>
  <c r="M92" i="61" l="1"/>
  <c r="X92" i="61"/>
  <c r="U92" i="61"/>
  <c r="R92" i="61"/>
  <c r="M93" i="61" l="1"/>
  <c r="U93" i="61"/>
  <c r="X93" i="61"/>
  <c r="R93" i="61"/>
  <c r="M94" i="61" l="1"/>
  <c r="U94" i="61"/>
  <c r="X94" i="61"/>
  <c r="R94" i="61"/>
  <c r="M95" i="61" l="1"/>
  <c r="U95" i="61"/>
  <c r="R95" i="61"/>
  <c r="X95" i="61"/>
  <c r="M96" i="61" l="1"/>
  <c r="R96" i="61"/>
  <c r="U96" i="61"/>
  <c r="X96" i="61"/>
  <c r="M97" i="61" l="1"/>
  <c r="R97" i="61"/>
  <c r="X97" i="61"/>
  <c r="U97" i="61"/>
  <c r="M98" i="61" l="1"/>
  <c r="X98" i="61"/>
  <c r="R98" i="61"/>
  <c r="U98" i="61"/>
  <c r="M99" i="61" l="1"/>
  <c r="X99" i="61"/>
  <c r="U99" i="61"/>
  <c r="R99" i="61"/>
  <c r="M100" i="61" l="1"/>
  <c r="U100" i="61"/>
  <c r="R100" i="61"/>
  <c r="X100" i="61"/>
  <c r="M101" i="61" l="1"/>
  <c r="X101" i="61"/>
  <c r="R101" i="61"/>
  <c r="U101" i="61"/>
  <c r="M102" i="61" l="1"/>
  <c r="R102" i="61"/>
  <c r="U102" i="61"/>
  <c r="X102" i="61"/>
  <c r="M103" i="61" l="1"/>
  <c r="U103" i="61"/>
  <c r="X103" i="61"/>
  <c r="R103" i="61"/>
  <c r="M104" i="61" l="1"/>
  <c r="U104" i="61"/>
  <c r="R104" i="61"/>
  <c r="X104" i="61"/>
  <c r="M105" i="61" l="1"/>
  <c r="U105" i="61"/>
  <c r="X105" i="61"/>
  <c r="R105" i="61"/>
  <c r="M106" i="61" l="1"/>
  <c r="X106" i="61"/>
  <c r="R106" i="61"/>
  <c r="U106" i="61"/>
  <c r="M107" i="61" l="1"/>
  <c r="X107" i="61"/>
  <c r="U107" i="61"/>
  <c r="R107" i="61"/>
  <c r="M108" i="61" l="1"/>
  <c r="R108" i="61"/>
  <c r="X108" i="61"/>
  <c r="U108" i="61"/>
  <c r="M109" i="61" l="1"/>
  <c r="U109" i="61"/>
  <c r="X109" i="61"/>
  <c r="R109" i="61"/>
  <c r="M110" i="61" l="1"/>
  <c r="X110" i="61"/>
  <c r="U110" i="61"/>
  <c r="R110" i="61"/>
  <c r="M111" i="61" l="1"/>
  <c r="U111" i="61"/>
  <c r="X111" i="61"/>
  <c r="R111" i="61"/>
  <c r="M112" i="61" l="1"/>
  <c r="R112" i="61"/>
  <c r="U112" i="61"/>
  <c r="X112" i="61"/>
  <c r="M113" i="61" l="1"/>
  <c r="U113" i="61"/>
  <c r="X113" i="61"/>
  <c r="R113" i="61"/>
  <c r="M114" i="61" l="1"/>
  <c r="R114" i="61"/>
  <c r="X114" i="61"/>
  <c r="U114" i="61"/>
  <c r="M115" i="61" l="1"/>
  <c r="U115" i="61"/>
  <c r="X115" i="61"/>
  <c r="R115" i="61"/>
  <c r="M116" i="61" l="1"/>
  <c r="U116" i="61"/>
  <c r="X116" i="61"/>
  <c r="R116" i="61"/>
  <c r="M117" i="61" l="1"/>
  <c r="X117" i="61"/>
  <c r="U117" i="61"/>
  <c r="R117" i="61"/>
  <c r="M118" i="61" l="1"/>
  <c r="X118" i="61"/>
  <c r="U118" i="61"/>
  <c r="R118" i="61"/>
  <c r="M119" i="61" l="1"/>
  <c r="X119" i="61"/>
  <c r="U119" i="61"/>
  <c r="R119" i="61"/>
  <c r="M120" i="61" l="1"/>
  <c r="X120" i="61"/>
  <c r="U120" i="61"/>
  <c r="R120" i="61"/>
  <c r="M121" i="61" l="1"/>
  <c r="U121" i="61"/>
  <c r="X121" i="61"/>
  <c r="R121" i="61"/>
  <c r="M122" i="61" l="1"/>
  <c r="R122" i="61"/>
  <c r="U122" i="61"/>
  <c r="X122" i="61"/>
  <c r="M123" i="61" l="1"/>
  <c r="R123" i="61"/>
  <c r="X123" i="61"/>
  <c r="U123" i="61"/>
  <c r="M124" i="61" l="1"/>
  <c r="U124" i="61"/>
  <c r="X124" i="61"/>
  <c r="R124" i="61"/>
  <c r="M125" i="61" l="1"/>
  <c r="R125" i="61"/>
  <c r="X125" i="61"/>
  <c r="U125" i="61"/>
  <c r="M126" i="61" l="1"/>
  <c r="X126" i="61"/>
  <c r="U126" i="61"/>
  <c r="R126" i="61"/>
  <c r="M127" i="61" l="1"/>
  <c r="U127" i="61"/>
  <c r="X127" i="61"/>
  <c r="R127" i="61"/>
  <c r="M128" i="61" l="1"/>
  <c r="R128" i="61"/>
  <c r="X128" i="61"/>
  <c r="U128" i="61"/>
  <c r="M129" i="61" l="1"/>
  <c r="X129" i="61"/>
  <c r="U129" i="61"/>
  <c r="R129" i="61"/>
  <c r="M130" i="61" l="1"/>
  <c r="X130" i="61"/>
  <c r="R130" i="61"/>
  <c r="U130" i="61"/>
  <c r="M131" i="61" l="1"/>
  <c r="X131" i="61"/>
  <c r="R131" i="61"/>
  <c r="U131" i="61"/>
  <c r="M132" i="61" l="1"/>
  <c r="R132" i="61"/>
  <c r="X132" i="61"/>
  <c r="U132" i="61"/>
  <c r="M133" i="61" l="1"/>
  <c r="X133" i="61"/>
  <c r="R133" i="61"/>
  <c r="U133" i="61"/>
  <c r="M134" i="61" l="1"/>
  <c r="U134" i="61"/>
  <c r="X134" i="61"/>
  <c r="R134" i="61"/>
  <c r="M135" i="61" l="1"/>
  <c r="X135" i="61"/>
  <c r="U135" i="61"/>
  <c r="R135" i="61"/>
  <c r="M136" i="61" l="1"/>
  <c r="U136" i="61"/>
  <c r="X136" i="61"/>
  <c r="R136" i="61"/>
  <c r="M137" i="61" l="1"/>
  <c r="X137" i="61"/>
  <c r="R137" i="61"/>
  <c r="U137" i="61"/>
  <c r="M138" i="61" l="1"/>
  <c r="U138" i="61"/>
  <c r="R138" i="61"/>
  <c r="X138" i="61"/>
  <c r="M139" i="61" l="1"/>
  <c r="X139" i="61"/>
  <c r="U139" i="61"/>
  <c r="R139" i="61"/>
  <c r="M140" i="61" l="1"/>
  <c r="U140" i="61"/>
  <c r="X140" i="61"/>
  <c r="R140" i="61"/>
  <c r="M141" i="61" l="1"/>
  <c r="U141" i="61"/>
  <c r="R141" i="61"/>
  <c r="X141" i="61"/>
  <c r="M142" i="61" l="1"/>
  <c r="X142" i="61"/>
  <c r="U142" i="61"/>
  <c r="R142" i="61"/>
  <c r="M143" i="61" l="1"/>
  <c r="R143" i="61"/>
  <c r="X143" i="61"/>
  <c r="U143" i="61"/>
  <c r="M144" i="61" l="1"/>
  <c r="R144" i="61"/>
  <c r="U144" i="61"/>
  <c r="X144" i="61"/>
  <c r="M145" i="61" l="1"/>
  <c r="U145" i="61"/>
  <c r="X145" i="61"/>
  <c r="R145" i="61"/>
  <c r="M146" i="61" l="1"/>
  <c r="R146" i="61"/>
  <c r="U146" i="61"/>
  <c r="X146" i="61"/>
  <c r="M147" i="61" l="1"/>
  <c r="X147" i="61"/>
  <c r="U147" i="61"/>
  <c r="R147" i="61"/>
  <c r="M148" i="61" l="1"/>
  <c r="X148" i="61"/>
  <c r="R148" i="61"/>
  <c r="U148" i="61"/>
  <c r="M149" i="61" l="1"/>
  <c r="X149" i="61"/>
  <c r="R149" i="61"/>
  <c r="U149" i="61"/>
  <c r="M150" i="61" l="1"/>
  <c r="R150" i="61"/>
  <c r="X150" i="61"/>
  <c r="U150" i="61"/>
  <c r="M151" i="61" l="1"/>
  <c r="U151" i="61"/>
  <c r="X151" i="61"/>
  <c r="R151" i="61"/>
  <c r="M152" i="61" l="1"/>
  <c r="X152" i="61"/>
  <c r="R152" i="61"/>
  <c r="U152" i="61"/>
  <c r="M153" i="61" l="1"/>
  <c r="X153" i="61"/>
  <c r="R153" i="61"/>
  <c r="U153" i="61"/>
  <c r="M154" i="61" l="1"/>
  <c r="X154" i="61"/>
  <c r="U154" i="61"/>
  <c r="R154" i="61"/>
  <c r="M155" i="61" l="1"/>
  <c r="X155" i="61"/>
  <c r="U155" i="61"/>
  <c r="R155" i="61"/>
  <c r="M156" i="61" l="1"/>
  <c r="X156" i="61"/>
  <c r="U156" i="61"/>
  <c r="R156" i="61"/>
  <c r="M157" i="61" l="1"/>
  <c r="U157" i="61"/>
  <c r="X157" i="61"/>
  <c r="R157" i="61"/>
  <c r="M158" i="61" l="1"/>
  <c r="X158" i="61"/>
  <c r="R158" i="61"/>
  <c r="U158" i="61"/>
  <c r="M159" i="61" l="1"/>
  <c r="R159" i="61"/>
  <c r="U159" i="61"/>
  <c r="X159" i="61"/>
  <c r="M160" i="61" l="1"/>
  <c r="U160" i="61"/>
  <c r="X160" i="61"/>
  <c r="R160" i="61"/>
  <c r="M161" i="61" l="1"/>
  <c r="U161" i="61"/>
  <c r="X161" i="61"/>
  <c r="R161" i="61"/>
  <c r="M162" i="61" l="1"/>
  <c r="X162" i="61"/>
  <c r="R162" i="61"/>
  <c r="U162" i="61"/>
  <c r="M163" i="61" l="1"/>
  <c r="X163" i="61"/>
  <c r="U163" i="61"/>
  <c r="R163" i="61"/>
  <c r="M164" i="61" l="1"/>
  <c r="R164" i="61"/>
  <c r="U164" i="61"/>
  <c r="X164" i="61"/>
  <c r="M165" i="61" l="1"/>
  <c r="X165" i="61"/>
  <c r="R165" i="61"/>
  <c r="U165" i="61"/>
  <c r="M166" i="61" l="1"/>
  <c r="U166" i="61"/>
  <c r="R166" i="61"/>
  <c r="X166" i="61"/>
  <c r="M167" i="61" l="1"/>
  <c r="X167" i="61"/>
  <c r="R167" i="61"/>
  <c r="U167" i="61"/>
  <c r="M168" i="61" l="1"/>
  <c r="U168" i="61"/>
  <c r="X168" i="61"/>
  <c r="R168" i="61"/>
  <c r="M169" i="61" l="1"/>
  <c r="X169" i="61"/>
  <c r="U169" i="61"/>
  <c r="R169" i="61"/>
  <c r="M170" i="61" l="1"/>
  <c r="R170" i="61"/>
  <c r="U170" i="61"/>
  <c r="X170" i="61"/>
  <c r="M171" i="61" l="1"/>
  <c r="X171" i="61"/>
  <c r="U171" i="61"/>
  <c r="R171" i="61"/>
  <c r="M172" i="61" l="1"/>
  <c r="X172" i="61"/>
  <c r="U172" i="61"/>
  <c r="R172" i="61"/>
  <c r="M173" i="61" l="1"/>
  <c r="X173" i="61"/>
  <c r="U173" i="61"/>
  <c r="R173" i="61"/>
  <c r="M174" i="61" l="1"/>
  <c r="R174" i="61"/>
  <c r="U174" i="61"/>
  <c r="X174" i="61"/>
  <c r="M175" i="61" l="1"/>
  <c r="X175" i="61"/>
  <c r="R175" i="61"/>
  <c r="U175" i="61"/>
  <c r="M176" i="61" l="1"/>
  <c r="U176" i="61"/>
  <c r="X176" i="61"/>
  <c r="R176" i="61"/>
  <c r="M177" i="61" l="1"/>
  <c r="R177" i="61"/>
  <c r="U177" i="61"/>
  <c r="X177" i="61"/>
  <c r="M178" i="61" l="1"/>
  <c r="X178" i="61"/>
  <c r="U178" i="61"/>
  <c r="R178" i="61"/>
  <c r="M179" i="61" l="1"/>
  <c r="U179" i="61"/>
  <c r="R179" i="61"/>
  <c r="X179" i="61"/>
  <c r="M180" i="61" l="1"/>
  <c r="R180" i="61"/>
  <c r="U180" i="61"/>
  <c r="X180" i="61"/>
  <c r="M181" i="61" l="1"/>
  <c r="X181" i="61"/>
  <c r="U181" i="61"/>
  <c r="R181" i="61"/>
  <c r="M182" i="61" l="1"/>
  <c r="X182" i="61"/>
  <c r="R182" i="61"/>
  <c r="U182" i="61"/>
  <c r="M183" i="61" l="1"/>
  <c r="R183" i="61"/>
  <c r="U183" i="61"/>
  <c r="X183" i="61"/>
  <c r="M184" i="61" l="1"/>
  <c r="U184" i="61"/>
  <c r="R184" i="61"/>
  <c r="X184" i="61"/>
  <c r="M185" i="61" l="1"/>
  <c r="X185" i="61"/>
  <c r="R185" i="61"/>
  <c r="U185" i="61"/>
  <c r="M186" i="61" l="1"/>
  <c r="U186" i="61"/>
  <c r="X186" i="61"/>
  <c r="R186" i="61"/>
  <c r="M187" i="61" l="1"/>
  <c r="X187" i="61"/>
  <c r="R187" i="61"/>
  <c r="U187" i="61"/>
  <c r="M188" i="61" l="1"/>
  <c r="U188" i="61"/>
  <c r="R188" i="61"/>
  <c r="X188" i="61"/>
  <c r="M189" i="61" l="1"/>
  <c r="U189" i="61"/>
  <c r="X189" i="61"/>
  <c r="R189" i="61"/>
  <c r="M190" i="61" l="1"/>
  <c r="R190" i="61"/>
  <c r="U190" i="61"/>
  <c r="X190" i="61"/>
  <c r="M191" i="61" l="1"/>
  <c r="U191" i="61"/>
  <c r="R191" i="61"/>
  <c r="X191" i="61"/>
  <c r="M192" i="61" l="1"/>
  <c r="U192" i="61"/>
  <c r="X192" i="61"/>
  <c r="R192" i="61"/>
  <c r="M193" i="61" l="1"/>
  <c r="U193" i="61"/>
  <c r="X193" i="61"/>
  <c r="R193" i="61"/>
  <c r="M194" i="61" l="1"/>
  <c r="X194" i="61"/>
  <c r="U194" i="61"/>
  <c r="R194" i="61"/>
  <c r="M195" i="61" l="1"/>
  <c r="U195" i="61"/>
  <c r="R195" i="61"/>
  <c r="X195" i="61"/>
  <c r="M196" i="61" l="1"/>
  <c r="R196" i="61"/>
  <c r="X196" i="61"/>
  <c r="U196" i="61"/>
  <c r="M197" i="61" l="1"/>
  <c r="U197" i="61"/>
  <c r="X197" i="61"/>
  <c r="R197" i="61"/>
  <c r="M198" i="61" l="1"/>
  <c r="U198" i="61"/>
  <c r="R198" i="61"/>
  <c r="X198" i="61"/>
  <c r="M199" i="61" l="1"/>
  <c r="R199" i="61"/>
  <c r="X199" i="61"/>
  <c r="U199" i="61"/>
  <c r="M200" i="61" l="1"/>
  <c r="U200" i="61"/>
  <c r="R200" i="61"/>
  <c r="X200" i="61"/>
  <c r="M201" i="61" l="1"/>
  <c r="X201" i="61"/>
  <c r="U201" i="61"/>
  <c r="R201" i="61"/>
  <c r="M202" i="61" l="1"/>
  <c r="R202" i="61"/>
  <c r="U202" i="61"/>
  <c r="X202" i="61"/>
  <c r="M203" i="61" l="1"/>
  <c r="R203" i="61"/>
  <c r="X203" i="61"/>
  <c r="U203" i="61"/>
  <c r="M204" i="61" l="1"/>
  <c r="R204" i="61"/>
  <c r="U204" i="61"/>
  <c r="X204" i="61"/>
  <c r="M205" i="61" l="1"/>
  <c r="X205" i="61"/>
  <c r="R205" i="61"/>
  <c r="U205" i="61"/>
  <c r="M206" i="61" l="1"/>
  <c r="U206" i="61"/>
  <c r="R206" i="61"/>
  <c r="X206" i="61"/>
  <c r="M207" i="61" l="1"/>
  <c r="X207" i="61"/>
  <c r="U207" i="61"/>
  <c r="R207" i="61"/>
  <c r="M208" i="61" l="1"/>
  <c r="R208" i="61"/>
  <c r="X208" i="61"/>
  <c r="U208" i="61"/>
  <c r="M209" i="61" l="1"/>
  <c r="X209" i="61"/>
  <c r="U209" i="61"/>
  <c r="R209" i="61"/>
  <c r="M210" i="61" l="1"/>
  <c r="U210" i="61"/>
  <c r="R210" i="61"/>
  <c r="X210" i="61"/>
  <c r="M211" i="61" l="1"/>
  <c r="X211" i="61"/>
  <c r="R211" i="61"/>
  <c r="U211" i="61"/>
  <c r="M212" i="61" l="1"/>
  <c r="X212" i="61"/>
  <c r="U212" i="61"/>
  <c r="R212" i="61"/>
  <c r="M213" i="61" l="1"/>
  <c r="U213" i="61"/>
  <c r="R213" i="61"/>
  <c r="X213" i="61"/>
  <c r="M214" i="61" l="1"/>
  <c r="X214" i="61"/>
  <c r="U214" i="61"/>
  <c r="R214" i="61"/>
  <c r="M215" i="61" l="1"/>
  <c r="U215" i="61"/>
  <c r="R215" i="61"/>
  <c r="X215" i="61"/>
  <c r="M216" i="61" l="1"/>
  <c r="R216" i="61"/>
  <c r="U216" i="61"/>
  <c r="X216" i="61"/>
  <c r="M217" i="61" l="1"/>
  <c r="X217" i="61"/>
  <c r="U217" i="61"/>
  <c r="R217" i="61"/>
  <c r="M218" i="61" l="1"/>
  <c r="X218" i="61"/>
  <c r="U218" i="61"/>
  <c r="R218" i="61"/>
  <c r="M219" i="61" l="1"/>
  <c r="R219" i="61"/>
  <c r="X219" i="61"/>
  <c r="U219" i="61"/>
  <c r="M220" i="61" l="1"/>
  <c r="X220" i="61"/>
  <c r="R220" i="61"/>
  <c r="U220" i="61"/>
  <c r="M221" i="61" l="1"/>
  <c r="U221" i="61"/>
  <c r="X221" i="61"/>
  <c r="R221" i="61"/>
  <c r="M222" i="61" l="1"/>
  <c r="X222" i="61"/>
  <c r="R222" i="61"/>
  <c r="U222" i="61"/>
  <c r="M223" i="61" l="1"/>
  <c r="U223" i="61"/>
  <c r="X223" i="61"/>
  <c r="R223" i="61"/>
  <c r="M224" i="61" l="1"/>
  <c r="U224" i="61"/>
  <c r="R224" i="61"/>
  <c r="X224" i="61"/>
  <c r="M225" i="61" l="1"/>
  <c r="U225" i="61"/>
  <c r="R225" i="61"/>
  <c r="X225" i="61"/>
  <c r="M226" i="61" l="1"/>
  <c r="X226" i="61"/>
  <c r="U226" i="61"/>
  <c r="R226" i="61"/>
  <c r="M227" i="61" l="1"/>
  <c r="R227" i="61"/>
  <c r="X227" i="61"/>
  <c r="U227" i="61"/>
  <c r="M228" i="61" l="1"/>
  <c r="R228" i="61"/>
  <c r="U228" i="61"/>
  <c r="X228" i="61"/>
  <c r="M229" i="61" l="1"/>
  <c r="R229" i="61"/>
  <c r="U229" i="61"/>
  <c r="X229" i="61"/>
  <c r="M230" i="61" l="1"/>
  <c r="R230" i="61"/>
  <c r="X230" i="61"/>
  <c r="U230" i="61"/>
  <c r="M231" i="61" l="1"/>
  <c r="U231" i="61"/>
  <c r="X231" i="61"/>
  <c r="R231" i="61"/>
  <c r="M232" i="61" l="1"/>
  <c r="X232" i="61"/>
  <c r="R232" i="61"/>
  <c r="U232" i="61"/>
  <c r="M233" i="61" l="1"/>
  <c r="X233" i="61"/>
  <c r="R233" i="61"/>
  <c r="U233" i="61"/>
  <c r="M234" i="61" l="1"/>
  <c r="X234" i="61"/>
  <c r="R234" i="61"/>
  <c r="U234" i="61"/>
  <c r="M235" i="61" l="1"/>
  <c r="R235" i="61"/>
  <c r="U235" i="61"/>
  <c r="X235" i="61"/>
  <c r="M236" i="61" l="1"/>
  <c r="X236" i="61"/>
  <c r="R236" i="61"/>
  <c r="U236" i="61"/>
  <c r="M237" i="61" l="1"/>
  <c r="R237" i="61"/>
  <c r="U237" i="61"/>
  <c r="X237" i="61"/>
  <c r="M238" i="61" l="1"/>
  <c r="U238" i="61"/>
  <c r="R238" i="61"/>
  <c r="X238" i="61"/>
  <c r="M239" i="61" l="1"/>
  <c r="X239" i="61"/>
  <c r="U239" i="61"/>
  <c r="R239" i="61"/>
  <c r="M240" i="61" l="1"/>
  <c r="U240" i="61"/>
  <c r="R240" i="61"/>
  <c r="X240" i="61"/>
  <c r="M241" i="61" l="1"/>
  <c r="X241" i="61"/>
  <c r="R241" i="61"/>
  <c r="U241" i="61"/>
  <c r="M242" i="61" l="1"/>
  <c r="R242" i="61"/>
  <c r="X242" i="61"/>
  <c r="U242" i="61"/>
  <c r="M243" i="61" l="1"/>
  <c r="U243" i="61"/>
  <c r="R243" i="61"/>
  <c r="X243" i="61"/>
  <c r="M244" i="61" l="1"/>
  <c r="U244" i="61"/>
  <c r="R244" i="61"/>
  <c r="X244" i="61"/>
  <c r="M245" i="61" l="1"/>
  <c r="R245" i="61"/>
  <c r="U245" i="61"/>
  <c r="X245" i="61"/>
  <c r="M246" i="61" l="1"/>
  <c r="X246" i="61"/>
  <c r="U246" i="61"/>
  <c r="R246" i="61"/>
  <c r="M247" i="61" l="1"/>
  <c r="X247" i="61"/>
  <c r="U247" i="61"/>
  <c r="R247" i="61"/>
  <c r="M248" i="61" l="1"/>
  <c r="X248" i="61"/>
  <c r="R248" i="61"/>
  <c r="U248" i="61"/>
  <c r="M249" i="61" l="1"/>
  <c r="U249" i="61"/>
  <c r="X249" i="61"/>
  <c r="R249" i="61"/>
  <c r="M250" i="61" l="1"/>
  <c r="U250" i="61"/>
  <c r="X250" i="61"/>
  <c r="R250" i="61"/>
  <c r="M251" i="61" l="1"/>
  <c r="X251" i="61"/>
  <c r="R251" i="61"/>
  <c r="U251" i="61"/>
  <c r="M252" i="61" l="1"/>
  <c r="U252" i="61"/>
  <c r="R252" i="61"/>
  <c r="X252" i="61"/>
  <c r="M253" i="61" l="1"/>
  <c r="R253" i="61"/>
  <c r="X253" i="61"/>
  <c r="U253" i="61"/>
  <c r="M254" i="61" l="1"/>
  <c r="R254" i="61"/>
  <c r="X254" i="61"/>
  <c r="U254" i="61"/>
  <c r="M255" i="61" l="1"/>
  <c r="R255" i="61"/>
  <c r="U255" i="61"/>
  <c r="X255" i="61"/>
  <c r="M256" i="61" l="1"/>
  <c r="X256" i="61"/>
  <c r="U256" i="61"/>
  <c r="R256" i="61"/>
  <c r="M257" i="61" l="1"/>
  <c r="X257" i="61"/>
  <c r="U257" i="61"/>
  <c r="R257" i="61"/>
  <c r="M258" i="61" l="1"/>
  <c r="X258" i="61"/>
  <c r="R258" i="61"/>
  <c r="U258" i="61"/>
  <c r="M259" i="61" l="1"/>
  <c r="U259" i="61"/>
  <c r="R259" i="61"/>
  <c r="X259" i="61"/>
  <c r="M260" i="61" l="1"/>
  <c r="X260" i="61"/>
  <c r="U260" i="61"/>
  <c r="R260" i="61"/>
  <c r="M261" i="61" l="1"/>
  <c r="U261" i="61"/>
  <c r="X261" i="61"/>
  <c r="R261" i="61"/>
  <c r="M262" i="61" l="1"/>
  <c r="R262" i="61"/>
  <c r="U262" i="61"/>
  <c r="X262" i="61"/>
  <c r="M263" i="61" l="1"/>
  <c r="R263" i="61"/>
  <c r="U263" i="61"/>
  <c r="X263" i="61"/>
  <c r="M264" i="61" l="1"/>
  <c r="U264" i="61"/>
  <c r="R264" i="61"/>
  <c r="X264" i="61"/>
  <c r="M265" i="61" l="1"/>
  <c r="X265" i="61"/>
  <c r="R265" i="61"/>
  <c r="U265" i="61"/>
  <c r="M266" i="61" l="1"/>
  <c r="X266" i="61"/>
  <c r="U266" i="61"/>
  <c r="R266" i="61"/>
  <c r="M267" i="61" l="1"/>
  <c r="R267" i="61"/>
  <c r="X267" i="61"/>
  <c r="U267" i="61"/>
  <c r="M268" i="61" l="1"/>
  <c r="U268" i="61"/>
  <c r="X268" i="61"/>
  <c r="R268" i="61"/>
  <c r="M269" i="61" l="1"/>
  <c r="X269" i="61"/>
  <c r="R269" i="61"/>
  <c r="U269" i="61"/>
  <c r="M270" i="61" l="1"/>
  <c r="R270" i="61"/>
  <c r="X270" i="61"/>
  <c r="U270" i="61"/>
  <c r="M271" i="61" l="1"/>
  <c r="X271" i="61"/>
  <c r="U271" i="61"/>
  <c r="R271" i="61"/>
  <c r="M272" i="61" l="1"/>
  <c r="R272" i="61"/>
  <c r="X272" i="61"/>
  <c r="U272" i="61"/>
  <c r="M273" i="61" l="1"/>
  <c r="U273" i="61"/>
  <c r="X273" i="61"/>
  <c r="R273" i="61"/>
  <c r="M274" i="61" l="1"/>
  <c r="U274" i="61"/>
  <c r="X274" i="61"/>
  <c r="R274" i="61"/>
  <c r="M275" i="61" l="1"/>
  <c r="X275" i="61"/>
  <c r="R275" i="61"/>
  <c r="U275" i="61"/>
  <c r="M276" i="61" l="1"/>
  <c r="X276" i="61"/>
  <c r="R276" i="61"/>
  <c r="U276" i="61"/>
  <c r="M277" i="61" l="1"/>
  <c r="R277" i="61"/>
  <c r="U277" i="61"/>
  <c r="X277" i="61"/>
  <c r="M278" i="61" l="1"/>
  <c r="U278" i="61"/>
  <c r="X278" i="61"/>
  <c r="R278" i="61"/>
  <c r="M279" i="61" l="1"/>
  <c r="R279" i="61"/>
  <c r="X279" i="61"/>
  <c r="U279" i="61"/>
  <c r="M280" i="61" l="1"/>
  <c r="R280" i="61"/>
  <c r="X280" i="61"/>
  <c r="U280" i="61"/>
  <c r="M281" i="61" l="1"/>
  <c r="R281" i="61"/>
  <c r="U281" i="61"/>
  <c r="X281" i="61"/>
  <c r="M282" i="61" l="1"/>
  <c r="U282" i="61"/>
  <c r="X282" i="61"/>
  <c r="R282" i="61"/>
  <c r="M283" i="61" l="1"/>
  <c r="R283" i="61"/>
  <c r="U283" i="61"/>
  <c r="X283" i="61"/>
  <c r="M284" i="61" l="1"/>
  <c r="U284" i="61"/>
  <c r="X284" i="61"/>
  <c r="R284" i="61"/>
  <c r="M285" i="61" l="1"/>
  <c r="R285" i="61"/>
  <c r="U285" i="61"/>
  <c r="X285" i="61"/>
  <c r="M286" i="61" l="1"/>
  <c r="U286" i="61"/>
  <c r="R286" i="61"/>
  <c r="X286" i="61"/>
  <c r="M287" i="61" l="1"/>
  <c r="U287" i="61"/>
  <c r="R287" i="61"/>
  <c r="X287" i="61"/>
  <c r="M288" i="61" l="1"/>
  <c r="R288" i="61"/>
  <c r="X288" i="61"/>
  <c r="U288" i="61"/>
  <c r="M289" i="61" l="1"/>
  <c r="R289" i="61"/>
  <c r="X289" i="61"/>
  <c r="U289" i="61"/>
  <c r="M290" i="61" l="1"/>
  <c r="X290" i="61"/>
  <c r="U290" i="61"/>
  <c r="R290" i="61"/>
  <c r="M291" i="61" l="1"/>
  <c r="R291" i="61"/>
  <c r="X291" i="61"/>
  <c r="U291" i="61"/>
  <c r="M292" i="61" l="1"/>
  <c r="U292" i="61"/>
  <c r="R292" i="61"/>
  <c r="X292" i="61"/>
  <c r="M293" i="61" l="1"/>
  <c r="U293" i="61"/>
  <c r="X293" i="61"/>
  <c r="R293" i="61"/>
  <c r="M294" i="61" l="1"/>
  <c r="R294" i="61"/>
  <c r="X294" i="61"/>
  <c r="U294" i="61"/>
  <c r="M295" i="61" l="1"/>
  <c r="U295" i="61"/>
  <c r="X295" i="61"/>
  <c r="R295" i="61"/>
  <c r="M296" i="61" l="1"/>
  <c r="R296" i="61"/>
  <c r="X296" i="61"/>
  <c r="U296" i="61"/>
  <c r="M297" i="61" l="1"/>
  <c r="U297" i="61"/>
  <c r="R297" i="61"/>
  <c r="X297" i="61"/>
  <c r="M298" i="61" l="1"/>
  <c r="R298" i="61"/>
  <c r="U298" i="61"/>
  <c r="X298" i="61"/>
  <c r="M299" i="61" l="1"/>
  <c r="R299" i="61"/>
  <c r="X299" i="61"/>
  <c r="U299" i="61"/>
  <c r="M300" i="61" l="1"/>
  <c r="R300" i="61"/>
  <c r="X300" i="61"/>
  <c r="U300" i="61"/>
  <c r="M301" i="61" l="1"/>
  <c r="X301" i="61"/>
  <c r="U301" i="61"/>
  <c r="R301" i="61"/>
  <c r="M302" i="61" l="1"/>
  <c r="X302" i="61"/>
  <c r="U302" i="61"/>
  <c r="R302" i="61"/>
  <c r="M303" i="61" l="1"/>
  <c r="U303" i="61"/>
  <c r="R303" i="61"/>
  <c r="X303" i="61"/>
  <c r="M304" i="61" l="1"/>
  <c r="R304" i="61"/>
  <c r="U304" i="61"/>
  <c r="X304" i="61"/>
  <c r="M305" i="61" l="1"/>
  <c r="X305" i="61"/>
  <c r="R305" i="61"/>
  <c r="U305" i="61"/>
  <c r="M306" i="61" l="1"/>
  <c r="U306" i="61"/>
  <c r="X306" i="61"/>
  <c r="R306" i="61"/>
  <c r="M307" i="61" l="1"/>
  <c r="U307" i="61"/>
  <c r="R307" i="61"/>
  <c r="X307" i="61"/>
  <c r="M308" i="61" l="1"/>
  <c r="R308" i="61"/>
  <c r="X308" i="61"/>
  <c r="U308" i="61"/>
  <c r="M309" i="61" l="1"/>
  <c r="X309" i="61"/>
  <c r="R309" i="61"/>
  <c r="U309" i="61"/>
  <c r="M310" i="61" l="1"/>
  <c r="R310" i="61"/>
  <c r="X310" i="61"/>
  <c r="U310" i="61"/>
  <c r="M311" i="61" l="1"/>
  <c r="U311" i="61"/>
  <c r="X311" i="61"/>
  <c r="R311" i="61"/>
  <c r="M312" i="61" l="1"/>
  <c r="U312" i="61"/>
  <c r="X312" i="61"/>
  <c r="R312" i="61"/>
  <c r="M313" i="61" l="1"/>
  <c r="U313" i="61"/>
  <c r="R313" i="61"/>
  <c r="X313" i="61"/>
  <c r="M314" i="61" l="1"/>
  <c r="R314" i="61"/>
  <c r="X314" i="61"/>
  <c r="U314" i="61"/>
  <c r="M315" i="61" l="1"/>
  <c r="U315" i="61"/>
  <c r="R315" i="61"/>
  <c r="X315" i="61"/>
  <c r="M316" i="61" l="1"/>
  <c r="U316" i="61"/>
  <c r="R316" i="61"/>
  <c r="X316" i="61"/>
  <c r="M317" i="61" l="1"/>
  <c r="U317" i="61"/>
  <c r="R317" i="61"/>
  <c r="X317" i="61"/>
  <c r="M318" i="61" l="1"/>
  <c r="X318" i="61"/>
  <c r="R318" i="61"/>
  <c r="U318" i="61"/>
  <c r="M319" i="61" l="1"/>
  <c r="X319" i="61"/>
  <c r="U319" i="61"/>
  <c r="R319" i="61"/>
  <c r="M320" i="61" l="1"/>
  <c r="X320" i="61"/>
  <c r="U320" i="61"/>
  <c r="R320" i="61"/>
  <c r="M321" i="61" l="1"/>
  <c r="X321" i="61"/>
  <c r="R321" i="61"/>
  <c r="U321" i="61"/>
  <c r="M322" i="61" l="1"/>
  <c r="R322" i="61"/>
  <c r="U322" i="61"/>
  <c r="X322" i="61"/>
  <c r="M323" i="61" l="1"/>
  <c r="R323" i="61"/>
  <c r="U323" i="61"/>
  <c r="X323" i="61"/>
  <c r="M324" i="61" l="1"/>
  <c r="X324" i="61"/>
  <c r="R324" i="61"/>
  <c r="U324" i="61"/>
  <c r="M325" i="61" l="1"/>
  <c r="X325" i="61"/>
  <c r="R325" i="61"/>
  <c r="U325" i="61"/>
  <c r="M326" i="61" l="1"/>
  <c r="U326" i="61"/>
  <c r="X326" i="61"/>
  <c r="R326" i="61"/>
  <c r="M327" i="61" l="1"/>
  <c r="R327" i="61"/>
  <c r="U327" i="61"/>
  <c r="X327" i="61"/>
  <c r="M328" i="61" l="1"/>
  <c r="R328" i="61"/>
  <c r="U328" i="61"/>
  <c r="X328" i="61"/>
  <c r="M329" i="61" l="1"/>
  <c r="X329" i="61"/>
  <c r="U329" i="61"/>
  <c r="R329" i="61"/>
  <c r="M330" i="61" l="1"/>
  <c r="R330" i="61"/>
  <c r="U330" i="61"/>
  <c r="X330" i="61"/>
  <c r="M331" i="61" l="1"/>
  <c r="R331" i="61"/>
  <c r="U331" i="61"/>
  <c r="X331" i="61"/>
  <c r="M332" i="61" l="1"/>
  <c r="X332" i="61"/>
  <c r="R332" i="61"/>
  <c r="U332" i="61"/>
  <c r="M333" i="61" l="1"/>
  <c r="X333" i="61"/>
  <c r="R333" i="61"/>
  <c r="U333" i="61"/>
  <c r="M334" i="61" l="1"/>
  <c r="R334" i="61"/>
  <c r="X334" i="61"/>
  <c r="U334" i="61"/>
  <c r="M335" i="61" l="1"/>
  <c r="R335" i="61"/>
  <c r="X335" i="61"/>
  <c r="U335" i="61"/>
  <c r="M336" i="61" l="1"/>
  <c r="X336" i="61"/>
  <c r="U336" i="61"/>
  <c r="R336" i="61"/>
  <c r="M337" i="61" l="1"/>
  <c r="U337" i="61"/>
  <c r="X337" i="61"/>
  <c r="R337" i="61"/>
  <c r="M338" i="61" l="1"/>
  <c r="X338" i="61"/>
  <c r="R338" i="61"/>
  <c r="U338" i="61"/>
  <c r="M339" i="61" l="1"/>
  <c r="U339" i="61"/>
  <c r="R339" i="61"/>
  <c r="X339" i="61"/>
  <c r="M340" i="61" l="1"/>
  <c r="U340" i="61"/>
  <c r="X340" i="61"/>
  <c r="R340" i="61"/>
  <c r="M341" i="61" l="1"/>
  <c r="X341" i="61"/>
  <c r="R341" i="61"/>
  <c r="U341" i="61"/>
  <c r="M342" i="61" l="1"/>
  <c r="U342" i="61"/>
  <c r="X342" i="61"/>
  <c r="R342" i="61"/>
  <c r="M343" i="61" l="1"/>
  <c r="X343" i="61"/>
  <c r="R343" i="61"/>
  <c r="U343" i="61"/>
  <c r="M344" i="61" l="1"/>
  <c r="X344" i="61"/>
  <c r="U344" i="61"/>
  <c r="R344" i="61"/>
  <c r="M345" i="61" l="1"/>
  <c r="U345" i="61"/>
  <c r="X345" i="61"/>
  <c r="R345" i="61"/>
  <c r="M346" i="61" l="1"/>
  <c r="U346" i="61"/>
  <c r="R346" i="61"/>
  <c r="X346" i="61"/>
  <c r="M347" i="61" l="1"/>
  <c r="X347" i="61"/>
  <c r="R347" i="61"/>
  <c r="U347" i="61"/>
  <c r="M348" i="61" l="1"/>
  <c r="U348" i="61"/>
  <c r="R348" i="61"/>
  <c r="X348" i="61"/>
  <c r="M349" i="61" l="1"/>
  <c r="U349" i="61"/>
  <c r="X349" i="61"/>
  <c r="R349" i="61"/>
  <c r="M350" i="61" l="1"/>
  <c r="X350" i="61"/>
  <c r="U350" i="61"/>
  <c r="R350" i="61"/>
  <c r="M351" i="61" l="1"/>
  <c r="R351" i="61"/>
  <c r="X351" i="61"/>
  <c r="U351" i="61"/>
  <c r="M352" i="61" l="1"/>
  <c r="R352" i="61"/>
  <c r="U352" i="61"/>
  <c r="X352" i="61"/>
  <c r="M353" i="61" l="1"/>
  <c r="U353" i="61"/>
  <c r="R353" i="61"/>
  <c r="X353" i="61"/>
  <c r="M354" i="61" l="1"/>
  <c r="X354" i="61"/>
  <c r="U354" i="61"/>
  <c r="R354" i="61"/>
  <c r="M355" i="61" l="1"/>
  <c r="R355" i="61"/>
  <c r="X355" i="61"/>
  <c r="U355" i="61"/>
  <c r="M356" i="61" l="1"/>
  <c r="R356" i="61"/>
  <c r="X356" i="61"/>
  <c r="U356" i="61"/>
  <c r="M357" i="61" l="1"/>
  <c r="X357" i="61"/>
  <c r="R357" i="61"/>
  <c r="U357" i="61"/>
  <c r="M358" i="61" l="1"/>
  <c r="R358" i="61"/>
  <c r="X358" i="61"/>
  <c r="U358" i="61"/>
  <c r="M359" i="61" l="1"/>
  <c r="X359" i="61"/>
  <c r="R359" i="61"/>
  <c r="U359" i="61"/>
  <c r="M360" i="61" l="1"/>
  <c r="R360" i="61"/>
  <c r="X360" i="61"/>
  <c r="U360" i="61"/>
  <c r="M361" i="61" l="1"/>
  <c r="U361" i="61"/>
  <c r="X361" i="61"/>
  <c r="R361" i="61"/>
  <c r="M362" i="61" l="1"/>
  <c r="U362" i="61"/>
  <c r="R362" i="61"/>
  <c r="X362" i="61"/>
  <c r="M363" i="61" l="1"/>
  <c r="R363" i="61"/>
  <c r="X363" i="61"/>
  <c r="U363" i="61"/>
  <c r="M364" i="61" l="1"/>
  <c r="X364" i="61"/>
  <c r="U364" i="61"/>
  <c r="R364" i="61"/>
  <c r="M365" i="61" l="1"/>
  <c r="U365" i="61"/>
  <c r="X365" i="61"/>
  <c r="R365" i="61"/>
  <c r="M366" i="61" l="1"/>
  <c r="U366" i="61"/>
  <c r="X366" i="61"/>
  <c r="R366" i="61"/>
  <c r="M367" i="61" l="1"/>
  <c r="X367" i="61"/>
  <c r="U367" i="61"/>
  <c r="R367" i="61"/>
  <c r="M368" i="61" l="1"/>
  <c r="R368" i="61"/>
  <c r="U368" i="61"/>
  <c r="X368" i="61"/>
  <c r="M369" i="61" l="1"/>
  <c r="X369" i="61"/>
  <c r="U369" i="61"/>
  <c r="R369" i="61"/>
  <c r="M370" i="61" l="1"/>
  <c r="X370" i="61"/>
  <c r="U370" i="61"/>
  <c r="R370" i="61"/>
  <c r="M371" i="61" l="1"/>
  <c r="R371" i="61"/>
  <c r="X371" i="61"/>
  <c r="U371" i="61"/>
  <c r="M372" i="61" l="1"/>
  <c r="X372" i="61"/>
  <c r="R372" i="61"/>
  <c r="U372" i="61"/>
  <c r="M373" i="61" l="1"/>
  <c r="R373" i="61"/>
  <c r="U373" i="61"/>
  <c r="X373" i="61"/>
  <c r="M374" i="61" l="1"/>
  <c r="X374" i="61"/>
  <c r="R374" i="61"/>
  <c r="U374" i="61"/>
  <c r="M375" i="61" l="1"/>
  <c r="U375" i="61"/>
  <c r="R375" i="61"/>
  <c r="X375" i="61"/>
  <c r="M376" i="61" l="1"/>
  <c r="U376" i="61"/>
  <c r="X376" i="61"/>
  <c r="R376" i="61"/>
  <c r="M377" i="61" l="1"/>
  <c r="X377" i="61"/>
  <c r="U377" i="61"/>
  <c r="R377" i="61"/>
  <c r="M378" i="61" l="1"/>
  <c r="R378" i="61"/>
  <c r="X378" i="61"/>
  <c r="U378" i="61"/>
  <c r="M379" i="61" l="1"/>
  <c r="R379" i="61"/>
  <c r="U379" i="61"/>
  <c r="X379" i="61"/>
  <c r="M380" i="61" l="1"/>
  <c r="R380" i="61"/>
  <c r="U380" i="61"/>
  <c r="X380" i="61"/>
  <c r="M381" i="61" l="1"/>
  <c r="R381" i="61"/>
  <c r="U381" i="61"/>
  <c r="X381" i="61"/>
  <c r="M382" i="61" l="1"/>
  <c r="U382" i="61"/>
  <c r="R382" i="61"/>
  <c r="X382" i="61"/>
  <c r="M383" i="61" l="1"/>
  <c r="X383" i="61"/>
  <c r="U383" i="61"/>
  <c r="R383" i="61"/>
  <c r="M384" i="61" l="1"/>
  <c r="X384" i="61"/>
  <c r="R384" i="61"/>
  <c r="U384" i="61"/>
  <c r="M385" i="61" l="1"/>
  <c r="R385" i="61"/>
  <c r="U385" i="61"/>
  <c r="X385" i="61"/>
  <c r="M386" i="61" l="1"/>
  <c r="X386" i="61"/>
  <c r="U386" i="61"/>
  <c r="R386" i="61"/>
  <c r="M387" i="61" l="1"/>
  <c r="X387" i="61"/>
  <c r="U387" i="61"/>
  <c r="R387" i="61"/>
  <c r="M388" i="61" l="1"/>
  <c r="X388" i="61"/>
  <c r="R388" i="61"/>
  <c r="U388" i="61"/>
  <c r="M389" i="61" l="1"/>
  <c r="X389" i="61"/>
  <c r="U389" i="61"/>
  <c r="R389" i="61"/>
  <c r="M390" i="61" l="1"/>
  <c r="R390" i="61"/>
  <c r="X390" i="61"/>
  <c r="U390" i="61"/>
  <c r="M391" i="61" l="1"/>
  <c r="U391" i="61"/>
  <c r="R391" i="61"/>
  <c r="X391" i="61"/>
  <c r="M392" i="61" l="1"/>
  <c r="X392" i="61"/>
  <c r="R392" i="61"/>
  <c r="U392" i="61"/>
  <c r="M393" i="61" l="1"/>
  <c r="R393" i="61"/>
  <c r="X393" i="61"/>
  <c r="U393" i="61"/>
  <c r="M394" i="61" l="1"/>
  <c r="U394" i="61"/>
  <c r="X394" i="61"/>
  <c r="R394" i="61"/>
  <c r="M395" i="61" l="1"/>
  <c r="U395" i="61"/>
  <c r="X395" i="61"/>
  <c r="R395" i="61"/>
  <c r="M396" i="61" l="1"/>
  <c r="X396" i="61"/>
  <c r="R396" i="61"/>
  <c r="U396" i="61"/>
  <c r="M397" i="61" l="1"/>
  <c r="X397" i="61"/>
  <c r="R397" i="61"/>
  <c r="U397" i="61"/>
  <c r="M398" i="61" l="1"/>
  <c r="R398" i="61"/>
  <c r="U398" i="61"/>
  <c r="X398" i="61"/>
  <c r="M399" i="61" l="1"/>
  <c r="X399" i="61"/>
  <c r="R399" i="61"/>
  <c r="U399" i="61"/>
  <c r="M400" i="61" l="1"/>
  <c r="U400" i="61"/>
  <c r="X400" i="61"/>
  <c r="R400" i="61"/>
  <c r="M401" i="61" l="1"/>
  <c r="R401" i="61"/>
  <c r="X401" i="61"/>
  <c r="U401" i="61"/>
  <c r="M402" i="61" l="1"/>
  <c r="U402" i="61"/>
  <c r="R402" i="61"/>
  <c r="X402" i="61"/>
  <c r="M403" i="61" l="1"/>
  <c r="X403" i="61"/>
  <c r="U403" i="61"/>
  <c r="R403" i="61"/>
  <c r="M404" i="61" l="1"/>
  <c r="X404" i="61"/>
  <c r="U404" i="61"/>
  <c r="R404" i="61"/>
  <c r="M405" i="61" l="1"/>
  <c r="R405" i="61"/>
  <c r="X405" i="61"/>
  <c r="U405" i="61"/>
  <c r="M406" i="61" l="1"/>
  <c r="U406" i="61"/>
  <c r="X406" i="61"/>
  <c r="R406" i="61"/>
  <c r="M407" i="61" l="1"/>
  <c r="U407" i="61"/>
  <c r="X407" i="61"/>
  <c r="R407" i="61"/>
  <c r="M408" i="61" l="1"/>
  <c r="X408" i="61"/>
  <c r="R408" i="61"/>
  <c r="U408" i="61"/>
  <c r="M409" i="61" l="1"/>
  <c r="X409" i="61"/>
  <c r="R409" i="61"/>
  <c r="U409" i="61"/>
  <c r="M410" i="61" l="1"/>
  <c r="U410" i="61"/>
  <c r="X410" i="61"/>
  <c r="R410" i="61"/>
  <c r="M411" i="61" l="1"/>
  <c r="R411" i="61"/>
  <c r="X411" i="61"/>
  <c r="U411" i="61"/>
  <c r="M412" i="61" l="1"/>
  <c r="R412" i="61"/>
  <c r="U412" i="61"/>
  <c r="X412" i="61"/>
  <c r="M413" i="61" l="1"/>
  <c r="X413" i="61"/>
  <c r="R413" i="61"/>
  <c r="U413" i="61"/>
  <c r="M414" i="61" l="1"/>
  <c r="R414" i="61"/>
  <c r="X414" i="61"/>
  <c r="U414" i="61"/>
  <c r="M415" i="61" l="1"/>
  <c r="X415" i="61"/>
  <c r="R415" i="61"/>
  <c r="U415" i="61"/>
  <c r="M416" i="61" l="1"/>
  <c r="R416" i="61"/>
  <c r="X416" i="61"/>
  <c r="U416" i="61"/>
  <c r="M417" i="61" l="1"/>
  <c r="R417" i="61"/>
  <c r="X417" i="61"/>
  <c r="U417" i="61"/>
  <c r="M418" i="61" l="1"/>
  <c r="R418" i="61"/>
  <c r="U418" i="61"/>
  <c r="X418" i="61"/>
  <c r="M419" i="61" l="1"/>
  <c r="X419" i="61"/>
  <c r="U419" i="61"/>
  <c r="R419" i="61"/>
  <c r="M420" i="61" l="1"/>
  <c r="U420" i="61"/>
  <c r="X420" i="61"/>
  <c r="R420" i="61"/>
  <c r="M421" i="61" l="1"/>
  <c r="X421" i="61"/>
  <c r="U421" i="61"/>
  <c r="R421" i="61"/>
  <c r="M422" i="61" l="1"/>
  <c r="X422" i="61"/>
  <c r="R422" i="61"/>
  <c r="U422" i="61"/>
  <c r="M423" i="61" l="1"/>
  <c r="X423" i="61"/>
  <c r="R423" i="61"/>
  <c r="U423" i="61"/>
  <c r="M424" i="61" l="1"/>
  <c r="R424" i="61"/>
  <c r="X424" i="61"/>
  <c r="U424" i="61"/>
  <c r="M425" i="61" l="1"/>
  <c r="U425" i="61"/>
  <c r="X425" i="61"/>
  <c r="R425" i="61"/>
  <c r="M426" i="61" l="1"/>
  <c r="R426" i="61"/>
  <c r="U426" i="61"/>
  <c r="X426" i="61"/>
  <c r="M427" i="61" l="1"/>
  <c r="U427" i="61"/>
  <c r="R427" i="61"/>
  <c r="X427" i="61"/>
  <c r="M428" i="61" l="1"/>
  <c r="R428" i="61"/>
  <c r="U428" i="61"/>
  <c r="X428" i="61"/>
  <c r="M429" i="61" l="1"/>
  <c r="R429" i="61"/>
  <c r="U429" i="61"/>
  <c r="X429" i="61"/>
  <c r="M430" i="61" l="1"/>
  <c r="R430" i="61"/>
  <c r="X430" i="61"/>
  <c r="U430" i="61"/>
  <c r="M431" i="61" l="1"/>
  <c r="X431" i="61"/>
  <c r="R431" i="61"/>
  <c r="U431" i="61"/>
  <c r="M432" i="61" l="1"/>
  <c r="R432" i="61"/>
  <c r="X432" i="61"/>
  <c r="U432" i="61"/>
  <c r="M433" i="61" l="1"/>
  <c r="U433" i="61"/>
  <c r="R433" i="61"/>
  <c r="X433" i="61"/>
  <c r="M434" i="61" l="1"/>
  <c r="R434" i="61"/>
  <c r="X434" i="61"/>
  <c r="U434" i="61"/>
  <c r="M435" i="61" l="1"/>
  <c r="U435" i="61"/>
  <c r="R435" i="61"/>
  <c r="X435" i="61"/>
  <c r="M436" i="61" l="1"/>
  <c r="R436" i="61"/>
  <c r="U436" i="61"/>
  <c r="X436" i="61"/>
  <c r="M437" i="61" l="1"/>
  <c r="R437" i="61"/>
  <c r="X437" i="61"/>
  <c r="U437" i="61"/>
  <c r="M438" i="61" l="1"/>
  <c r="R438" i="61"/>
  <c r="U438" i="61"/>
  <c r="X438" i="61"/>
  <c r="M439" i="61" l="1"/>
  <c r="U439" i="61"/>
  <c r="X439" i="61"/>
  <c r="R439" i="61"/>
  <c r="M440" i="61" l="1"/>
  <c r="R440" i="61"/>
  <c r="X440" i="61"/>
  <c r="U440" i="61"/>
  <c r="M441" i="61" l="1"/>
  <c r="U441" i="61"/>
  <c r="R441" i="61"/>
  <c r="X441" i="61"/>
  <c r="M442" i="61" l="1"/>
  <c r="U442" i="61"/>
  <c r="R442" i="61"/>
  <c r="X442" i="61"/>
  <c r="M443" i="61" l="1"/>
  <c r="X443" i="61"/>
  <c r="U443" i="61"/>
  <c r="R443" i="61"/>
  <c r="M444" i="61" l="1"/>
  <c r="X444" i="61"/>
  <c r="R444" i="61"/>
  <c r="U444" i="61"/>
  <c r="M445" i="61" l="1"/>
  <c r="U445" i="61"/>
  <c r="X445" i="61"/>
  <c r="R445" i="61"/>
  <c r="M446" i="61" l="1"/>
  <c r="R446" i="61"/>
  <c r="U446" i="61"/>
  <c r="X446" i="61"/>
  <c r="M447" i="61" l="1"/>
  <c r="U447" i="61"/>
  <c r="R447" i="61"/>
  <c r="X447" i="61"/>
  <c r="M448" i="61" l="1"/>
  <c r="U448" i="61"/>
  <c r="R448" i="61"/>
  <c r="X448" i="61"/>
  <c r="M449" i="61" l="1"/>
  <c r="X449" i="61"/>
  <c r="R449" i="61"/>
  <c r="U449" i="61"/>
  <c r="M450" i="61" l="1"/>
  <c r="R450" i="61"/>
  <c r="U450" i="61"/>
  <c r="X450" i="61"/>
  <c r="M451" i="61" l="1"/>
  <c r="X451" i="61"/>
  <c r="U451" i="61"/>
  <c r="R451" i="61"/>
  <c r="M452" i="61" l="1"/>
  <c r="X452" i="61"/>
  <c r="U452" i="61"/>
  <c r="R452" i="61"/>
  <c r="M453" i="61" l="1"/>
  <c r="X453" i="61"/>
  <c r="U453" i="61"/>
  <c r="R453" i="61"/>
  <c r="M454" i="61" l="1"/>
  <c r="X454" i="61"/>
  <c r="U454" i="61"/>
  <c r="R454" i="61"/>
  <c r="M455" i="61" l="1"/>
  <c r="X455" i="61"/>
  <c r="R455" i="61"/>
  <c r="U455" i="61"/>
  <c r="M456" i="61" l="1"/>
  <c r="X456" i="61"/>
  <c r="U456" i="61"/>
  <c r="R456" i="61"/>
  <c r="M457" i="61" l="1"/>
  <c r="U457" i="61"/>
  <c r="R457" i="61"/>
  <c r="X457" i="61"/>
  <c r="M458" i="61" l="1"/>
  <c r="U458" i="61"/>
  <c r="R458" i="61"/>
  <c r="X458" i="61"/>
  <c r="M459" i="61" l="1"/>
  <c r="X459" i="61"/>
  <c r="U459" i="61"/>
  <c r="R459" i="61"/>
  <c r="M460" i="61" l="1"/>
  <c r="R460" i="61"/>
  <c r="X460" i="61"/>
  <c r="U460" i="61"/>
  <c r="M461" i="61" l="1"/>
  <c r="X461" i="61"/>
  <c r="U461" i="61"/>
  <c r="R461" i="61"/>
  <c r="M462" i="61" l="1"/>
  <c r="U462" i="61"/>
  <c r="R462" i="61"/>
  <c r="X462" i="61"/>
  <c r="M463" i="61" l="1"/>
  <c r="X463" i="61"/>
  <c r="R463" i="61"/>
  <c r="U463" i="61"/>
  <c r="M464" i="61" l="1"/>
  <c r="U464" i="61"/>
  <c r="R464" i="61"/>
  <c r="X464" i="61"/>
  <c r="M465" i="61" l="1"/>
  <c r="U465" i="61"/>
  <c r="R465" i="61"/>
  <c r="X465" i="61"/>
  <c r="M466" i="61" l="1"/>
  <c r="X466" i="61"/>
  <c r="U466" i="61"/>
  <c r="R466" i="61"/>
  <c r="M467" i="61" l="1"/>
  <c r="R467" i="61"/>
  <c r="U467" i="61"/>
  <c r="X467" i="61"/>
  <c r="M468" i="61" l="1"/>
  <c r="R468" i="61"/>
  <c r="U468" i="61"/>
  <c r="X468" i="61"/>
  <c r="M469" i="61" l="1"/>
  <c r="X469" i="61"/>
  <c r="U469" i="61"/>
  <c r="R469" i="61"/>
  <c r="M470" i="61" l="1"/>
  <c r="X470" i="61"/>
  <c r="U470" i="61"/>
  <c r="R470" i="61"/>
  <c r="M471" i="61" l="1"/>
  <c r="X471" i="61"/>
  <c r="R471" i="61"/>
  <c r="U471" i="61"/>
  <c r="M472" i="61" l="1"/>
  <c r="X472" i="61"/>
  <c r="U472" i="61"/>
  <c r="R472" i="61"/>
  <c r="M473" i="61" l="1"/>
  <c r="R473" i="61"/>
  <c r="X473" i="61"/>
  <c r="U473" i="61"/>
  <c r="M474" i="61" l="1"/>
  <c r="X474" i="61"/>
  <c r="U474" i="61"/>
  <c r="R474" i="61"/>
  <c r="M475" i="61" l="1"/>
  <c r="R475" i="61"/>
  <c r="X475" i="61"/>
  <c r="U475" i="61"/>
  <c r="M476" i="61" l="1"/>
  <c r="X476" i="61"/>
  <c r="U476" i="61"/>
  <c r="R476" i="61"/>
  <c r="M477" i="61" l="1"/>
  <c r="R477" i="61"/>
  <c r="U477" i="61"/>
  <c r="X477" i="61"/>
  <c r="M478" i="61" l="1"/>
  <c r="X478" i="61"/>
  <c r="U478" i="61"/>
  <c r="R478" i="61"/>
  <c r="M479" i="61" l="1"/>
  <c r="X479" i="61"/>
  <c r="R479" i="61"/>
  <c r="U479" i="61"/>
  <c r="M480" i="61" l="1"/>
  <c r="U480" i="61"/>
  <c r="R480" i="61"/>
  <c r="X480" i="61"/>
  <c r="M481" i="61" l="1"/>
  <c r="U481" i="61"/>
  <c r="X481" i="61"/>
  <c r="R481" i="61"/>
  <c r="M482" i="61" l="1"/>
  <c r="U482" i="61"/>
  <c r="X482" i="61"/>
  <c r="R482" i="61"/>
  <c r="M483" i="61" l="1"/>
  <c r="R483" i="61"/>
  <c r="X483" i="61"/>
  <c r="U483" i="61"/>
  <c r="M484" i="61" l="1"/>
  <c r="U484" i="61"/>
  <c r="R484" i="61"/>
  <c r="X484" i="61"/>
  <c r="M485" i="61" l="1"/>
  <c r="R485" i="61"/>
  <c r="X485" i="61"/>
  <c r="U485" i="61"/>
  <c r="M486" i="61" l="1"/>
  <c r="X486" i="61"/>
  <c r="R486" i="61"/>
  <c r="U486" i="61"/>
  <c r="M487" i="61" l="1"/>
  <c r="X487" i="61"/>
  <c r="U487" i="61"/>
  <c r="R487" i="61"/>
  <c r="M488" i="61" l="1"/>
  <c r="X488" i="61"/>
  <c r="U488" i="61"/>
  <c r="R488" i="61"/>
  <c r="M489" i="61" l="1"/>
  <c r="X489" i="61"/>
  <c r="U489" i="61"/>
  <c r="R489" i="61"/>
  <c r="M490" i="61" l="1"/>
  <c r="R490" i="61"/>
  <c r="U490" i="61"/>
  <c r="X490" i="61"/>
  <c r="M491" i="61" l="1"/>
  <c r="X491" i="61"/>
  <c r="R491" i="61"/>
  <c r="U491" i="61"/>
  <c r="M492" i="61" l="1"/>
  <c r="R492" i="61"/>
  <c r="U492" i="61"/>
  <c r="X492" i="61"/>
  <c r="M493" i="61" l="1"/>
  <c r="X493" i="61"/>
  <c r="R493" i="61"/>
  <c r="U493" i="61"/>
  <c r="M494" i="61" l="1"/>
  <c r="U494" i="61"/>
  <c r="R494" i="61"/>
  <c r="X494" i="61"/>
  <c r="M495" i="61" l="1"/>
  <c r="R495" i="61"/>
  <c r="U495" i="61"/>
  <c r="X495" i="61"/>
  <c r="M496" i="61" l="1"/>
  <c r="X496" i="61"/>
  <c r="U496" i="61"/>
  <c r="R496" i="61"/>
  <c r="M497" i="61" l="1"/>
  <c r="R497" i="61"/>
  <c r="U497" i="61"/>
  <c r="X497" i="61"/>
  <c r="M498" i="61" l="1"/>
  <c r="X498" i="61"/>
  <c r="R498" i="61"/>
  <c r="U498" i="61"/>
  <c r="M499" i="61" l="1"/>
  <c r="R499" i="61"/>
  <c r="X499" i="61"/>
  <c r="U499" i="61"/>
  <c r="M500" i="61" l="1"/>
  <c r="X500" i="61"/>
  <c r="U500" i="61"/>
  <c r="R500" i="61"/>
  <c r="M501" i="61" l="1"/>
  <c r="X501" i="61"/>
  <c r="U501" i="61"/>
  <c r="R501" i="61"/>
  <c r="M502" i="61" l="1"/>
  <c r="R502" i="61"/>
  <c r="X502" i="61"/>
  <c r="U502" i="61"/>
  <c r="M503" i="61" l="1"/>
  <c r="U503" i="61"/>
  <c r="R503" i="61"/>
  <c r="X503" i="61"/>
  <c r="M504" i="61" l="1"/>
  <c r="U504" i="61"/>
  <c r="R504" i="61"/>
  <c r="X504" i="61"/>
  <c r="M505" i="61" l="1"/>
  <c r="U505" i="61"/>
  <c r="X505" i="61"/>
  <c r="R505" i="61"/>
  <c r="M506" i="61" l="1"/>
  <c r="U506" i="61"/>
  <c r="R506" i="61"/>
  <c r="X506" i="61"/>
  <c r="M507" i="61" l="1"/>
  <c r="R507" i="61"/>
  <c r="U507" i="61"/>
  <c r="X507" i="61"/>
  <c r="M508" i="61" l="1"/>
  <c r="U508" i="61"/>
  <c r="R508" i="61"/>
  <c r="X508" i="61"/>
  <c r="M509" i="61" l="1"/>
  <c r="R509" i="61"/>
  <c r="X509" i="61"/>
  <c r="U509" i="61"/>
  <c r="M510" i="61" l="1"/>
  <c r="U510" i="61"/>
  <c r="X510" i="61"/>
  <c r="R510" i="61"/>
  <c r="M511" i="61" l="1"/>
  <c r="R511" i="61"/>
  <c r="U511" i="61"/>
  <c r="X511" i="61"/>
  <c r="M512" i="61" l="1"/>
  <c r="R512" i="61"/>
  <c r="X512" i="61"/>
  <c r="U512" i="61"/>
  <c r="M513" i="61" l="1"/>
  <c r="U513" i="61"/>
  <c r="R513" i="61"/>
  <c r="X513" i="61"/>
  <c r="M514" i="61" l="1"/>
  <c r="U514" i="61"/>
  <c r="X514" i="61"/>
  <c r="R514" i="61"/>
  <c r="M515" i="61" l="1"/>
  <c r="X515" i="61"/>
  <c r="U515" i="61"/>
  <c r="R515" i="61"/>
  <c r="M516" i="61" l="1"/>
  <c r="X516" i="61"/>
  <c r="R516" i="61"/>
  <c r="U516" i="61"/>
  <c r="M517" i="61" l="1"/>
  <c r="X517" i="61"/>
  <c r="U517" i="61"/>
  <c r="R517" i="61"/>
  <c r="M518" i="61" l="1"/>
  <c r="X518" i="61"/>
  <c r="U518" i="61"/>
  <c r="R518" i="61"/>
  <c r="M519" i="61" l="1"/>
  <c r="R519" i="61"/>
  <c r="U519" i="61"/>
  <c r="X519" i="61"/>
  <c r="M520" i="61" l="1"/>
  <c r="R520" i="61"/>
  <c r="U520" i="61"/>
  <c r="X520" i="61"/>
  <c r="M521" i="61" l="1"/>
  <c r="X521" i="61"/>
  <c r="R521" i="61"/>
  <c r="U521" i="61"/>
  <c r="M522" i="61" l="1"/>
  <c r="R522" i="61"/>
  <c r="U522" i="61"/>
  <c r="X522" i="61"/>
  <c r="M523" i="61" l="1"/>
  <c r="R523" i="61"/>
  <c r="U523" i="61"/>
  <c r="X523" i="61"/>
  <c r="M524" i="61" l="1"/>
  <c r="R524" i="61"/>
  <c r="X524" i="61"/>
  <c r="U524" i="61"/>
  <c r="M525" i="61" l="1"/>
  <c r="R525" i="61"/>
  <c r="U525" i="61"/>
  <c r="X525" i="61"/>
  <c r="M526" i="61" l="1"/>
  <c r="R526" i="61"/>
  <c r="U526" i="61"/>
  <c r="X526" i="61"/>
  <c r="M527" i="61" l="1"/>
  <c r="X527" i="61"/>
  <c r="R527" i="61"/>
  <c r="U527" i="61"/>
  <c r="M528" i="61" l="1"/>
  <c r="R528" i="61"/>
  <c r="X528" i="61"/>
  <c r="U528" i="61"/>
  <c r="M529" i="61" l="1"/>
  <c r="X529" i="61"/>
  <c r="R529" i="61"/>
  <c r="U529" i="61"/>
  <c r="M530" i="61" l="1"/>
  <c r="R530" i="61"/>
  <c r="U530" i="61"/>
  <c r="X530" i="61"/>
  <c r="M531" i="61" l="1"/>
  <c r="X531" i="61"/>
  <c r="R531" i="61"/>
  <c r="U531" i="61"/>
  <c r="M532" i="61" l="1"/>
  <c r="X532" i="61"/>
  <c r="U532" i="61"/>
  <c r="R532" i="61"/>
  <c r="M533" i="61" l="1"/>
  <c r="U533" i="61"/>
  <c r="R533" i="61"/>
  <c r="X533" i="61"/>
  <c r="M534" i="61" l="1"/>
  <c r="R534" i="61"/>
  <c r="U534" i="61"/>
  <c r="X534" i="61"/>
  <c r="M535" i="61" l="1"/>
  <c r="X535" i="61"/>
  <c r="R535" i="61"/>
  <c r="U535" i="61"/>
  <c r="M536" i="61" l="1"/>
  <c r="R536" i="61"/>
  <c r="X536" i="61"/>
  <c r="U536" i="61"/>
  <c r="M537" i="61" l="1"/>
  <c r="R537" i="61"/>
  <c r="U537" i="61"/>
  <c r="X537" i="61"/>
  <c r="M538" i="61" l="1"/>
  <c r="U538" i="61"/>
  <c r="R538" i="61"/>
  <c r="X538" i="61"/>
  <c r="M539" i="61" l="1"/>
  <c r="R539" i="61"/>
  <c r="X539" i="61"/>
  <c r="U539" i="61"/>
  <c r="M540" i="61" l="1"/>
  <c r="U540" i="61"/>
  <c r="X540" i="61"/>
  <c r="R540" i="61"/>
  <c r="M541" i="61" l="1"/>
  <c r="X541" i="61"/>
  <c r="R541" i="61"/>
  <c r="U541" i="61"/>
  <c r="M542" i="61" l="1"/>
  <c r="U542" i="61"/>
  <c r="X542" i="61"/>
  <c r="R542" i="61"/>
  <c r="M543" i="61" l="1"/>
  <c r="U543" i="61"/>
  <c r="R543" i="61"/>
  <c r="X543" i="61"/>
  <c r="M544" i="61" l="1"/>
  <c r="U544" i="61"/>
  <c r="R544" i="61"/>
  <c r="X544" i="61"/>
  <c r="M545" i="61" l="1"/>
  <c r="R545" i="61"/>
  <c r="X545" i="61"/>
  <c r="U545" i="61"/>
  <c r="M546" i="61" l="1"/>
  <c r="R546" i="61"/>
  <c r="U546" i="61"/>
  <c r="X546" i="61"/>
  <c r="M547" i="61" l="1"/>
  <c r="U547" i="61"/>
  <c r="R547" i="61"/>
  <c r="X547" i="61"/>
  <c r="M548" i="61" l="1"/>
  <c r="R548" i="61"/>
  <c r="X548" i="61"/>
  <c r="U548" i="61"/>
  <c r="M549" i="61" l="1"/>
  <c r="U549" i="61"/>
  <c r="R549" i="61"/>
  <c r="X549" i="61"/>
  <c r="M550" i="61" l="1"/>
  <c r="U550" i="61"/>
  <c r="R550" i="61"/>
  <c r="X550" i="61"/>
  <c r="M551" i="61" l="1"/>
  <c r="U551" i="61"/>
  <c r="X551" i="61"/>
  <c r="R551" i="61"/>
  <c r="M552" i="61" l="1"/>
  <c r="U552" i="61"/>
  <c r="X552" i="61"/>
  <c r="R552" i="61"/>
  <c r="M553" i="61" l="1"/>
  <c r="R553" i="61"/>
  <c r="U553" i="61"/>
  <c r="X553" i="61"/>
  <c r="M554" i="61" l="1"/>
  <c r="R554" i="61"/>
  <c r="X554" i="61"/>
  <c r="U554" i="61"/>
  <c r="M555" i="61" l="1"/>
  <c r="U555" i="61"/>
  <c r="X555" i="61"/>
  <c r="R555" i="61"/>
  <c r="M556" i="61" l="1"/>
  <c r="X556" i="61"/>
  <c r="U556" i="61"/>
  <c r="R556" i="61"/>
  <c r="M557" i="61" l="1"/>
  <c r="X557" i="61"/>
  <c r="R557" i="61"/>
  <c r="U557" i="61"/>
  <c r="M558" i="61" l="1"/>
  <c r="R558" i="61"/>
  <c r="X558" i="61"/>
  <c r="U558" i="61"/>
  <c r="M559" i="61" l="1"/>
  <c r="R559" i="61"/>
  <c r="U559" i="61"/>
  <c r="X559" i="61"/>
  <c r="M560" i="61" l="1"/>
  <c r="X560" i="61"/>
  <c r="U560" i="61"/>
  <c r="R560" i="61"/>
  <c r="M561" i="61" l="1"/>
  <c r="X561" i="61"/>
  <c r="U561" i="61"/>
  <c r="R561" i="61"/>
  <c r="M562" i="61" l="1"/>
  <c r="X562" i="61"/>
  <c r="R562" i="61"/>
  <c r="U562" i="61"/>
  <c r="M563" i="61" l="1"/>
  <c r="X563" i="61"/>
  <c r="R563" i="61"/>
  <c r="U563" i="61"/>
  <c r="M564" i="61" l="1"/>
  <c r="U564" i="61"/>
  <c r="X564" i="61"/>
  <c r="R564" i="61"/>
  <c r="M565" i="61" l="1"/>
  <c r="X565" i="61"/>
  <c r="R565" i="61"/>
  <c r="U565" i="61"/>
  <c r="M566" i="61" l="1"/>
  <c r="R566" i="61"/>
  <c r="X566" i="61"/>
  <c r="U566" i="61"/>
  <c r="M567" i="61" l="1"/>
  <c r="U567" i="61"/>
  <c r="X567" i="61"/>
  <c r="R567" i="61"/>
  <c r="M568" i="61" l="1"/>
  <c r="R568" i="61"/>
  <c r="X568" i="61"/>
  <c r="U568" i="61"/>
  <c r="M569" i="61" l="1"/>
  <c r="U569" i="61"/>
  <c r="X569" i="61"/>
  <c r="R569" i="61"/>
  <c r="M570" i="61" l="1"/>
  <c r="R570" i="61"/>
  <c r="U570" i="61"/>
  <c r="X570" i="61"/>
  <c r="M571" i="61" l="1"/>
  <c r="X571" i="61"/>
  <c r="U571" i="61"/>
  <c r="R571" i="61"/>
  <c r="M572" i="61" l="1"/>
  <c r="U572" i="61"/>
  <c r="X572" i="61"/>
  <c r="R572" i="61"/>
  <c r="M573" i="61" l="1"/>
  <c r="X573" i="61"/>
  <c r="U573" i="61"/>
  <c r="R573" i="61"/>
  <c r="M574" i="61" l="1"/>
  <c r="R574" i="61"/>
  <c r="U574" i="61"/>
  <c r="X574" i="61"/>
  <c r="M575" i="61" l="1"/>
  <c r="U575" i="61"/>
  <c r="X575" i="61"/>
  <c r="R575" i="61"/>
  <c r="M576" i="61" l="1"/>
  <c r="X576" i="61"/>
  <c r="U576" i="61"/>
  <c r="R576" i="61"/>
  <c r="M577" i="61" l="1"/>
  <c r="U577" i="61"/>
  <c r="X577" i="61"/>
  <c r="R577" i="61"/>
  <c r="M578" i="61" l="1"/>
  <c r="X578" i="61"/>
  <c r="U578" i="61"/>
  <c r="R578" i="61"/>
  <c r="M579" i="61" l="1"/>
  <c r="X579" i="61"/>
  <c r="U579" i="61"/>
  <c r="R579" i="61"/>
  <c r="M580" i="61" l="1"/>
  <c r="R580" i="61"/>
  <c r="U580" i="61"/>
  <c r="X580" i="61"/>
  <c r="M581" i="61" l="1"/>
  <c r="X581" i="61"/>
  <c r="R581" i="61"/>
  <c r="U581" i="61"/>
  <c r="M582" i="61" l="1"/>
  <c r="U582" i="61"/>
  <c r="R582" i="61"/>
  <c r="X582" i="61"/>
  <c r="M583" i="61" l="1"/>
  <c r="X583" i="61"/>
  <c r="R583" i="61"/>
  <c r="U583" i="61"/>
  <c r="M584" i="61" l="1"/>
  <c r="R584" i="61"/>
  <c r="X584" i="61"/>
  <c r="U584" i="61"/>
  <c r="M585" i="61" l="1"/>
  <c r="R585" i="61"/>
  <c r="U585" i="61"/>
  <c r="X585" i="61"/>
  <c r="M586" i="61" l="1"/>
  <c r="X586" i="61"/>
  <c r="R586" i="61"/>
  <c r="U586" i="61"/>
  <c r="M587" i="61" l="1"/>
  <c r="X587" i="61"/>
  <c r="R587" i="61"/>
  <c r="U587" i="61"/>
  <c r="M588" i="61" l="1"/>
  <c r="X588" i="61"/>
  <c r="R588" i="61"/>
  <c r="U588" i="61"/>
  <c r="M589" i="61" l="1"/>
  <c r="R589" i="61"/>
  <c r="X589" i="61"/>
  <c r="U589" i="61"/>
  <c r="M590" i="61" l="1"/>
  <c r="U590" i="61"/>
  <c r="R590" i="61"/>
  <c r="X590" i="61"/>
  <c r="M591" i="61" l="1"/>
  <c r="X591" i="61"/>
  <c r="U591" i="61"/>
  <c r="R591" i="61"/>
  <c r="M592" i="61" l="1"/>
  <c r="U592" i="61"/>
  <c r="X592" i="61"/>
  <c r="R592" i="61"/>
  <c r="M593" i="61" l="1"/>
  <c r="X593" i="61"/>
  <c r="R593" i="61"/>
  <c r="U593" i="61"/>
  <c r="M594" i="61" l="1"/>
  <c r="R594" i="61"/>
  <c r="X594" i="61"/>
  <c r="U594" i="61"/>
  <c r="M595" i="61" l="1"/>
  <c r="X595" i="61"/>
  <c r="R595" i="61"/>
  <c r="U595" i="61"/>
  <c r="M596" i="61" l="1"/>
  <c r="R596" i="61"/>
  <c r="X596" i="61"/>
  <c r="U596" i="61"/>
  <c r="M597" i="61" l="1"/>
  <c r="X597" i="61"/>
  <c r="U597" i="61"/>
  <c r="R597" i="61"/>
  <c r="M598" i="61" l="1"/>
  <c r="U598" i="61"/>
  <c r="R598" i="61"/>
  <c r="X598" i="61"/>
  <c r="M599" i="61" l="1"/>
  <c r="U599" i="61"/>
  <c r="X599" i="61"/>
  <c r="R599" i="61"/>
  <c r="M600" i="61" l="1"/>
  <c r="R600" i="61"/>
  <c r="X600" i="61"/>
  <c r="U600" i="61"/>
  <c r="M601" i="61" l="1"/>
  <c r="U601" i="61"/>
  <c r="X601" i="61"/>
  <c r="R601" i="61"/>
  <c r="M602" i="61" l="1"/>
  <c r="R602" i="61"/>
  <c r="U602" i="61"/>
  <c r="X602" i="61"/>
  <c r="M603" i="61" l="1"/>
  <c r="U603" i="61"/>
  <c r="X603" i="61"/>
  <c r="R603" i="61"/>
  <c r="M604" i="61" l="1"/>
  <c r="U604" i="61"/>
  <c r="R604" i="61"/>
  <c r="X604" i="61"/>
  <c r="M605" i="61" l="1"/>
  <c r="U605" i="61"/>
  <c r="X605" i="61"/>
  <c r="R605" i="61"/>
  <c r="M606" i="61" l="1"/>
  <c r="X606" i="61"/>
  <c r="R606" i="61"/>
  <c r="U606" i="61"/>
  <c r="M607" i="61" l="1"/>
  <c r="X607" i="61"/>
  <c r="R607" i="61"/>
  <c r="U607" i="61"/>
  <c r="M608" i="61" l="1"/>
  <c r="U608" i="61"/>
  <c r="X608" i="61"/>
  <c r="R608" i="61"/>
  <c r="M609" i="61" l="1"/>
  <c r="R609" i="61"/>
  <c r="X609" i="61"/>
  <c r="U609" i="61"/>
  <c r="M610" i="61" l="1"/>
  <c r="R610" i="61"/>
  <c r="X610" i="61"/>
  <c r="U610" i="61"/>
  <c r="M611" i="61" l="1"/>
  <c r="U611" i="61"/>
  <c r="X611" i="61"/>
  <c r="R611" i="61"/>
  <c r="M612" i="61" l="1"/>
  <c r="X612" i="61"/>
  <c r="U612" i="61"/>
  <c r="R612" i="61"/>
  <c r="M613" i="61" l="1"/>
  <c r="R613" i="61"/>
  <c r="U613" i="61"/>
  <c r="X613" i="61"/>
  <c r="M614" i="61" l="1"/>
  <c r="X614" i="61"/>
  <c r="R614" i="61"/>
  <c r="U614" i="61"/>
  <c r="M615" i="61" l="1"/>
  <c r="X615" i="61"/>
  <c r="R615" i="61"/>
  <c r="U615" i="61"/>
  <c r="M616" i="61" l="1"/>
  <c r="U616" i="61"/>
  <c r="X616" i="61"/>
  <c r="R616" i="61"/>
  <c r="M617" i="61" l="1"/>
  <c r="X617" i="61"/>
  <c r="U617" i="61"/>
  <c r="R617" i="61"/>
  <c r="M618" i="61" l="1"/>
  <c r="R618" i="61"/>
  <c r="X618" i="61"/>
  <c r="U618" i="61"/>
  <c r="M619" i="61" l="1"/>
  <c r="X619" i="61"/>
  <c r="U619" i="61"/>
  <c r="R619" i="61"/>
  <c r="M620" i="61" l="1"/>
  <c r="R620" i="61"/>
  <c r="X620" i="61"/>
  <c r="U620" i="61"/>
  <c r="M621" i="61" l="1"/>
  <c r="R621" i="61"/>
  <c r="X621" i="61"/>
  <c r="U621" i="61"/>
  <c r="M622" i="61" l="1"/>
  <c r="U622" i="61"/>
  <c r="X622" i="61"/>
  <c r="R622" i="61"/>
  <c r="M623" i="61" l="1"/>
  <c r="X623" i="61"/>
  <c r="R623" i="61"/>
  <c r="U623" i="61"/>
  <c r="M624" i="61" l="1"/>
  <c r="X624" i="61"/>
  <c r="U624" i="61"/>
  <c r="R624" i="61"/>
  <c r="M625" i="61" l="1"/>
  <c r="R625" i="61"/>
  <c r="X625" i="61"/>
  <c r="U625" i="61"/>
  <c r="M626" i="61" l="1"/>
  <c r="X626" i="61"/>
  <c r="U626" i="61"/>
  <c r="R626" i="61"/>
  <c r="M627" i="61" l="1"/>
  <c r="X627" i="61"/>
  <c r="U627" i="61"/>
  <c r="R627" i="61"/>
  <c r="M628" i="61" l="1"/>
  <c r="R628" i="61"/>
  <c r="X628" i="61"/>
  <c r="U628" i="61"/>
  <c r="M629" i="61" l="1"/>
  <c r="U629" i="61"/>
  <c r="R629" i="61"/>
  <c r="X629" i="61"/>
  <c r="M630" i="61" l="1"/>
  <c r="U630" i="61"/>
  <c r="X630" i="61"/>
  <c r="R630" i="61"/>
  <c r="M631" i="61" l="1"/>
  <c r="R631" i="61"/>
  <c r="U631" i="61"/>
  <c r="X631" i="61"/>
  <c r="M632" i="61" l="1"/>
  <c r="R632" i="61"/>
  <c r="X632" i="61"/>
  <c r="U632" i="61"/>
  <c r="M633" i="61" l="1"/>
  <c r="X633" i="61"/>
  <c r="R633" i="61"/>
  <c r="U633" i="61"/>
  <c r="M634" i="61" l="1"/>
  <c r="U634" i="61"/>
  <c r="R634" i="61"/>
  <c r="X634" i="61"/>
  <c r="M635" i="61" l="1"/>
  <c r="X635" i="61"/>
  <c r="U635" i="61"/>
  <c r="R635" i="61"/>
  <c r="M636" i="61" l="1"/>
  <c r="R636" i="61"/>
  <c r="X636" i="61"/>
  <c r="U636" i="61"/>
  <c r="M637" i="61" l="1"/>
  <c r="U637" i="61"/>
  <c r="R637" i="61"/>
  <c r="X637" i="61"/>
  <c r="M638" i="61" l="1"/>
  <c r="X638" i="61"/>
  <c r="U638" i="61"/>
  <c r="R638" i="61"/>
  <c r="M639" i="61" l="1"/>
  <c r="R639" i="61"/>
  <c r="U639" i="61"/>
  <c r="X639" i="61"/>
  <c r="M640" i="61" l="1"/>
  <c r="R640" i="61"/>
  <c r="X640" i="61"/>
  <c r="U640" i="61"/>
  <c r="M641" i="61" l="1"/>
  <c r="U641" i="61"/>
  <c r="R641" i="61"/>
  <c r="X641" i="61"/>
  <c r="M642" i="61" l="1"/>
  <c r="X642" i="61"/>
  <c r="U642" i="61"/>
  <c r="R642" i="61"/>
  <c r="M643" i="61" l="1"/>
  <c r="U643" i="61"/>
  <c r="R643" i="61"/>
  <c r="X643" i="61"/>
  <c r="M644" i="61" l="1"/>
  <c r="R644" i="61"/>
  <c r="U644" i="61"/>
  <c r="X644" i="61"/>
  <c r="M645" i="61" l="1"/>
  <c r="U645" i="61"/>
  <c r="X645" i="61"/>
  <c r="R645" i="61"/>
  <c r="M646" i="61" l="1"/>
  <c r="R646" i="61"/>
  <c r="U646" i="61"/>
  <c r="X646" i="61"/>
  <c r="M647" i="61" l="1"/>
  <c r="X647" i="61"/>
  <c r="R647" i="61"/>
  <c r="U647" i="61"/>
  <c r="M648" i="61" l="1"/>
  <c r="U648" i="61"/>
  <c r="X648" i="61"/>
  <c r="R648" i="61"/>
  <c r="M649" i="61" l="1"/>
  <c r="R649" i="61"/>
  <c r="U649" i="61"/>
  <c r="X649" i="61"/>
  <c r="M650" i="61" l="1"/>
  <c r="X650" i="61"/>
  <c r="U650" i="61"/>
  <c r="R650" i="61"/>
  <c r="M651" i="61" l="1"/>
  <c r="X651" i="61"/>
  <c r="U651" i="61"/>
  <c r="R651" i="61"/>
  <c r="M652" i="61" l="1"/>
  <c r="R652" i="61"/>
  <c r="X652" i="61"/>
  <c r="U652" i="61"/>
  <c r="M653" i="61" l="1"/>
  <c r="U653" i="61"/>
  <c r="X653" i="61"/>
  <c r="R653" i="61"/>
  <c r="M654" i="61" l="1"/>
  <c r="R654" i="61"/>
  <c r="U654" i="61"/>
  <c r="X654" i="61"/>
  <c r="M655" i="61" l="1"/>
  <c r="X655" i="61"/>
  <c r="R655" i="61"/>
  <c r="U655" i="61"/>
  <c r="M656" i="61" l="1"/>
  <c r="U656" i="61"/>
  <c r="X656" i="61"/>
  <c r="R656" i="61"/>
  <c r="M657" i="61" l="1"/>
  <c r="X657" i="61"/>
  <c r="R657" i="61"/>
  <c r="U657" i="61"/>
  <c r="M658" i="61" l="1"/>
  <c r="R658" i="61"/>
  <c r="X658" i="61"/>
  <c r="U658" i="61"/>
  <c r="M659" i="61" l="1"/>
  <c r="U659" i="61"/>
  <c r="R659" i="61"/>
  <c r="X659" i="61"/>
  <c r="M660" i="61" l="1"/>
  <c r="X660" i="61"/>
  <c r="U660" i="61"/>
  <c r="R660" i="61"/>
  <c r="M661" i="61" l="1"/>
  <c r="X661" i="61"/>
  <c r="U661" i="61"/>
  <c r="R661" i="61"/>
  <c r="M662" i="61" l="1"/>
  <c r="X662" i="61"/>
  <c r="R662" i="61"/>
  <c r="U662" i="61"/>
  <c r="M663" i="61" l="1"/>
  <c r="U663" i="61"/>
  <c r="X663" i="61"/>
  <c r="R663" i="61"/>
  <c r="M664" i="61" l="1"/>
  <c r="U664" i="61"/>
  <c r="R664" i="61"/>
  <c r="X664" i="61"/>
  <c r="M665" i="61" l="1"/>
  <c r="X665" i="61"/>
  <c r="R665" i="61"/>
  <c r="U665" i="61"/>
  <c r="M666" i="61" l="1"/>
  <c r="U666" i="61"/>
  <c r="X666" i="61"/>
  <c r="R666" i="61"/>
  <c r="M667" i="61" l="1"/>
  <c r="U667" i="61"/>
  <c r="X667" i="61"/>
  <c r="R667" i="61"/>
  <c r="M668" i="61" l="1"/>
  <c r="U668" i="61"/>
  <c r="R668" i="61"/>
  <c r="X668" i="61"/>
  <c r="M669" i="61" l="1"/>
  <c r="U669" i="61"/>
  <c r="R669" i="61"/>
  <c r="X669" i="61"/>
  <c r="M670" i="61" l="1"/>
  <c r="U670" i="61"/>
  <c r="X670" i="61"/>
  <c r="R670" i="61"/>
  <c r="M671" i="61" l="1"/>
  <c r="R671" i="61"/>
  <c r="U671" i="61"/>
  <c r="X671" i="61"/>
  <c r="M672" i="61" l="1"/>
  <c r="R672" i="61"/>
  <c r="U672" i="61"/>
  <c r="X672" i="61"/>
  <c r="M673" i="61" l="1"/>
  <c r="R673" i="61"/>
  <c r="X673" i="61"/>
  <c r="U673" i="61"/>
  <c r="M674" i="61" l="1"/>
  <c r="X674" i="61"/>
  <c r="R674" i="61"/>
  <c r="U674" i="61"/>
  <c r="M675" i="61" l="1"/>
  <c r="X675" i="61"/>
  <c r="U675" i="61"/>
  <c r="R675" i="61"/>
  <c r="M676" i="61" l="1"/>
  <c r="U676" i="61"/>
  <c r="X676" i="61"/>
  <c r="R676" i="61"/>
  <c r="M677" i="61" l="1"/>
  <c r="X677" i="61"/>
  <c r="U677" i="61"/>
  <c r="R677" i="61"/>
  <c r="M678" i="61" l="1"/>
  <c r="X678" i="61"/>
  <c r="U678" i="61"/>
  <c r="R678" i="61"/>
  <c r="M679" i="61" l="1"/>
  <c r="U679" i="61"/>
  <c r="X679" i="61"/>
  <c r="R679" i="61"/>
  <c r="M680" i="61" l="1"/>
  <c r="U680" i="61"/>
  <c r="X680" i="61"/>
  <c r="R680" i="61"/>
  <c r="M681" i="61" l="1"/>
  <c r="U681" i="61"/>
  <c r="X681" i="61"/>
  <c r="R681" i="61"/>
  <c r="M682" i="61" l="1"/>
  <c r="R682" i="61"/>
  <c r="X682" i="61"/>
  <c r="U682" i="61"/>
  <c r="M683" i="61" l="1"/>
  <c r="U683" i="61"/>
  <c r="R683" i="61"/>
  <c r="X683" i="61"/>
  <c r="M684" i="61" l="1"/>
  <c r="U684" i="61"/>
  <c r="X684" i="61"/>
  <c r="R684" i="61"/>
  <c r="M685" i="61" l="1"/>
  <c r="X685" i="61"/>
  <c r="U685" i="61"/>
  <c r="R685" i="61"/>
  <c r="M686" i="61" l="1"/>
  <c r="X686" i="61"/>
  <c r="U686" i="61"/>
  <c r="R686" i="61"/>
  <c r="M687" i="61" l="1"/>
  <c r="X687" i="61"/>
  <c r="R687" i="61"/>
  <c r="U687" i="61"/>
  <c r="M688" i="61" l="1"/>
  <c r="R688" i="61"/>
  <c r="X688" i="61"/>
  <c r="U688" i="61"/>
  <c r="M689" i="61" l="1"/>
  <c r="X689" i="61"/>
  <c r="U689" i="61"/>
  <c r="R689" i="61"/>
  <c r="M690" i="61" l="1"/>
  <c r="X690" i="61"/>
  <c r="R690" i="61"/>
  <c r="U690" i="61"/>
  <c r="M691" i="61" l="1"/>
  <c r="X691" i="61"/>
  <c r="U691" i="61"/>
  <c r="R691" i="61"/>
  <c r="M692" i="61" l="1"/>
  <c r="X692" i="61"/>
  <c r="U692" i="61"/>
  <c r="R692" i="61"/>
  <c r="M693" i="61" l="1"/>
  <c r="R693" i="61"/>
  <c r="X693" i="61"/>
  <c r="U693" i="61"/>
  <c r="M694" i="61" l="1"/>
  <c r="X694" i="61"/>
  <c r="U694" i="61"/>
  <c r="R694" i="61"/>
  <c r="M695" i="61" l="1"/>
  <c r="X695" i="61"/>
  <c r="R695" i="61"/>
  <c r="U695" i="61"/>
  <c r="M696" i="61" l="1"/>
  <c r="X696" i="61"/>
  <c r="R696" i="61"/>
  <c r="U696" i="61"/>
  <c r="M697" i="61" l="1"/>
  <c r="X697" i="61"/>
  <c r="U697" i="61"/>
  <c r="R697" i="61"/>
  <c r="M698" i="61" l="1"/>
  <c r="U698" i="61"/>
  <c r="R698" i="61"/>
  <c r="X698" i="61"/>
  <c r="M699" i="61" l="1"/>
  <c r="U699" i="61"/>
  <c r="R699" i="61"/>
  <c r="X699" i="61"/>
  <c r="M700" i="61" l="1"/>
  <c r="R700" i="61"/>
  <c r="U700" i="61"/>
  <c r="X700" i="61"/>
  <c r="M701" i="61" l="1"/>
  <c r="R701" i="61"/>
  <c r="U701" i="61"/>
  <c r="X701" i="61"/>
  <c r="M702" i="61" l="1"/>
  <c r="X702" i="61"/>
  <c r="U702" i="61"/>
  <c r="R702" i="61"/>
  <c r="M703" i="61" l="1"/>
  <c r="U703" i="61"/>
  <c r="X703" i="61"/>
  <c r="R703" i="61"/>
  <c r="M704" i="61" l="1"/>
  <c r="X704" i="61"/>
  <c r="R704" i="61"/>
  <c r="U704" i="61"/>
  <c r="M705" i="61" l="1"/>
  <c r="X705" i="61"/>
  <c r="R705" i="61"/>
  <c r="U705" i="61"/>
  <c r="M706" i="61" l="1"/>
  <c r="R706" i="61"/>
  <c r="X706" i="61"/>
  <c r="U706" i="61"/>
  <c r="M707" i="61" l="1"/>
  <c r="X707" i="61"/>
  <c r="U707" i="61"/>
  <c r="R707" i="61"/>
  <c r="M708" i="61" l="1"/>
  <c r="X708" i="61"/>
  <c r="R708" i="61"/>
  <c r="U708" i="61"/>
  <c r="M709" i="61" l="1"/>
  <c r="X709" i="61"/>
  <c r="R709" i="61"/>
  <c r="U709" i="61"/>
  <c r="M710" i="61" l="1"/>
  <c r="R710" i="61"/>
  <c r="X710" i="61"/>
  <c r="U710" i="61"/>
  <c r="M711" i="61" l="1"/>
  <c r="R711" i="61"/>
  <c r="U711" i="61"/>
  <c r="X711" i="61"/>
  <c r="M712" i="61" l="1"/>
  <c r="R712" i="61"/>
  <c r="X712" i="61"/>
  <c r="U712" i="61"/>
  <c r="M713" i="61" l="1"/>
  <c r="X713" i="61"/>
  <c r="U713" i="61"/>
  <c r="R713" i="61"/>
  <c r="M714" i="61" l="1"/>
  <c r="U714" i="61"/>
  <c r="X714" i="61"/>
  <c r="R714" i="61"/>
  <c r="M715" i="61" l="1"/>
  <c r="R715" i="61"/>
  <c r="X715" i="61"/>
  <c r="U715" i="61"/>
  <c r="M716" i="61" l="1"/>
  <c r="R716" i="61"/>
  <c r="X716" i="61"/>
  <c r="U716" i="61"/>
  <c r="M717" i="61" l="1"/>
  <c r="X717" i="61"/>
  <c r="U717" i="61"/>
  <c r="R717" i="61"/>
  <c r="M718" i="61" l="1"/>
  <c r="R718" i="61"/>
  <c r="U718" i="61"/>
  <c r="X718" i="61"/>
  <c r="M719" i="61" l="1"/>
  <c r="X719" i="61"/>
  <c r="R719" i="61"/>
  <c r="U719" i="61"/>
  <c r="M720" i="61" l="1"/>
  <c r="R720" i="61"/>
  <c r="U720" i="61"/>
  <c r="X720" i="61"/>
  <c r="M721" i="61" l="1"/>
  <c r="R721" i="61"/>
  <c r="X721" i="61"/>
  <c r="U721" i="61"/>
  <c r="M722" i="61" l="1"/>
  <c r="X722" i="61"/>
  <c r="U722" i="61"/>
  <c r="R722" i="61"/>
  <c r="M723" i="61" l="1"/>
  <c r="X723" i="61"/>
  <c r="R723" i="61"/>
  <c r="U723" i="61"/>
  <c r="M724" i="61" l="1"/>
  <c r="U724" i="61"/>
  <c r="R724" i="61"/>
  <c r="X724" i="61"/>
  <c r="M725" i="61" l="1"/>
  <c r="R725" i="61"/>
  <c r="U725" i="61"/>
  <c r="X725" i="61"/>
  <c r="M726" i="61" l="1"/>
  <c r="X726" i="61"/>
  <c r="U726" i="61"/>
  <c r="R726" i="61"/>
  <c r="M727" i="61" l="1"/>
  <c r="U727" i="61"/>
  <c r="X727" i="61"/>
  <c r="R727" i="61"/>
  <c r="M728" i="61" l="1"/>
  <c r="U728" i="61"/>
  <c r="X728" i="61"/>
  <c r="R728" i="61"/>
  <c r="M729" i="61" l="1"/>
  <c r="X729" i="61"/>
  <c r="R729" i="61"/>
  <c r="U729" i="61"/>
  <c r="M730" i="61" l="1"/>
  <c r="X730" i="61"/>
  <c r="U730" i="61"/>
  <c r="R730" i="61"/>
  <c r="M731" i="61" l="1"/>
  <c r="X731" i="61"/>
  <c r="R731" i="61"/>
  <c r="U731" i="61"/>
  <c r="M732" i="61" l="1"/>
  <c r="X732" i="61"/>
  <c r="R732" i="61"/>
  <c r="U732" i="61"/>
  <c r="M733" i="61" l="1"/>
  <c r="X733" i="61"/>
  <c r="U733" i="61"/>
  <c r="R733" i="61"/>
  <c r="M734" i="61" l="1"/>
  <c r="X734" i="61"/>
  <c r="R734" i="61"/>
  <c r="U734" i="61"/>
  <c r="M735" i="61" l="1"/>
  <c r="X735" i="61"/>
  <c r="U735" i="61"/>
  <c r="R735" i="61"/>
  <c r="M736" i="61" l="1"/>
  <c r="R736" i="61"/>
  <c r="U736" i="61"/>
  <c r="X736" i="61"/>
  <c r="M737" i="61" l="1"/>
  <c r="U737" i="61"/>
  <c r="R737" i="61"/>
  <c r="X737" i="61"/>
  <c r="M738" i="61" l="1"/>
  <c r="R738" i="61"/>
  <c r="X738" i="61"/>
  <c r="U738" i="61"/>
  <c r="M739" i="61" l="1"/>
  <c r="U739" i="61"/>
  <c r="R739" i="61"/>
  <c r="X739" i="61"/>
  <c r="M740" i="61" l="1"/>
  <c r="U740" i="61"/>
  <c r="X740" i="61"/>
  <c r="R740" i="61"/>
  <c r="M741" i="61" l="1"/>
  <c r="X741" i="61"/>
  <c r="U741" i="61"/>
  <c r="R741" i="61"/>
  <c r="M742" i="61" l="1"/>
  <c r="X742" i="61"/>
  <c r="R742" i="61"/>
  <c r="U742" i="61"/>
  <c r="M743" i="61" l="1"/>
  <c r="R743" i="61"/>
  <c r="U743" i="61"/>
  <c r="X743" i="61"/>
  <c r="M744" i="61" l="1"/>
  <c r="X744" i="61"/>
  <c r="R744" i="61"/>
  <c r="U744" i="61"/>
  <c r="M745" i="61" l="1"/>
  <c r="U745" i="61"/>
  <c r="R745" i="61"/>
  <c r="X745" i="61"/>
  <c r="M746" i="61" l="1"/>
  <c r="X746" i="61"/>
  <c r="U746" i="61"/>
  <c r="R746" i="61"/>
  <c r="M747" i="61" l="1"/>
  <c r="U747" i="61"/>
  <c r="R747" i="61"/>
  <c r="X747" i="61"/>
  <c r="M748" i="61" l="1"/>
  <c r="X748" i="61"/>
  <c r="R748" i="61"/>
  <c r="U748" i="61"/>
  <c r="M749" i="61" l="1"/>
  <c r="U749" i="61"/>
  <c r="X749" i="61"/>
  <c r="R749" i="61"/>
  <c r="M750" i="61" l="1"/>
  <c r="X750" i="61"/>
  <c r="U750" i="61"/>
  <c r="R750" i="61"/>
  <c r="M751" i="61" l="1"/>
  <c r="X751" i="61"/>
  <c r="R751" i="61"/>
  <c r="U751" i="61"/>
  <c r="M752" i="61" l="1"/>
  <c r="X752" i="61"/>
  <c r="U752" i="61"/>
  <c r="R752" i="61"/>
  <c r="M753" i="61" l="1"/>
  <c r="R753" i="61"/>
  <c r="X753" i="61"/>
  <c r="U753" i="61"/>
  <c r="M754" i="61" l="1"/>
  <c r="U754" i="61"/>
  <c r="X754" i="61"/>
  <c r="R754" i="61"/>
  <c r="M755" i="61" l="1"/>
  <c r="R755" i="61"/>
  <c r="X755" i="61"/>
  <c r="U755" i="61"/>
  <c r="M756" i="61" l="1"/>
  <c r="U756" i="61"/>
  <c r="X756" i="61"/>
  <c r="R756" i="61"/>
  <c r="M757" i="61" l="1"/>
  <c r="R757" i="61"/>
  <c r="X757" i="61"/>
  <c r="U757" i="61"/>
  <c r="M758" i="61" l="1"/>
  <c r="X758" i="61"/>
  <c r="R758" i="61"/>
  <c r="U758" i="61"/>
  <c r="M759" i="61" l="1"/>
  <c r="R759" i="61"/>
  <c r="X759" i="61"/>
  <c r="U759" i="61"/>
  <c r="M760" i="61" l="1"/>
  <c r="X760" i="61"/>
  <c r="U760" i="61"/>
  <c r="R760" i="61"/>
  <c r="M761" i="61" l="1"/>
  <c r="U761" i="61"/>
  <c r="R761" i="61"/>
  <c r="X761" i="61"/>
  <c r="M762" i="61" l="1"/>
  <c r="R762" i="61"/>
  <c r="X762" i="61"/>
  <c r="U762" i="61"/>
  <c r="M763" i="61" l="1"/>
  <c r="X763" i="61"/>
  <c r="R763" i="61"/>
  <c r="U763" i="61"/>
  <c r="M764" i="61" l="1"/>
  <c r="X764" i="61"/>
  <c r="R764" i="61"/>
  <c r="U764" i="61"/>
  <c r="M765" i="61" l="1"/>
  <c r="X765" i="61"/>
  <c r="U765" i="61"/>
  <c r="R765" i="61"/>
  <c r="M766" i="61" l="1"/>
  <c r="U766" i="61"/>
  <c r="X766" i="61"/>
  <c r="R766" i="61"/>
  <c r="M767" i="61" l="1"/>
  <c r="R767" i="61"/>
  <c r="X767" i="61"/>
  <c r="U767" i="61"/>
  <c r="M768" i="61" l="1"/>
  <c r="X768" i="61"/>
  <c r="U768" i="61"/>
  <c r="R768" i="61"/>
  <c r="M769" i="61" l="1"/>
  <c r="R769" i="61"/>
  <c r="X769" i="61"/>
  <c r="U769" i="61"/>
  <c r="M770" i="61" l="1"/>
  <c r="U770" i="61"/>
  <c r="R770" i="61"/>
  <c r="X770" i="61"/>
  <c r="M771" i="61" l="1"/>
  <c r="U771" i="61"/>
  <c r="X771" i="61"/>
  <c r="R771" i="61"/>
  <c r="M772" i="61" l="1"/>
  <c r="X772" i="61"/>
  <c r="R772" i="61"/>
  <c r="U772" i="61"/>
  <c r="M773" i="61" l="1"/>
  <c r="R773" i="61"/>
  <c r="X773" i="61"/>
  <c r="U773" i="61"/>
  <c r="M774" i="61" l="1"/>
  <c r="X774" i="61"/>
  <c r="U774" i="61"/>
  <c r="R774" i="61"/>
  <c r="M775" i="61" l="1"/>
  <c r="U775" i="61"/>
  <c r="R775" i="61"/>
  <c r="X775" i="61"/>
  <c r="M776" i="61" l="1"/>
  <c r="U776" i="61"/>
  <c r="X776" i="61"/>
  <c r="R776" i="61"/>
  <c r="M777" i="61" l="1"/>
  <c r="X777" i="61"/>
  <c r="R777" i="61"/>
  <c r="U777" i="61"/>
  <c r="M778" i="61" l="1"/>
  <c r="U778" i="61"/>
  <c r="X778" i="61"/>
  <c r="R778" i="61"/>
  <c r="M779" i="61" l="1"/>
  <c r="X779" i="61"/>
  <c r="R779" i="61"/>
  <c r="U779" i="61"/>
  <c r="M780" i="61" l="1"/>
  <c r="R780" i="61"/>
  <c r="U780" i="61"/>
  <c r="X780" i="61"/>
  <c r="M781" i="61" l="1"/>
  <c r="X781" i="61"/>
  <c r="U781" i="61"/>
  <c r="R781" i="61"/>
  <c r="M782" i="61" l="1"/>
  <c r="R782" i="61"/>
  <c r="U782" i="61"/>
  <c r="X782" i="61"/>
  <c r="M783" i="61" l="1"/>
  <c r="R783" i="61"/>
  <c r="U783" i="61"/>
  <c r="X783" i="61"/>
  <c r="M784" i="61" l="1"/>
  <c r="X784" i="61"/>
  <c r="R784" i="61"/>
  <c r="U784" i="61"/>
  <c r="M785" i="61" l="1"/>
  <c r="U785" i="61"/>
  <c r="X785" i="61"/>
  <c r="R785" i="61"/>
  <c r="M786" i="61" l="1"/>
  <c r="X786" i="61"/>
  <c r="R786" i="61"/>
  <c r="U786" i="61"/>
  <c r="M787" i="61" l="1"/>
  <c r="U787" i="61"/>
  <c r="R787" i="61"/>
  <c r="X787" i="61"/>
  <c r="M788" i="61" l="1"/>
  <c r="X788" i="61"/>
  <c r="U788" i="61"/>
  <c r="R788" i="61"/>
  <c r="M789" i="61" l="1"/>
  <c r="U789" i="61"/>
  <c r="X789" i="61"/>
  <c r="R789" i="61"/>
  <c r="M790" i="61" l="1"/>
  <c r="X790" i="61"/>
  <c r="U790" i="61"/>
  <c r="R790" i="61"/>
  <c r="M791" i="61" l="1"/>
  <c r="R791" i="61"/>
  <c r="U791" i="61"/>
  <c r="X791" i="61"/>
  <c r="M792" i="61" l="1"/>
  <c r="R792" i="61"/>
  <c r="U792" i="61"/>
  <c r="X792" i="61"/>
  <c r="M793" i="61" l="1"/>
  <c r="X793" i="61"/>
  <c r="R793" i="61"/>
  <c r="U793" i="61"/>
  <c r="M794" i="61" l="1"/>
  <c r="R794" i="61"/>
  <c r="X794" i="61"/>
  <c r="U794" i="61"/>
  <c r="M795" i="61" l="1"/>
  <c r="R795" i="61"/>
  <c r="U795" i="61"/>
  <c r="X795" i="61"/>
  <c r="M796" i="61" l="1"/>
  <c r="R796" i="61"/>
  <c r="U796" i="61"/>
  <c r="X796" i="61"/>
  <c r="M797" i="61" l="1"/>
  <c r="R797" i="61"/>
  <c r="X797" i="61"/>
  <c r="U797" i="61"/>
  <c r="M798" i="61" l="1"/>
  <c r="U798" i="61"/>
  <c r="X798" i="61"/>
  <c r="R798" i="61"/>
  <c r="M799" i="61" l="1"/>
  <c r="R799" i="61"/>
  <c r="U799" i="61"/>
  <c r="X799" i="61"/>
  <c r="M800" i="61" l="1"/>
  <c r="X800" i="61"/>
  <c r="R800" i="61"/>
  <c r="U800" i="61"/>
  <c r="M801" i="61" l="1"/>
  <c r="R801" i="61"/>
  <c r="X801" i="61"/>
  <c r="U801" i="61"/>
  <c r="M802" i="61" l="1"/>
  <c r="X802" i="61"/>
  <c r="R802" i="61"/>
  <c r="U802" i="61"/>
  <c r="M803" i="61" l="1"/>
  <c r="R803" i="61"/>
  <c r="X803" i="61"/>
  <c r="U803" i="61"/>
  <c r="M804" i="61" l="1"/>
  <c r="R804" i="61"/>
  <c r="U804" i="61"/>
  <c r="X804" i="61"/>
  <c r="M805" i="61" l="1"/>
  <c r="X805" i="61"/>
  <c r="U805" i="61"/>
  <c r="R805" i="61"/>
  <c r="M806" i="61" l="1"/>
  <c r="X806" i="61"/>
  <c r="R806" i="61"/>
  <c r="U806" i="61"/>
  <c r="M807" i="61" l="1"/>
  <c r="X807" i="61"/>
  <c r="U807" i="61"/>
  <c r="R807" i="61"/>
  <c r="M808" i="61" l="1"/>
  <c r="U808" i="61"/>
  <c r="X808" i="61"/>
  <c r="R808" i="61"/>
  <c r="M809" i="61" l="1"/>
  <c r="R809" i="61"/>
  <c r="X809" i="61"/>
  <c r="U809" i="61"/>
  <c r="M810" i="61" l="1"/>
  <c r="X810" i="61"/>
  <c r="R810" i="61"/>
  <c r="U810" i="61"/>
  <c r="M811" i="61" l="1"/>
  <c r="U811" i="61"/>
  <c r="R811" i="61"/>
  <c r="X811" i="61"/>
  <c r="M812" i="61" l="1"/>
  <c r="X812" i="61"/>
  <c r="R812" i="61"/>
  <c r="U812" i="61"/>
  <c r="M813" i="61" l="1"/>
  <c r="X813" i="61"/>
  <c r="R813" i="61"/>
  <c r="U813" i="61"/>
  <c r="M814" i="61" l="1"/>
  <c r="X814" i="61"/>
  <c r="U814" i="61"/>
  <c r="R814" i="61"/>
  <c r="M815" i="61" l="1"/>
  <c r="X815" i="61"/>
  <c r="U815" i="61"/>
  <c r="R815" i="61"/>
  <c r="M816" i="61" l="1"/>
  <c r="U816" i="61"/>
  <c r="X816" i="61"/>
  <c r="R816" i="61"/>
  <c r="M817" i="61" l="1"/>
  <c r="X817" i="61"/>
  <c r="R817" i="61"/>
  <c r="U817" i="61"/>
  <c r="M818" i="61" l="1"/>
  <c r="X818" i="61"/>
  <c r="R818" i="61"/>
  <c r="U818" i="61"/>
  <c r="M819" i="61" l="1"/>
  <c r="U819" i="61"/>
  <c r="X819" i="61"/>
  <c r="R819" i="61"/>
  <c r="M820" i="61" l="1"/>
  <c r="R820" i="61"/>
  <c r="X820" i="61"/>
  <c r="U820" i="61"/>
  <c r="M821" i="61" l="1"/>
  <c r="R821" i="61"/>
  <c r="U821" i="61"/>
  <c r="X821" i="61"/>
  <c r="M822" i="61" l="1"/>
  <c r="X822" i="61"/>
  <c r="U822" i="61"/>
  <c r="R822" i="61"/>
  <c r="M823" i="61" l="1"/>
  <c r="X823" i="61"/>
  <c r="U823" i="61"/>
  <c r="R823" i="61"/>
  <c r="M824" i="61" l="1"/>
  <c r="U824" i="61"/>
  <c r="X824" i="61"/>
  <c r="R824" i="61"/>
  <c r="M825" i="61" l="1"/>
  <c r="R825" i="61"/>
  <c r="X825" i="61"/>
  <c r="U825" i="61"/>
  <c r="M826" i="61" l="1"/>
  <c r="R826" i="61"/>
  <c r="X826" i="61"/>
  <c r="U826" i="61"/>
  <c r="M827" i="61" l="1"/>
  <c r="X827" i="61"/>
  <c r="U827" i="61"/>
  <c r="R827" i="61"/>
  <c r="M828" i="61" l="1"/>
  <c r="U828" i="61"/>
  <c r="X828" i="61"/>
  <c r="R828" i="61"/>
  <c r="M829" i="61" l="1"/>
  <c r="X829" i="61"/>
  <c r="U829" i="61"/>
  <c r="R829" i="61"/>
  <c r="M830" i="61" l="1"/>
  <c r="R830" i="61"/>
  <c r="U830" i="61"/>
  <c r="X830" i="61"/>
  <c r="M831" i="61" l="1"/>
  <c r="X831" i="61"/>
  <c r="U831" i="61"/>
  <c r="R831" i="61"/>
  <c r="M832" i="61" l="1"/>
  <c r="U832" i="61"/>
  <c r="R832" i="61"/>
  <c r="X832" i="61"/>
  <c r="M833" i="61" l="1"/>
  <c r="R833" i="61"/>
  <c r="U833" i="61"/>
  <c r="X833" i="61"/>
  <c r="M834" i="61" l="1"/>
  <c r="U834" i="61"/>
  <c r="R834" i="61"/>
  <c r="X834" i="61"/>
  <c r="M835" i="61" l="1"/>
  <c r="U835" i="61"/>
  <c r="R835" i="61"/>
  <c r="X835" i="61"/>
  <c r="M836" i="61" l="1"/>
  <c r="R836" i="61"/>
  <c r="X836" i="61"/>
  <c r="U836" i="61"/>
  <c r="M837" i="61" l="1"/>
  <c r="X837" i="61"/>
  <c r="R837" i="61"/>
  <c r="U837" i="61"/>
  <c r="M838" i="61" l="1"/>
  <c r="U838" i="61"/>
  <c r="X838" i="61"/>
  <c r="R838" i="61"/>
  <c r="M839" i="61" l="1"/>
  <c r="X839" i="61"/>
  <c r="R839" i="61"/>
  <c r="U839" i="61"/>
  <c r="M840" i="61" l="1"/>
  <c r="R840" i="61"/>
  <c r="U840" i="61"/>
  <c r="X840" i="61"/>
  <c r="M841" i="61" l="1"/>
  <c r="X841" i="61"/>
  <c r="U841" i="61"/>
  <c r="R841" i="61"/>
  <c r="M842" i="61" l="1"/>
  <c r="U842" i="61"/>
  <c r="R842" i="61"/>
  <c r="X842" i="61"/>
  <c r="M843" i="61" l="1"/>
  <c r="X843" i="61"/>
  <c r="R843" i="61"/>
  <c r="U843" i="61"/>
  <c r="M844" i="61" l="1"/>
  <c r="R844" i="61"/>
  <c r="X844" i="61"/>
  <c r="U844" i="61"/>
  <c r="M845" i="61" l="1"/>
  <c r="U845" i="61"/>
  <c r="X845" i="61"/>
  <c r="R845" i="61"/>
  <c r="M846" i="61" l="1"/>
  <c r="R846" i="61"/>
  <c r="U846" i="61"/>
  <c r="X846" i="61"/>
  <c r="M847" i="61" l="1"/>
  <c r="R847" i="61"/>
  <c r="X847" i="61"/>
  <c r="U847" i="61"/>
  <c r="M848" i="61" l="1"/>
  <c r="U848" i="61"/>
  <c r="X848" i="61"/>
  <c r="R848" i="61"/>
  <c r="M849" i="61" l="1"/>
  <c r="R849" i="61"/>
  <c r="X849" i="61"/>
  <c r="U849" i="61"/>
  <c r="M850" i="61" l="1"/>
  <c r="R850" i="61"/>
  <c r="U850" i="61"/>
  <c r="X850" i="61"/>
  <c r="M851" i="61" l="1"/>
  <c r="R851" i="61"/>
  <c r="X851" i="61"/>
  <c r="U851" i="61"/>
  <c r="M852" i="61" l="1"/>
  <c r="X852" i="61"/>
  <c r="R852" i="61"/>
  <c r="U852" i="61"/>
  <c r="M853" i="61" l="1"/>
  <c r="X853" i="61"/>
  <c r="R853" i="61"/>
  <c r="U853" i="61"/>
  <c r="M854" i="61" l="1"/>
  <c r="U854" i="61"/>
  <c r="R854" i="61"/>
  <c r="X854" i="61"/>
  <c r="M855" i="61" l="1"/>
  <c r="R855" i="61"/>
  <c r="U855" i="61"/>
  <c r="X855" i="61"/>
  <c r="M856" i="61" l="1"/>
  <c r="U856" i="61"/>
  <c r="X856" i="61"/>
  <c r="R856" i="61"/>
  <c r="M857" i="61" l="1"/>
  <c r="R857" i="61"/>
  <c r="X857" i="61"/>
  <c r="U857" i="61"/>
  <c r="M858" i="61" l="1"/>
  <c r="X858" i="61"/>
  <c r="U858" i="61"/>
  <c r="R858" i="61"/>
  <c r="M859" i="61" l="1"/>
  <c r="U859" i="61"/>
  <c r="X859" i="61"/>
  <c r="R859" i="61"/>
  <c r="M860" i="61" l="1"/>
  <c r="X860" i="61"/>
  <c r="R860" i="61"/>
  <c r="U860" i="61"/>
  <c r="M861" i="61" l="1"/>
  <c r="U861" i="61"/>
  <c r="R861" i="61"/>
  <c r="X861" i="61"/>
  <c r="M862" i="61" l="1"/>
  <c r="R862" i="61"/>
  <c r="U862" i="61"/>
  <c r="X862" i="61"/>
  <c r="M863" i="61" l="1"/>
  <c r="X863" i="61"/>
  <c r="R863" i="61"/>
  <c r="U863" i="61"/>
  <c r="M864" i="61" l="1"/>
  <c r="X864" i="61"/>
  <c r="R864" i="61"/>
  <c r="U864" i="61"/>
  <c r="M865" i="61" l="1"/>
  <c r="X865" i="61"/>
  <c r="R865" i="61"/>
  <c r="U865" i="61"/>
  <c r="M866" i="61" l="1"/>
  <c r="U866" i="61"/>
  <c r="R866" i="61"/>
  <c r="X866" i="61"/>
  <c r="M867" i="61" l="1"/>
  <c r="U867" i="61"/>
  <c r="X867" i="61"/>
  <c r="R867" i="61"/>
  <c r="M868" i="61" l="1"/>
  <c r="U868" i="61"/>
  <c r="R868" i="61"/>
  <c r="X868" i="61"/>
  <c r="M869" i="61" l="1"/>
  <c r="U869" i="61"/>
  <c r="X869" i="61"/>
  <c r="R869" i="61"/>
  <c r="M870" i="61" l="1"/>
  <c r="U870" i="61"/>
  <c r="R870" i="61"/>
  <c r="X870" i="61"/>
  <c r="M871" i="61" l="1"/>
  <c r="R871" i="61"/>
  <c r="U871" i="61"/>
  <c r="X871" i="61"/>
  <c r="M872" i="61" l="1"/>
  <c r="X872" i="61"/>
  <c r="U872" i="61"/>
  <c r="R872" i="61"/>
  <c r="M873" i="61" l="1"/>
  <c r="U873" i="61"/>
  <c r="X873" i="61"/>
  <c r="R873" i="61"/>
  <c r="M874" i="61" l="1"/>
  <c r="U874" i="61"/>
  <c r="X874" i="61"/>
  <c r="R874" i="61"/>
  <c r="M875" i="61" l="1"/>
  <c r="X875" i="61"/>
  <c r="R875" i="61"/>
  <c r="U875" i="61"/>
  <c r="M876" i="61" l="1"/>
  <c r="R876" i="61"/>
  <c r="U876" i="61"/>
  <c r="X876" i="61"/>
  <c r="M877" i="61" l="1"/>
  <c r="U877" i="61"/>
  <c r="X877" i="61"/>
  <c r="R877" i="61"/>
  <c r="M878" i="61" l="1"/>
  <c r="R878" i="61"/>
  <c r="X878" i="61"/>
  <c r="U878" i="61"/>
  <c r="M879" i="61" l="1"/>
  <c r="U879" i="61"/>
  <c r="R879" i="61"/>
  <c r="X879" i="61"/>
  <c r="M880" i="61" l="1"/>
  <c r="R880" i="61"/>
  <c r="X880" i="61"/>
  <c r="U880" i="61"/>
  <c r="M881" i="61" l="1"/>
  <c r="X881" i="61"/>
  <c r="U881" i="61"/>
  <c r="R881" i="61"/>
  <c r="M882" i="61" l="1"/>
  <c r="X882" i="61"/>
  <c r="U882" i="61"/>
  <c r="R882" i="61"/>
  <c r="M883" i="61" l="1"/>
  <c r="U883" i="61"/>
  <c r="R883" i="61"/>
  <c r="X883" i="61"/>
  <c r="M884" i="61" l="1"/>
  <c r="R884" i="61"/>
  <c r="X884" i="61"/>
  <c r="U884" i="61"/>
  <c r="M885" i="61" l="1"/>
  <c r="X885" i="61"/>
  <c r="R885" i="61"/>
  <c r="U885" i="61"/>
  <c r="M886" i="61" l="1"/>
  <c r="R886" i="61"/>
  <c r="U886" i="61"/>
  <c r="X886" i="61"/>
  <c r="M887" i="61" l="1"/>
  <c r="X887" i="61"/>
  <c r="U887" i="61"/>
  <c r="R887" i="61"/>
  <c r="M888" i="61" l="1"/>
  <c r="X888" i="61"/>
  <c r="R888" i="61"/>
  <c r="U888" i="61"/>
  <c r="M889" i="61" l="1"/>
  <c r="R889" i="61"/>
  <c r="X889" i="61"/>
  <c r="U889" i="61"/>
  <c r="M890" i="61" l="1"/>
  <c r="X890" i="61"/>
  <c r="R890" i="61"/>
  <c r="U890" i="61"/>
  <c r="M891" i="61" l="1"/>
  <c r="R891" i="61"/>
  <c r="X891" i="61"/>
  <c r="U891" i="61"/>
  <c r="M892" i="61" l="1"/>
  <c r="U892" i="61"/>
  <c r="R892" i="61"/>
  <c r="X892" i="61"/>
  <c r="M893" i="61" l="1"/>
  <c r="U893" i="61"/>
  <c r="X893" i="61"/>
  <c r="R893" i="61"/>
  <c r="M894" i="61" l="1"/>
  <c r="X894" i="61"/>
  <c r="U894" i="61"/>
  <c r="R894" i="61"/>
  <c r="M895" i="61" l="1"/>
  <c r="R895" i="61"/>
  <c r="U895" i="61"/>
  <c r="X895" i="61"/>
  <c r="M896" i="61" l="1"/>
  <c r="X896" i="61"/>
  <c r="R896" i="61"/>
  <c r="U896" i="61"/>
  <c r="M897" i="61" l="1"/>
  <c r="R897" i="61"/>
  <c r="X897" i="61"/>
  <c r="U897" i="61"/>
  <c r="M898" i="61" l="1"/>
  <c r="U898" i="61"/>
  <c r="X898" i="61"/>
  <c r="R898" i="61"/>
  <c r="M899" i="61" l="1"/>
  <c r="U899" i="61"/>
  <c r="X899" i="61"/>
  <c r="R899" i="61"/>
  <c r="M900" i="61" l="1"/>
  <c r="U900" i="61"/>
  <c r="R900" i="61"/>
  <c r="X900" i="61"/>
  <c r="M901" i="61" l="1"/>
  <c r="U901" i="61"/>
  <c r="R901" i="61"/>
  <c r="X901" i="61"/>
  <c r="M902" i="61" l="1"/>
  <c r="U902" i="61"/>
  <c r="X902" i="61"/>
  <c r="R902" i="61"/>
  <c r="M903" i="61" l="1"/>
  <c r="U903" i="61"/>
  <c r="R903" i="61"/>
  <c r="X903" i="61"/>
  <c r="M904" i="61" l="1"/>
  <c r="R904" i="61"/>
  <c r="X904" i="61"/>
  <c r="U904" i="61"/>
  <c r="M905" i="61" l="1"/>
  <c r="X905" i="61"/>
  <c r="R905" i="61"/>
  <c r="U905" i="61"/>
  <c r="M906" i="61" l="1"/>
  <c r="X906" i="61"/>
  <c r="R906" i="61"/>
  <c r="U906" i="61"/>
  <c r="M907" i="61" l="1"/>
  <c r="U907" i="61"/>
  <c r="X907" i="61"/>
  <c r="R907" i="61"/>
  <c r="M908" i="61" l="1"/>
  <c r="R908" i="61"/>
  <c r="X908" i="61"/>
  <c r="U908" i="61"/>
  <c r="M909" i="61" l="1"/>
  <c r="X909" i="61"/>
  <c r="R909" i="61"/>
  <c r="U909" i="61"/>
  <c r="M910" i="61" l="1"/>
  <c r="X910" i="61"/>
  <c r="R910" i="61"/>
  <c r="U910" i="61"/>
  <c r="M911" i="61" l="1"/>
  <c r="X911" i="61"/>
  <c r="R911" i="61"/>
  <c r="U911" i="61"/>
  <c r="M912" i="61" l="1"/>
  <c r="X912" i="61"/>
  <c r="U912" i="61"/>
  <c r="R912" i="61"/>
  <c r="M913" i="61" l="1"/>
  <c r="X913" i="61"/>
  <c r="U913" i="61"/>
  <c r="R913" i="61"/>
  <c r="M914" i="61" l="1"/>
  <c r="U914" i="61"/>
  <c r="R914" i="61"/>
  <c r="X914" i="61"/>
  <c r="M915" i="61" l="1"/>
  <c r="U915" i="61"/>
  <c r="X915" i="61"/>
  <c r="R915" i="61"/>
  <c r="M916" i="61" l="1"/>
  <c r="X916" i="61"/>
  <c r="R916" i="61"/>
  <c r="U916" i="61"/>
  <c r="M917" i="61" l="1"/>
  <c r="U917" i="61"/>
  <c r="X917" i="61"/>
  <c r="R917" i="61"/>
  <c r="M918" i="61" l="1"/>
  <c r="X918" i="61"/>
  <c r="R918" i="61"/>
  <c r="U918" i="61"/>
  <c r="M919" i="61" l="1"/>
  <c r="U919" i="61"/>
  <c r="X919" i="61"/>
  <c r="R919" i="61"/>
  <c r="M920" i="61" l="1"/>
  <c r="R920" i="61"/>
  <c r="U920" i="61"/>
  <c r="X920" i="61"/>
  <c r="M921" i="61" l="1"/>
  <c r="R921" i="61"/>
  <c r="X921" i="61"/>
  <c r="U921" i="61"/>
  <c r="M922" i="61" l="1"/>
  <c r="X922" i="61"/>
  <c r="U922" i="61"/>
  <c r="R922" i="61"/>
  <c r="M923" i="61" l="1"/>
  <c r="X923" i="61"/>
  <c r="U923" i="61"/>
  <c r="R923" i="61"/>
  <c r="M924" i="61" l="1"/>
  <c r="X924" i="61"/>
  <c r="U924" i="61"/>
  <c r="R924" i="61"/>
  <c r="M925" i="61" l="1"/>
  <c r="U925" i="61"/>
  <c r="R925" i="61"/>
  <c r="X925" i="61"/>
  <c r="M926" i="61" l="1"/>
  <c r="R926" i="61"/>
  <c r="U926" i="61"/>
  <c r="X926" i="61"/>
  <c r="M927" i="61" l="1"/>
  <c r="X927" i="61"/>
  <c r="R927" i="61"/>
  <c r="U927" i="61"/>
  <c r="M928" i="61" l="1"/>
  <c r="X928" i="61"/>
  <c r="R928" i="61"/>
  <c r="U928" i="61"/>
  <c r="M929" i="61" l="1"/>
  <c r="R929" i="61"/>
  <c r="X929" i="61"/>
  <c r="U929" i="61"/>
  <c r="M930" i="61" l="1"/>
  <c r="R930" i="61"/>
  <c r="U930" i="61"/>
  <c r="X930" i="61"/>
  <c r="M931" i="61" l="1"/>
  <c r="U931" i="61"/>
  <c r="X931" i="61"/>
  <c r="R931" i="61"/>
  <c r="M932" i="61" l="1"/>
  <c r="X932" i="61"/>
  <c r="R932" i="61"/>
  <c r="U932" i="61"/>
  <c r="M933" i="61" l="1"/>
  <c r="X933" i="61"/>
  <c r="U933" i="61"/>
  <c r="R933" i="61"/>
  <c r="M934" i="61" l="1"/>
  <c r="X934" i="61"/>
  <c r="R934" i="61"/>
  <c r="U934" i="61"/>
  <c r="M935" i="61" l="1"/>
  <c r="R935" i="61"/>
  <c r="X935" i="61"/>
  <c r="U935" i="61"/>
  <c r="M936" i="61" l="1"/>
  <c r="U936" i="61"/>
  <c r="X936" i="61"/>
  <c r="R936" i="61"/>
  <c r="M937" i="61" l="1"/>
  <c r="X937" i="61"/>
  <c r="U937" i="61"/>
  <c r="R937" i="61"/>
  <c r="M938" i="61" l="1"/>
  <c r="R938" i="61"/>
  <c r="U938" i="61"/>
  <c r="X938" i="61"/>
  <c r="M939" i="61" l="1"/>
  <c r="R939" i="61"/>
  <c r="U939" i="61"/>
  <c r="X939" i="61"/>
  <c r="M940" i="61" l="1"/>
  <c r="R940" i="61"/>
  <c r="X940" i="61"/>
  <c r="U940" i="61"/>
  <c r="M941" i="61" l="1"/>
  <c r="U941" i="61"/>
  <c r="X941" i="61"/>
  <c r="R941" i="61"/>
  <c r="M942" i="61" l="1"/>
  <c r="U942" i="61"/>
  <c r="X942" i="61"/>
  <c r="R942" i="61"/>
  <c r="M943" i="61" l="1"/>
  <c r="X943" i="61"/>
  <c r="R943" i="61"/>
  <c r="U943" i="61"/>
  <c r="M944" i="61" l="1"/>
  <c r="U944" i="61"/>
  <c r="R944" i="61"/>
  <c r="X944" i="61"/>
  <c r="M945" i="61" l="1"/>
  <c r="U945" i="61"/>
  <c r="R945" i="61"/>
  <c r="X945" i="61"/>
  <c r="M946" i="61" l="1"/>
  <c r="U946" i="61"/>
  <c r="R946" i="61"/>
  <c r="X946" i="61"/>
  <c r="M947" i="61" l="1"/>
  <c r="U947" i="61"/>
  <c r="X947" i="61"/>
  <c r="R947" i="61"/>
  <c r="M948" i="61" l="1"/>
  <c r="X948" i="61"/>
  <c r="U948" i="61"/>
  <c r="R948" i="61"/>
  <c r="M949" i="61" l="1"/>
  <c r="X949" i="61"/>
  <c r="R949" i="61"/>
  <c r="U949" i="61"/>
  <c r="M950" i="61" l="1"/>
  <c r="X950" i="61"/>
  <c r="U950" i="61"/>
  <c r="R950" i="61"/>
  <c r="M951" i="61" l="1"/>
  <c r="X951" i="61"/>
  <c r="U951" i="61"/>
  <c r="R951" i="61"/>
  <c r="M952" i="61" l="1"/>
  <c r="X952" i="61"/>
  <c r="R952" i="61"/>
  <c r="U952" i="61"/>
  <c r="M953" i="61" l="1"/>
  <c r="R953" i="61"/>
  <c r="U953" i="61"/>
  <c r="X953" i="61"/>
  <c r="M954" i="61" l="1"/>
  <c r="U954" i="61"/>
  <c r="R954" i="61"/>
  <c r="X954" i="61"/>
  <c r="M955" i="61" l="1"/>
  <c r="X955" i="61"/>
  <c r="R955" i="61"/>
  <c r="U955" i="61"/>
  <c r="M956" i="61" l="1"/>
  <c r="U956" i="61"/>
  <c r="R956" i="61"/>
  <c r="X956" i="61"/>
  <c r="M957" i="61" l="1"/>
  <c r="X957" i="61"/>
  <c r="U957" i="61"/>
  <c r="R957" i="61"/>
  <c r="M958" i="61" l="1"/>
  <c r="U958" i="61"/>
  <c r="X958" i="61"/>
  <c r="R958" i="61"/>
  <c r="M959" i="61" l="1"/>
  <c r="X959" i="61"/>
  <c r="U959" i="61"/>
  <c r="R959" i="61"/>
  <c r="M960" i="61" l="1"/>
  <c r="R960" i="61"/>
  <c r="U960" i="61"/>
  <c r="X960" i="61"/>
  <c r="M961" i="61" l="1"/>
  <c r="U961" i="61"/>
  <c r="R961" i="61"/>
  <c r="X961" i="61"/>
  <c r="M962" i="61" l="1"/>
  <c r="U962" i="61"/>
  <c r="X962" i="61"/>
  <c r="R962" i="61"/>
  <c r="M963" i="61" l="1"/>
  <c r="X963" i="61"/>
  <c r="R963" i="61"/>
  <c r="U963" i="61"/>
  <c r="M964" i="61" l="1"/>
  <c r="U964" i="61"/>
  <c r="X964" i="61"/>
  <c r="R964" i="61"/>
  <c r="M965" i="61" l="1"/>
  <c r="X965" i="61"/>
  <c r="R965" i="61"/>
  <c r="U965" i="61"/>
  <c r="M966" i="61" l="1"/>
  <c r="X966" i="61"/>
  <c r="R966" i="61"/>
  <c r="U966" i="61"/>
  <c r="M967" i="61" l="1"/>
  <c r="R967" i="61"/>
  <c r="X967" i="61"/>
  <c r="U967" i="61"/>
  <c r="M968" i="61" l="1"/>
  <c r="U968" i="61"/>
  <c r="X968" i="61"/>
  <c r="R968" i="61"/>
  <c r="M969" i="61" l="1"/>
  <c r="R969" i="61"/>
  <c r="U969" i="61"/>
  <c r="X969" i="61"/>
  <c r="M970" i="61" l="1"/>
  <c r="R970" i="61"/>
  <c r="U970" i="61"/>
  <c r="X970" i="61"/>
  <c r="M971" i="61" l="1"/>
  <c r="U971" i="61"/>
  <c r="X971" i="61"/>
  <c r="R971" i="61"/>
  <c r="M972" i="61" l="1"/>
  <c r="U972" i="61"/>
  <c r="X972" i="61"/>
  <c r="R972" i="61"/>
  <c r="M973" i="61" l="1"/>
  <c r="X973" i="61"/>
  <c r="R973" i="61"/>
  <c r="U973" i="61"/>
  <c r="M974" i="61" l="1"/>
  <c r="X974" i="61"/>
  <c r="U974" i="61"/>
  <c r="R974" i="61"/>
  <c r="M975" i="61" l="1"/>
  <c r="U975" i="61"/>
  <c r="X975" i="61"/>
  <c r="R975" i="61"/>
  <c r="M976" i="61" l="1"/>
  <c r="R976" i="61"/>
  <c r="X976" i="61"/>
  <c r="U976" i="61"/>
  <c r="M977" i="61" l="1"/>
  <c r="X977" i="61"/>
  <c r="R977" i="61"/>
  <c r="U977" i="61"/>
  <c r="M978" i="61" l="1"/>
  <c r="U978" i="61"/>
  <c r="R978" i="61"/>
  <c r="X978" i="61"/>
  <c r="M979" i="61" l="1"/>
  <c r="U979" i="61"/>
  <c r="R979" i="61"/>
  <c r="X979" i="61"/>
  <c r="M980" i="61" l="1"/>
  <c r="X980" i="61"/>
  <c r="R980" i="61"/>
  <c r="U980" i="61"/>
  <c r="M981" i="61" l="1"/>
  <c r="X981" i="61"/>
  <c r="R981" i="61"/>
  <c r="U981" i="61"/>
  <c r="M982" i="61" l="1"/>
  <c r="X982" i="61"/>
  <c r="U982" i="61"/>
  <c r="R982" i="61"/>
  <c r="M983" i="61" l="1"/>
  <c r="X983" i="61"/>
  <c r="R983" i="61"/>
  <c r="U983" i="61"/>
  <c r="M984" i="61" l="1"/>
  <c r="X984" i="61"/>
  <c r="U984" i="61"/>
  <c r="R984" i="61"/>
  <c r="M985" i="61" l="1"/>
  <c r="R985" i="61"/>
  <c r="X985" i="61"/>
  <c r="U985" i="61"/>
  <c r="M986" i="61" l="1"/>
  <c r="U986" i="61"/>
  <c r="X986" i="61"/>
  <c r="R986" i="61"/>
  <c r="M987" i="61" l="1"/>
  <c r="X987" i="61"/>
  <c r="R987" i="61"/>
  <c r="U987" i="61"/>
  <c r="M988" i="61" l="1"/>
  <c r="X988" i="61"/>
  <c r="U988" i="61"/>
  <c r="R988" i="61"/>
  <c r="M989" i="61" l="1"/>
  <c r="U989" i="61"/>
  <c r="R989" i="61"/>
  <c r="X989" i="61"/>
  <c r="M990" i="61" l="1"/>
  <c r="X990" i="61"/>
  <c r="U990" i="61"/>
  <c r="R990" i="61"/>
  <c r="M991" i="61" l="1"/>
  <c r="R991" i="61"/>
  <c r="X991" i="61"/>
  <c r="U991" i="61"/>
  <c r="M992" i="61" l="1"/>
  <c r="X992" i="61"/>
  <c r="Z7" i="61" s="1"/>
  <c r="U992" i="61"/>
  <c r="W9" i="61" s="1"/>
  <c r="R992" i="61"/>
  <c r="T5" i="61" s="1"/>
  <c r="Z50" i="61" l="1"/>
  <c r="Z724" i="61"/>
  <c r="Z573" i="61"/>
  <c r="Z989" i="61"/>
  <c r="Z139" i="61"/>
  <c r="Z807" i="61"/>
  <c r="Z42" i="61"/>
  <c r="Z446" i="61"/>
  <c r="Z947" i="61"/>
  <c r="Z218" i="61"/>
  <c r="Z67" i="61"/>
  <c r="Z260" i="61"/>
  <c r="Z809" i="61"/>
  <c r="Z270" i="61"/>
  <c r="Z490" i="61"/>
  <c r="Z208" i="61"/>
  <c r="Z601" i="61"/>
  <c r="Z915" i="61"/>
  <c r="Z276" i="61"/>
  <c r="Z308" i="61"/>
  <c r="Z834" i="61"/>
  <c r="Z596" i="61"/>
  <c r="Z273" i="61"/>
  <c r="Z486" i="61"/>
  <c r="Z512" i="61"/>
  <c r="Z507" i="61"/>
  <c r="Z413" i="61"/>
  <c r="Z127" i="61"/>
  <c r="Z189" i="61"/>
  <c r="Z716" i="61"/>
  <c r="Z853" i="61"/>
  <c r="Z790" i="61"/>
  <c r="Z140" i="61"/>
  <c r="Z185" i="61"/>
  <c r="Z190" i="61"/>
  <c r="Z394" i="61"/>
  <c r="Z950" i="61"/>
  <c r="Z319" i="61"/>
  <c r="Z150" i="61"/>
  <c r="Z939" i="61"/>
  <c r="Z661" i="61"/>
  <c r="Z983" i="61"/>
  <c r="Z149" i="61"/>
  <c r="Z440" i="61"/>
  <c r="Z578" i="61"/>
  <c r="Z335" i="61"/>
  <c r="Z914" i="61"/>
  <c r="Z160" i="61"/>
  <c r="Z903" i="61"/>
  <c r="Z229" i="61"/>
  <c r="Z675" i="61"/>
  <c r="Z329" i="61"/>
  <c r="Z770" i="61"/>
  <c r="Z198" i="61"/>
  <c r="Z695" i="61"/>
  <c r="Z280" i="61"/>
  <c r="Z268" i="61"/>
  <c r="Z550" i="61"/>
  <c r="Z599" i="61"/>
  <c r="Z407" i="61"/>
  <c r="Z750" i="61"/>
  <c r="Z733" i="61"/>
  <c r="Z649" i="61"/>
  <c r="Z448" i="61"/>
  <c r="Z103" i="61"/>
  <c r="Z219" i="61"/>
  <c r="Z874" i="61"/>
  <c r="Z689" i="61"/>
  <c r="Z377" i="61"/>
  <c r="Z176" i="61"/>
  <c r="Z257" i="61"/>
  <c r="Z81" i="61"/>
  <c r="Z145" i="61"/>
  <c r="Z645" i="61"/>
  <c r="Z726" i="61"/>
  <c r="Z18" i="61"/>
  <c r="Z638" i="61"/>
  <c r="Z921" i="61"/>
  <c r="Z232" i="61"/>
  <c r="Z152" i="61"/>
  <c r="Z721" i="61"/>
  <c r="Z126" i="61"/>
  <c r="Z48" i="61"/>
  <c r="Z862" i="61"/>
  <c r="Z496" i="61"/>
  <c r="Z591" i="61"/>
  <c r="Z116" i="61"/>
  <c r="Z409" i="61"/>
  <c r="Z696" i="61"/>
  <c r="Z509" i="61"/>
  <c r="Z223" i="61"/>
  <c r="Z779" i="61"/>
  <c r="Z154" i="61"/>
  <c r="Z598" i="61"/>
  <c r="Z349" i="61"/>
  <c r="Z63" i="61"/>
  <c r="Z125" i="61"/>
  <c r="Z954" i="61"/>
  <c r="Z917" i="61"/>
  <c r="Z854" i="61"/>
  <c r="Z76" i="61"/>
  <c r="Z315" i="61"/>
  <c r="Z549" i="61"/>
  <c r="Z79" i="61"/>
  <c r="Z385" i="61"/>
  <c r="Z243" i="61"/>
  <c r="Z774" i="61"/>
  <c r="Z156" i="61"/>
  <c r="Z818" i="61"/>
  <c r="Z73" i="61"/>
  <c r="Z8" i="61"/>
  <c r="Z13" i="61"/>
  <c r="Z489" i="61"/>
  <c r="Z107" i="61"/>
  <c r="Z153" i="61"/>
  <c r="Z109" i="61"/>
  <c r="Z970" i="61"/>
  <c r="Z755" i="61"/>
  <c r="Z318" i="61"/>
  <c r="Z569" i="61"/>
  <c r="Z294" i="61"/>
  <c r="Z842" i="61"/>
  <c r="Z323" i="61"/>
  <c r="Z557" i="61"/>
  <c r="Z314" i="61"/>
  <c r="Z336" i="61"/>
  <c r="Z945" i="61"/>
  <c r="Z560" i="61"/>
  <c r="Z971" i="61"/>
  <c r="Z878" i="61"/>
  <c r="Z771" i="61"/>
  <c r="Z572" i="61"/>
  <c r="Z354" i="61"/>
  <c r="Z530" i="61"/>
  <c r="Z29" i="61"/>
  <c r="Z580" i="61"/>
  <c r="Z56" i="61"/>
  <c r="Z542" i="61"/>
  <c r="Z484" i="61"/>
  <c r="Z977" i="61"/>
  <c r="Z609" i="61"/>
  <c r="Z652" i="61"/>
  <c r="Z240" i="61"/>
  <c r="Z90" i="61"/>
  <c r="Z847" i="61"/>
  <c r="Z199" i="61"/>
  <c r="Z492" i="61"/>
  <c r="Z698" i="61"/>
  <c r="Z142" i="61"/>
  <c r="Z390" i="61"/>
  <c r="Z322" i="61"/>
  <c r="Z131" i="61"/>
  <c r="Z469" i="61"/>
  <c r="Z432" i="61"/>
  <c r="Z655" i="61"/>
  <c r="Z52" i="61"/>
  <c r="Z345" i="61"/>
  <c r="Z418" i="61"/>
  <c r="Z445" i="61"/>
  <c r="Z159" i="61"/>
  <c r="Z82" i="61"/>
  <c r="Z241" i="61"/>
  <c r="Z639" i="61"/>
  <c r="Z468" i="61"/>
  <c r="Z278" i="61"/>
  <c r="Z525" i="61"/>
  <c r="Z239" i="61"/>
  <c r="Z481" i="61"/>
  <c r="Z339" i="61"/>
  <c r="Z741" i="61"/>
  <c r="Z279" i="61"/>
  <c r="Z62" i="61"/>
  <c r="Z738" i="61"/>
  <c r="Z80" i="61"/>
  <c r="Z36" i="61"/>
  <c r="Z316" i="61"/>
  <c r="Z470" i="61"/>
  <c r="Z574" i="61"/>
  <c r="Z186" i="61"/>
  <c r="Z157" i="61"/>
  <c r="Z130" i="61"/>
  <c r="Z471" i="61"/>
  <c r="Z669" i="61"/>
  <c r="Z857" i="61"/>
  <c r="Z443" i="61"/>
  <c r="Z615" i="61"/>
  <c r="Z899" i="61"/>
  <c r="Z283" i="61"/>
  <c r="Z781" i="61"/>
  <c r="Z937" i="61"/>
  <c r="Z123" i="61"/>
  <c r="Z357" i="61"/>
  <c r="Z203" i="61"/>
  <c r="Z873" i="61"/>
  <c r="Z614" i="61"/>
  <c r="Z538" i="61"/>
  <c r="Z969" i="61"/>
  <c r="Z288" i="61"/>
  <c r="Z743" i="61"/>
  <c r="Z949" i="61"/>
  <c r="Z886" i="61"/>
  <c r="Z44" i="61"/>
  <c r="Z296" i="61"/>
  <c r="Z875" i="61"/>
  <c r="Z597" i="61"/>
  <c r="Z919" i="61"/>
  <c r="Z213" i="61"/>
  <c r="Z493" i="61"/>
  <c r="Z148" i="61"/>
  <c r="Z757" i="61"/>
  <c r="Z612" i="61"/>
  <c r="Z53" i="61"/>
  <c r="Z170" i="61"/>
  <c r="Z683" i="61"/>
  <c r="Z727" i="61"/>
  <c r="Z216" i="61"/>
  <c r="Z694" i="61"/>
  <c r="Z3" i="61"/>
  <c r="Z69" i="61"/>
  <c r="Z576" i="61"/>
  <c r="Z233" i="61"/>
  <c r="Z647" i="61"/>
  <c r="Z359" i="61"/>
  <c r="Z289" i="61"/>
  <c r="Z459" i="61"/>
  <c r="Z879" i="61"/>
  <c r="Z979" i="61"/>
  <c r="Z959" i="61"/>
  <c r="Z399" i="61"/>
  <c r="Z766" i="61"/>
  <c r="Z106" i="61"/>
  <c r="Z451" i="61"/>
  <c r="Z321" i="61"/>
  <c r="Z729" i="61"/>
  <c r="Z881" i="61"/>
  <c r="Z325" i="61"/>
  <c r="Z715" i="61"/>
  <c r="Z162" i="61"/>
  <c r="Z456" i="61"/>
  <c r="Z858" i="61"/>
  <c r="Z656" i="61"/>
  <c r="Z707" i="61"/>
  <c r="Z957" i="61"/>
  <c r="Z710" i="61"/>
  <c r="Z665" i="61"/>
  <c r="Z242" i="61"/>
  <c r="Z212" i="61"/>
  <c r="Z302" i="61"/>
  <c r="Z522" i="61"/>
  <c r="Z586" i="61"/>
  <c r="Z57" i="61"/>
  <c r="Z708" i="61"/>
  <c r="Z942" i="61"/>
  <c r="Z720" i="61"/>
  <c r="Z124" i="61"/>
  <c r="Z786" i="61"/>
  <c r="Z105" i="61"/>
  <c r="Z775" i="61"/>
  <c r="Z54" i="61"/>
  <c r="Z299" i="61"/>
  <c r="Z320" i="61"/>
  <c r="Z254" i="61"/>
  <c r="Z929" i="61"/>
  <c r="Z133" i="61"/>
  <c r="Z803" i="61"/>
  <c r="Z297" i="61"/>
  <c r="Z583" i="61"/>
  <c r="Z423" i="61"/>
  <c r="Z419" i="61"/>
  <c r="Z202" i="61"/>
  <c r="Z815" i="61"/>
  <c r="Z819" i="61"/>
  <c r="Z889" i="61"/>
  <c r="Z333" i="61"/>
  <c r="Z987" i="61"/>
  <c r="Z488" i="61"/>
  <c r="Z352" i="61"/>
  <c r="Z735" i="61"/>
  <c r="Z274" i="61"/>
  <c r="Z635" i="61"/>
  <c r="Z505" i="61"/>
  <c r="Z121" i="61"/>
  <c r="Z742" i="61"/>
  <c r="Z14" i="61"/>
  <c r="Z494" i="61"/>
  <c r="Z180" i="61"/>
  <c r="Z556" i="61"/>
  <c r="Z630" i="61"/>
  <c r="Z292" i="61"/>
  <c r="Z31" i="61"/>
  <c r="Z670" i="61"/>
  <c r="Z366" i="61"/>
  <c r="Z206" i="61"/>
  <c r="Z769" i="61"/>
  <c r="Z396" i="61"/>
  <c r="Z877" i="61"/>
  <c r="Z686" i="61"/>
  <c r="Z272" i="61"/>
  <c r="Z674" i="61"/>
  <c r="Z389" i="61"/>
  <c r="Z701" i="61"/>
  <c r="Z712" i="61"/>
  <c r="Z129" i="61"/>
  <c r="Z167" i="61"/>
  <c r="Z401" i="61"/>
  <c r="Z637" i="61"/>
  <c r="Z136" i="61"/>
  <c r="Z498" i="61"/>
  <c r="Z907" i="61"/>
  <c r="Z379" i="61"/>
  <c r="Z305" i="61"/>
  <c r="Z714" i="61"/>
  <c r="Z207" i="61"/>
  <c r="Z513" i="61"/>
  <c r="Z32" i="61"/>
  <c r="Z479" i="61"/>
  <c r="Z101" i="61"/>
  <c r="Z690" i="61"/>
  <c r="Z201" i="61"/>
  <c r="Z466" i="61"/>
  <c r="Z60" i="61"/>
  <c r="Z850" i="61"/>
  <c r="Z41" i="61"/>
  <c r="Z839" i="61"/>
  <c r="Z293" i="61"/>
  <c r="Z43" i="61"/>
  <c r="Z192" i="61"/>
  <c r="Z600" i="61"/>
  <c r="Z837" i="61"/>
  <c r="Z467" i="61"/>
  <c r="Z77" i="61"/>
  <c r="Z553" i="61"/>
  <c r="Z24" i="61"/>
  <c r="Z347" i="61"/>
  <c r="Z991" i="61"/>
  <c r="Z264" i="61"/>
  <c r="Z891" i="61"/>
  <c r="Z935" i="61"/>
  <c r="Z351" i="61"/>
  <c r="Z629" i="61"/>
  <c r="Z951" i="61"/>
  <c r="Z181" i="61"/>
  <c r="Z388" i="61"/>
  <c r="Z811" i="61"/>
  <c r="Z506" i="61"/>
  <c r="Z855" i="61"/>
  <c r="Z277" i="61"/>
  <c r="Z829" i="61"/>
  <c r="Z893" i="61"/>
  <c r="Z491" i="61"/>
  <c r="Z387" i="61"/>
  <c r="Z734" i="61"/>
  <c r="Z487" i="61"/>
  <c r="Z11" i="61"/>
  <c r="Z621" i="61"/>
  <c r="Z680" i="61"/>
  <c r="Z502" i="61"/>
  <c r="Z504" i="61"/>
  <c r="Z913" i="61"/>
  <c r="Z608" i="61"/>
  <c r="Z861" i="61"/>
  <c r="Z835" i="61"/>
  <c r="Z934" i="61"/>
  <c r="Z93" i="61"/>
  <c r="Z262" i="61"/>
  <c r="Z672" i="61"/>
  <c r="Z817" i="61"/>
  <c r="Z455" i="61"/>
  <c r="Z114" i="61"/>
  <c r="Z659" i="61"/>
  <c r="Z376" i="61"/>
  <c r="Z454" i="61"/>
  <c r="Z158" i="61"/>
  <c r="Z115" i="61"/>
  <c r="Z902" i="61"/>
  <c r="Z28" i="61"/>
  <c r="Z946" i="61"/>
  <c r="Z128" i="61"/>
  <c r="Z826" i="61"/>
  <c r="Z143" i="61"/>
  <c r="Z449" i="61"/>
  <c r="Z307" i="61"/>
  <c r="Z644" i="61"/>
  <c r="Z37" i="61"/>
  <c r="Z754" i="61"/>
  <c r="Z137" i="61"/>
  <c r="Z718" i="61"/>
  <c r="Z613" i="61"/>
  <c r="Z4" i="61"/>
  <c r="Z252" i="61"/>
  <c r="Z700" i="61"/>
  <c r="Z217" i="61"/>
  <c r="Z173" i="61"/>
  <c r="Z906" i="61"/>
  <c r="Z298" i="61"/>
  <c r="Z358" i="61"/>
  <c r="Z885" i="61"/>
  <c r="Z822" i="61"/>
  <c r="Z108" i="61"/>
  <c r="Z383" i="61"/>
  <c r="Z592" i="61"/>
  <c r="Z789" i="61"/>
  <c r="Z676" i="61"/>
  <c r="Z21" i="61"/>
  <c r="Z713" i="61"/>
  <c r="Z344" i="61"/>
  <c r="Z625" i="61"/>
  <c r="Z922" i="61"/>
  <c r="Z249" i="61"/>
  <c r="Z730" i="61"/>
  <c r="Z643" i="61"/>
  <c r="Z499" i="61"/>
  <c r="Z833" i="61"/>
  <c r="Z391" i="61"/>
  <c r="Z523" i="61"/>
  <c r="Z392" i="61"/>
  <c r="Z91" i="61"/>
  <c r="Z739" i="61"/>
  <c r="Z933" i="61"/>
  <c r="Z458" i="61"/>
  <c r="Z797" i="61"/>
  <c r="Z636" i="61"/>
  <c r="Z365" i="61"/>
  <c r="Z20" i="61"/>
  <c r="Z562" i="61"/>
  <c r="Z865" i="61"/>
  <c r="Z182" i="61"/>
  <c r="Z534" i="61"/>
  <c r="Z70" i="61"/>
  <c r="Z660" i="61"/>
  <c r="Z478" i="61"/>
  <c r="Z74" i="61"/>
  <c r="Z424" i="61"/>
  <c r="Z330" i="61"/>
  <c r="Z751" i="61"/>
  <c r="Z673" i="61"/>
  <c r="Z441" i="61"/>
  <c r="Z161" i="61"/>
  <c r="Z427" i="61"/>
  <c r="Z911" i="61"/>
  <c r="Z135" i="61"/>
  <c r="Z428" i="61"/>
  <c r="Z798" i="61"/>
  <c r="Z528" i="61"/>
  <c r="Z558" i="61"/>
  <c r="Z547" i="61"/>
  <c r="Z723" i="61"/>
  <c r="Z895" i="61"/>
  <c r="Z463" i="61"/>
  <c r="Z731" i="61"/>
  <c r="Z678" i="61"/>
  <c r="Z196" i="61"/>
  <c r="Z310" i="61"/>
  <c r="Z30" i="61"/>
  <c r="Z83" i="61"/>
  <c r="Z582" i="61"/>
  <c r="Z23" i="61"/>
  <c r="Z290" i="61"/>
  <c r="Z561" i="61"/>
  <c r="Z163" i="61"/>
  <c r="Z119" i="61"/>
  <c r="Z412" i="61"/>
  <c r="Z100" i="61"/>
  <c r="Z195" i="61"/>
  <c r="Z238" i="61"/>
  <c r="Z191" i="61"/>
  <c r="Z473" i="61"/>
  <c r="Z982" i="61"/>
  <c r="Z795" i="61"/>
  <c r="Z799" i="61"/>
  <c r="Z699" i="61"/>
  <c r="Z704" i="61"/>
  <c r="Z685" i="61"/>
  <c r="Z386" i="61"/>
  <c r="Z187" i="61"/>
  <c r="Z421" i="61"/>
  <c r="Z785" i="61"/>
  <c r="Z650" i="61"/>
  <c r="Z589" i="61"/>
  <c r="Z453" i="61"/>
  <c r="Z668" i="61"/>
  <c r="Z59" i="61"/>
  <c r="Z974" i="61"/>
  <c r="Z563" i="61"/>
  <c r="Z72" i="61"/>
  <c r="Z651" i="61"/>
  <c r="Z384" i="61"/>
  <c r="Z590" i="61"/>
  <c r="Z193" i="61"/>
  <c r="Z658" i="61"/>
  <c r="Z961" i="61"/>
  <c r="Z267" i="61"/>
  <c r="Z408" i="61"/>
  <c r="Z430" i="61"/>
  <c r="Z442" i="61"/>
  <c r="Z328" i="61"/>
  <c r="Z859" i="61"/>
  <c r="Z894" i="61"/>
  <c r="Z480" i="61"/>
  <c r="Z607" i="61"/>
  <c r="Z436" i="61"/>
  <c r="Z438" i="61"/>
  <c r="Z214" i="61"/>
  <c r="Z831" i="61"/>
  <c r="Z210" i="61"/>
  <c r="Z667" i="61"/>
  <c r="Z324" i="61"/>
  <c r="Z47" i="61"/>
  <c r="Z236" i="61"/>
  <c r="Z147" i="61"/>
  <c r="Z285" i="61"/>
  <c r="Z342" i="61"/>
  <c r="Z631" i="61"/>
  <c r="Z375" i="61"/>
  <c r="Z369" i="61"/>
  <c r="Z227" i="61"/>
  <c r="Z183" i="61"/>
  <c r="Z476" i="61"/>
  <c r="Z642" i="61"/>
  <c r="Z271" i="61"/>
  <c r="Z978" i="61"/>
  <c r="Z96" i="61"/>
  <c r="Z838" i="61"/>
  <c r="Z92" i="61"/>
  <c r="Z882" i="61"/>
  <c r="Z9" i="61"/>
  <c r="Z846" i="61"/>
  <c r="Z909" i="61"/>
  <c r="Z546" i="61"/>
  <c r="Z113" i="61"/>
  <c r="Z626" i="61"/>
  <c r="Z617" i="61"/>
  <c r="Z406" i="61"/>
  <c r="Z474" i="61"/>
  <c r="Z434" i="61"/>
  <c r="Z810" i="61"/>
  <c r="Z75" i="61"/>
  <c r="Z618" i="61"/>
  <c r="Z753" i="61"/>
  <c r="Z460" i="61"/>
  <c r="Z259" i="61"/>
  <c r="Z346" i="61"/>
  <c r="Z926" i="61"/>
  <c r="Z46" i="61"/>
  <c r="Z531" i="61"/>
  <c r="Z761" i="61"/>
  <c r="Z581" i="61"/>
  <c r="Z602" i="61"/>
  <c r="Z205" i="61"/>
  <c r="Z684" i="61"/>
  <c r="Z38" i="61"/>
  <c r="Z26" i="61"/>
  <c r="Z863" i="61"/>
  <c r="Z431" i="61"/>
  <c r="Z763" i="61"/>
  <c r="Z17" i="61"/>
  <c r="Z697" i="61"/>
  <c r="Z628" i="61"/>
  <c r="Z200" i="61"/>
  <c r="Z923" i="61"/>
  <c r="Z405" i="61"/>
  <c r="Z416" i="61"/>
  <c r="Z671" i="61"/>
  <c r="Z372" i="61"/>
  <c r="Z571" i="61"/>
  <c r="Z679" i="61"/>
  <c r="Z356" i="61"/>
  <c r="Z565" i="61"/>
  <c r="Z887" i="61"/>
  <c r="Z245" i="61"/>
  <c r="Z452" i="61"/>
  <c r="Z374" i="61"/>
  <c r="Z510" i="61"/>
  <c r="Z10" i="61"/>
  <c r="Z197" i="61"/>
  <c r="Z843" i="61"/>
  <c r="Z250" i="61"/>
  <c r="Z266" i="61"/>
  <c r="Z783" i="61"/>
  <c r="Z263" i="61"/>
  <c r="Z258" i="61"/>
  <c r="Z340" i="61"/>
  <c r="Z400" i="61"/>
  <c r="Z687" i="61"/>
  <c r="Z501" i="61"/>
  <c r="Z472" i="61"/>
  <c r="Z517" i="61"/>
  <c r="Z653" i="61"/>
  <c r="Z666" i="61"/>
  <c r="Z851" i="61"/>
  <c r="Z49" i="61"/>
  <c r="Z585" i="61"/>
  <c r="Z570" i="61"/>
  <c r="Z503" i="61"/>
  <c r="Z27" i="61"/>
  <c r="Z332" i="61"/>
  <c r="Z110" i="61"/>
  <c r="Z634" i="61"/>
  <c r="Z362" i="61"/>
  <c r="Z641" i="61"/>
  <c r="Z986" i="61"/>
  <c r="Z749" i="61"/>
  <c r="Z555" i="61"/>
  <c r="Z104" i="61"/>
  <c r="Z890" i="61"/>
  <c r="Z657" i="61"/>
  <c r="Z664" i="61"/>
  <c r="Z398" i="61"/>
  <c r="Z132" i="61"/>
  <c r="Z425" i="61"/>
  <c r="Z611" i="61"/>
  <c r="Z6" i="61"/>
  <c r="Z692" i="61"/>
  <c r="Z301" i="61"/>
  <c r="Z410" i="61"/>
  <c r="Z709" i="61"/>
  <c r="Z910" i="61"/>
  <c r="Z141" i="61"/>
  <c r="Z938" i="61"/>
  <c r="Z97" i="61"/>
  <c r="Z411" i="61"/>
  <c r="Z927" i="61"/>
  <c r="Z367" i="61"/>
  <c r="Z827" i="61"/>
  <c r="Z514" i="61"/>
  <c r="Z78" i="61"/>
  <c r="Z231" i="61"/>
  <c r="Z821" i="61"/>
  <c r="Z758" i="61"/>
  <c r="Z172" i="61"/>
  <c r="Z447" i="61"/>
  <c r="Z747" i="61"/>
  <c r="Z230" i="61"/>
  <c r="Z791" i="61"/>
  <c r="Z341" i="61"/>
  <c r="Z801" i="61"/>
  <c r="Z194" i="61"/>
  <c r="Z171" i="61"/>
  <c r="Z256" i="61"/>
  <c r="Z511" i="61"/>
  <c r="Z711" i="61"/>
  <c r="Z248" i="61"/>
  <c r="Z33" i="61"/>
  <c r="Z395" i="61"/>
  <c r="Z943" i="61"/>
  <c r="Z941" i="61"/>
  <c r="Z782" i="61"/>
  <c r="Z282" i="61"/>
  <c r="Z610" i="61"/>
  <c r="Z370" i="61"/>
  <c r="Z627" i="61"/>
  <c r="Z845" i="61"/>
  <c r="Z745" i="61"/>
  <c r="Z40" i="61"/>
  <c r="Z794" i="61"/>
  <c r="Z286" i="61"/>
  <c r="Z605" i="61"/>
  <c r="Z604" i="61"/>
  <c r="Z313" i="61"/>
  <c r="Z871" i="61"/>
  <c r="Z184" i="61"/>
  <c r="Z905" i="61"/>
  <c r="Z624" i="61"/>
  <c r="Z705" i="61"/>
  <c r="Z284" i="61"/>
  <c r="Z841" i="61"/>
  <c r="Z251" i="61"/>
  <c r="Z767" i="61"/>
  <c r="Z338" i="61"/>
  <c r="Z603" i="61"/>
  <c r="Z397" i="61"/>
  <c r="Z111" i="61"/>
  <c r="Z353" i="61"/>
  <c r="Z211" i="61"/>
  <c r="Z371" i="61"/>
  <c r="Z575" i="61"/>
  <c r="Z532" i="61"/>
  <c r="Z51" i="61"/>
  <c r="Z966" i="61"/>
  <c r="Z303" i="61"/>
  <c r="Z545" i="61"/>
  <c r="Z64" i="61"/>
  <c r="Z962" i="61"/>
  <c r="Z34" i="61"/>
  <c r="Z87" i="61"/>
  <c r="Z380" i="61"/>
  <c r="Z930" i="61"/>
  <c r="Z144" i="61"/>
  <c r="Z393" i="61"/>
  <c r="Z429" i="61"/>
  <c r="Z477" i="61"/>
  <c r="Z253" i="61"/>
  <c r="Z564" i="61"/>
  <c r="Z287" i="61"/>
  <c r="Z234" i="61"/>
  <c r="Z520" i="61"/>
  <c r="Z426" i="61"/>
  <c r="Z778" i="61"/>
  <c r="Z901" i="61"/>
  <c r="Z209" i="61"/>
  <c r="Z360" i="61"/>
  <c r="Z814" i="61"/>
  <c r="Z825" i="61"/>
  <c r="Z548" i="61"/>
  <c r="Z646" i="61"/>
  <c r="Z606" i="61"/>
  <c r="Z616" i="61"/>
  <c r="Z373" i="61"/>
  <c r="Z485" i="61"/>
  <c r="Z334" i="61"/>
  <c r="Z963" i="61"/>
  <c r="Z403" i="61"/>
  <c r="Z717" i="61"/>
  <c r="Z98" i="61"/>
  <c r="Z595" i="61"/>
  <c r="Z435" i="61"/>
  <c r="Z420" i="61"/>
  <c r="Z830" i="61"/>
  <c r="Z422" i="61"/>
  <c r="Z138" i="61"/>
  <c r="Z497" i="61"/>
  <c r="Z16" i="61"/>
  <c r="Z311" i="61"/>
  <c r="Z188" i="61"/>
  <c r="Z706" i="61"/>
  <c r="Z66" i="61"/>
  <c r="Z151" i="61"/>
  <c r="Z444" i="61"/>
  <c r="Z866" i="61"/>
  <c r="Z25" i="61"/>
  <c r="Z164" i="61"/>
  <c r="Z457" i="61"/>
  <c r="Z593" i="61"/>
  <c r="Z495" i="61"/>
  <c r="Z134" i="61"/>
  <c r="Z662" i="61"/>
  <c r="Z228" i="61"/>
  <c r="Z178" i="61"/>
  <c r="Z61" i="61"/>
  <c r="Z537" i="61"/>
  <c r="Z981" i="61"/>
  <c r="Z918" i="61"/>
  <c r="Z12" i="61"/>
  <c r="Z640" i="61"/>
  <c r="Z269" i="61"/>
  <c r="Z559" i="61"/>
  <c r="Z58" i="61"/>
  <c r="Z224" i="61"/>
  <c r="Z568" i="61"/>
  <c r="Z86" i="61"/>
  <c r="Z955" i="61"/>
  <c r="Z326" i="61"/>
  <c r="Z65" i="61"/>
  <c r="Z681" i="61"/>
  <c r="Z533" i="61"/>
  <c r="Z677" i="61"/>
  <c r="Z515" i="61"/>
  <c r="Z450" i="61"/>
  <c r="Z166" i="61"/>
  <c r="Z84" i="61"/>
  <c r="Z898" i="61"/>
  <c r="Z765" i="61"/>
  <c r="Z813" i="61"/>
  <c r="Z622" i="61"/>
  <c r="Z177" i="61"/>
  <c r="Z762" i="61"/>
  <c r="Z691" i="61"/>
  <c r="Z953" i="61"/>
  <c r="Z146" i="61"/>
  <c r="Z155" i="61"/>
  <c r="Z793" i="61"/>
  <c r="Z633" i="61"/>
  <c r="Z295" i="61"/>
  <c r="Z529" i="61"/>
  <c r="Z577" i="61"/>
  <c r="Z759" i="61"/>
  <c r="Z118" i="61"/>
  <c r="Z94" i="61"/>
  <c r="Z99" i="61"/>
  <c r="Z55" i="61"/>
  <c r="Z348" i="61"/>
  <c r="Z415" i="61"/>
  <c r="Z355" i="61"/>
  <c r="Z567" i="61"/>
  <c r="Z439" i="61"/>
  <c r="Z433" i="61"/>
  <c r="Z291" i="61"/>
  <c r="Z247" i="61"/>
  <c r="Z540" i="61"/>
  <c r="Z849" i="61"/>
  <c r="Z312" i="61"/>
  <c r="Z587" i="61"/>
  <c r="Z552" i="61"/>
  <c r="Z368" i="61"/>
  <c r="Z719" i="61"/>
  <c r="Z327" i="61"/>
  <c r="Z220" i="61"/>
  <c r="Z566" i="61"/>
  <c r="Z381" i="61"/>
  <c r="Z95" i="61"/>
  <c r="Z244" i="61"/>
  <c r="Z15" i="61"/>
  <c r="Z300" i="61"/>
  <c r="Z179" i="61"/>
  <c r="Z461" i="61"/>
  <c r="Z175" i="61"/>
  <c r="Z417" i="61"/>
  <c r="Z275" i="61"/>
  <c r="Z337" i="61"/>
  <c r="Z648" i="61"/>
  <c r="Z990" i="61"/>
  <c r="Z483" i="61"/>
  <c r="Z465" i="61"/>
  <c r="Z475" i="61"/>
  <c r="Z437" i="61"/>
  <c r="Z925" i="61"/>
  <c r="Z579" i="61"/>
  <c r="Z584" i="61"/>
  <c r="Z22" i="61"/>
  <c r="Z702" i="61"/>
  <c r="Z554" i="61"/>
  <c r="Z535" i="61"/>
  <c r="Z787" i="61"/>
  <c r="Z122" i="61"/>
  <c r="Z551" i="61"/>
  <c r="Z746" i="61"/>
  <c r="Z536" i="61"/>
  <c r="Z773" i="61"/>
  <c r="Z174" i="61"/>
  <c r="Z965" i="61"/>
  <c r="Z806" i="61"/>
  <c r="Z221" i="61"/>
  <c r="Z693" i="61"/>
  <c r="Z378" i="61"/>
  <c r="Z117" i="61"/>
  <c r="Z306" i="61"/>
  <c r="Z619" i="61"/>
  <c r="Z663" i="61"/>
  <c r="Z343" i="61"/>
  <c r="Z39" i="61"/>
  <c r="Z204" i="61"/>
  <c r="Z414" i="61"/>
  <c r="Z823" i="61"/>
  <c r="Z309" i="61"/>
  <c r="Z516" i="61"/>
  <c r="Z35" i="61"/>
  <c r="Z246" i="61"/>
  <c r="Z226" i="61"/>
  <c r="Z688" i="61"/>
  <c r="Z737" i="61"/>
  <c r="Z524" i="61"/>
  <c r="Z88" i="61"/>
  <c r="Z363" i="61"/>
  <c r="Z975" i="61"/>
  <c r="Z71" i="61"/>
  <c r="Z364" i="61"/>
  <c r="Z958" i="61"/>
  <c r="Z464" i="61"/>
  <c r="Z623" i="61"/>
  <c r="Z168" i="61"/>
  <c r="Z703" i="61"/>
  <c r="Z404" i="61"/>
  <c r="Z518" i="61"/>
  <c r="Z544" i="61"/>
  <c r="Z526" i="61"/>
  <c r="Z500" i="61"/>
  <c r="Z19" i="61"/>
  <c r="Z777" i="61"/>
  <c r="Z883" i="61"/>
  <c r="Z462" i="61"/>
  <c r="Z985" i="61"/>
  <c r="Z519" i="61"/>
  <c r="Z304" i="61"/>
  <c r="Z482" i="61"/>
  <c r="Z225" i="61"/>
  <c r="Z805" i="61"/>
  <c r="Z120" i="61"/>
  <c r="Z654" i="61"/>
  <c r="Z331" i="61"/>
  <c r="Z594" i="61"/>
  <c r="Z897" i="61"/>
  <c r="Z261" i="61"/>
  <c r="Z382" i="61"/>
  <c r="Z973" i="61"/>
  <c r="Z527" i="61"/>
  <c r="Z102" i="61"/>
  <c r="Z402" i="61"/>
  <c r="Z235" i="61"/>
  <c r="Z869" i="61"/>
  <c r="Z215" i="61"/>
  <c r="Z508" i="61"/>
  <c r="Z802" i="61"/>
  <c r="Z89" i="61"/>
  <c r="Z45" i="61"/>
  <c r="Z521" i="61"/>
  <c r="Z539" i="61"/>
  <c r="Z350" i="61"/>
  <c r="Z68" i="61"/>
  <c r="Z361" i="61"/>
  <c r="Z867" i="61"/>
  <c r="Z281" i="61"/>
  <c r="Z237" i="61"/>
  <c r="Z620" i="61"/>
  <c r="Z682" i="61"/>
  <c r="Z112" i="61"/>
  <c r="Z870" i="61"/>
  <c r="Z632" i="61"/>
  <c r="Z541" i="61"/>
  <c r="Z255" i="61"/>
  <c r="Z317" i="61"/>
  <c r="Z222" i="61"/>
  <c r="Z725" i="61"/>
  <c r="Z543" i="61"/>
  <c r="Z85" i="61"/>
  <c r="Z588" i="61"/>
  <c r="Z5" i="61"/>
  <c r="Z722" i="61"/>
  <c r="Z169" i="61"/>
  <c r="Z967" i="61"/>
  <c r="Z165" i="61"/>
  <c r="Z931" i="61"/>
  <c r="Z265" i="61"/>
  <c r="Z764" i="61"/>
  <c r="Z816" i="61"/>
  <c r="Z884" i="61"/>
  <c r="Z824" i="61"/>
  <c r="Z800" i="61"/>
  <c r="Z900" i="61"/>
  <c r="Z912" i="61"/>
  <c r="Z992" i="61"/>
  <c r="Z796" i="61"/>
  <c r="Z792" i="61"/>
  <c r="Z964" i="61"/>
  <c r="Z924" i="61"/>
  <c r="Z976" i="61"/>
  <c r="Z948" i="61"/>
  <c r="Z788" i="61"/>
  <c r="Z832" i="61"/>
  <c r="Z876" i="61"/>
  <c r="Z848" i="61"/>
  <c r="Z936" i="61"/>
  <c r="Z812" i="61"/>
  <c r="Z748" i="61"/>
  <c r="Z856" i="61"/>
  <c r="Z932" i="61"/>
  <c r="Z944" i="61"/>
  <c r="Z756" i="61"/>
  <c r="Z728" i="61"/>
  <c r="Z952" i="61"/>
  <c r="Z828" i="61"/>
  <c r="Z928" i="61"/>
  <c r="Z896" i="61"/>
  <c r="Z940" i="61"/>
  <c r="Z868" i="61"/>
  <c r="Z904" i="61"/>
  <c r="Z956" i="61"/>
  <c r="Z840" i="61"/>
  <c r="Z804" i="61"/>
  <c r="Z836" i="61"/>
  <c r="Z776" i="61"/>
  <c r="Z960" i="61"/>
  <c r="Z820" i="61"/>
  <c r="Z852" i="61"/>
  <c r="Z872" i="61"/>
  <c r="Z916" i="61"/>
  <c r="Z752" i="61"/>
  <c r="Z732" i="61"/>
  <c r="Z988" i="61"/>
  <c r="Z892" i="61"/>
  <c r="Z780" i="61"/>
  <c r="Z880" i="61"/>
  <c r="Z980" i="61"/>
  <c r="Z920" i="61"/>
  <c r="Z744" i="61"/>
  <c r="Z736" i="61"/>
  <c r="Z864" i="61"/>
  <c r="Z908" i="61"/>
  <c r="Z972" i="61"/>
  <c r="Z772" i="61"/>
  <c r="Z808" i="61"/>
  <c r="Z968" i="61"/>
  <c r="Z760" i="61"/>
  <c r="Z784" i="61"/>
  <c r="Z768" i="61"/>
  <c r="Z984" i="61"/>
  <c r="Z860" i="61"/>
  <c r="Z844" i="61"/>
  <c r="Z740" i="61"/>
  <c r="Z888" i="61"/>
  <c r="W3" i="61"/>
  <c r="W6" i="61"/>
  <c r="W5" i="61"/>
  <c r="W4" i="61"/>
  <c r="W7" i="61"/>
  <c r="W8" i="61"/>
  <c r="W12" i="61"/>
  <c r="W10" i="61"/>
  <c r="W11" i="61"/>
  <c r="T725" i="61"/>
  <c r="T13" i="61"/>
  <c r="T501" i="61"/>
  <c r="T891" i="61"/>
  <c r="T275" i="61"/>
  <c r="T32" i="61"/>
  <c r="T482" i="61"/>
  <c r="T68" i="61"/>
  <c r="T438" i="61"/>
  <c r="T810" i="61"/>
  <c r="T179" i="61"/>
  <c r="T8" i="61"/>
  <c r="T825" i="61"/>
  <c r="T183" i="61"/>
  <c r="T909" i="61"/>
  <c r="T22" i="61"/>
  <c r="T745" i="61"/>
  <c r="T203" i="61"/>
  <c r="T318" i="61"/>
  <c r="T352" i="61"/>
  <c r="T95" i="61"/>
  <c r="T172" i="61"/>
  <c r="T193" i="61"/>
  <c r="T177" i="61"/>
  <c r="T866" i="61"/>
  <c r="T154" i="61"/>
  <c r="T899" i="61"/>
  <c r="T413" i="61"/>
  <c r="T508" i="61"/>
  <c r="T164" i="61"/>
  <c r="T568" i="61"/>
  <c r="T373" i="61"/>
  <c r="T886" i="61"/>
  <c r="T441" i="61"/>
  <c r="T672" i="61"/>
  <c r="T525" i="61"/>
  <c r="T964" i="61"/>
  <c r="T294" i="61"/>
  <c r="T632" i="61"/>
  <c r="T447" i="61"/>
  <c r="T246" i="61"/>
  <c r="T627" i="61"/>
  <c r="T216" i="61"/>
  <c r="T249" i="61"/>
  <c r="T629" i="61"/>
  <c r="T227" i="61"/>
  <c r="T853" i="61"/>
  <c r="T744" i="61"/>
  <c r="T301" i="61"/>
  <c r="T370" i="61"/>
  <c r="T978" i="61"/>
  <c r="T262" i="61"/>
  <c r="T684" i="61"/>
  <c r="T93" i="61"/>
  <c r="T927" i="61"/>
  <c r="T197" i="61"/>
  <c r="T979" i="61"/>
  <c r="T309" i="61"/>
  <c r="T562" i="61"/>
  <c r="T90" i="61"/>
  <c r="T939" i="61"/>
  <c r="T634" i="61"/>
  <c r="T875" i="61"/>
  <c r="T969" i="61"/>
  <c r="T50" i="61"/>
  <c r="T783" i="61"/>
  <c r="T743" i="61"/>
  <c r="T777" i="61"/>
  <c r="T7" i="61"/>
  <c r="T733" i="61"/>
  <c r="T903" i="61"/>
  <c r="T449" i="61"/>
  <c r="T94" i="61"/>
  <c r="T661" i="61"/>
  <c r="T906" i="61"/>
  <c r="T784" i="61"/>
  <c r="T110" i="61"/>
  <c r="T470" i="61"/>
  <c r="T204" i="61"/>
  <c r="T857" i="61"/>
  <c r="T279" i="61"/>
  <c r="T363" i="61"/>
  <c r="T270" i="61"/>
  <c r="T666" i="61"/>
  <c r="T705" i="61"/>
  <c r="T513" i="61"/>
  <c r="T137" i="61"/>
  <c r="T789" i="61"/>
  <c r="T41" i="61"/>
  <c r="T178" i="61"/>
  <c r="T703" i="61"/>
  <c r="T913" i="61"/>
  <c r="T588" i="61"/>
  <c r="T721" i="61"/>
  <c r="T712" i="61"/>
  <c r="T290" i="61"/>
  <c r="T171" i="61"/>
  <c r="T148" i="61"/>
  <c r="T142" i="61"/>
  <c r="T953" i="61"/>
  <c r="T314" i="61"/>
  <c r="T371" i="61"/>
  <c r="T686" i="61"/>
  <c r="T496" i="61"/>
  <c r="T692" i="61"/>
  <c r="T787" i="61"/>
  <c r="T256" i="61"/>
  <c r="T625" i="61"/>
  <c r="T878" i="61"/>
  <c r="T863" i="61"/>
  <c r="T261" i="61"/>
  <c r="T239" i="61"/>
  <c r="T343" i="61"/>
  <c r="T560" i="61"/>
  <c r="T867" i="61"/>
  <c r="T571" i="61"/>
  <c r="T223" i="61"/>
  <c r="T354" i="61"/>
  <c r="T410" i="61"/>
  <c r="T759" i="61"/>
  <c r="T112" i="61"/>
  <c r="T484" i="61"/>
  <c r="T224" i="61"/>
  <c r="T498" i="61"/>
  <c r="T344" i="61"/>
  <c r="T826" i="61"/>
  <c r="T320" i="61"/>
  <c r="T940" i="61"/>
  <c r="T289" i="61"/>
  <c r="T104" i="61"/>
  <c r="T199" i="61"/>
  <c r="T925" i="61"/>
  <c r="T519" i="61"/>
  <c r="T833" i="61"/>
  <c r="T644" i="61"/>
  <c r="T924" i="61"/>
  <c r="T198" i="61"/>
  <c r="T900" i="61"/>
  <c r="T337" i="61"/>
  <c r="T800" i="61"/>
  <c r="T461" i="61"/>
  <c r="T882" i="61"/>
  <c r="T124" i="61"/>
  <c r="T760" i="61"/>
  <c r="T791" i="61"/>
  <c r="T511" i="61"/>
  <c r="T851" i="61"/>
  <c r="T894" i="61"/>
  <c r="T322" i="61"/>
  <c r="T358" i="61"/>
  <c r="T585" i="61"/>
  <c r="T640" i="61"/>
  <c r="T541" i="61"/>
  <c r="T715" i="61"/>
  <c r="T208" i="61"/>
  <c r="T219" i="61"/>
  <c r="T388" i="61"/>
  <c r="T824" i="61"/>
  <c r="T623" i="61"/>
  <c r="T431" i="61"/>
  <c r="T912" i="61"/>
  <c r="T870" i="61"/>
  <c r="T538" i="61"/>
  <c r="T641" i="61"/>
  <c r="T222" i="61"/>
  <c r="T306" i="61"/>
  <c r="T243" i="61"/>
  <c r="T869" i="61"/>
  <c r="T27" i="61"/>
  <c r="T443" i="61"/>
  <c r="T165" i="61"/>
  <c r="T234" i="61"/>
  <c r="T918" i="61"/>
  <c r="T960" i="61"/>
  <c r="T78" i="61"/>
  <c r="T291" i="61"/>
  <c r="T780" i="61"/>
  <c r="T974" i="61"/>
  <c r="T854" i="61"/>
  <c r="T696" i="61"/>
  <c r="T495" i="61"/>
  <c r="T803" i="61"/>
  <c r="T694" i="61"/>
  <c r="T957" i="61"/>
  <c r="T581" i="61"/>
  <c r="T975" i="61"/>
  <c r="T425" i="61"/>
  <c r="T44" i="61"/>
  <c r="T220" i="61"/>
  <c r="T754" i="61"/>
  <c r="T345" i="61"/>
  <c r="T593" i="61"/>
  <c r="T456" i="61"/>
  <c r="T812" i="61"/>
  <c r="T117" i="61"/>
  <c r="T546" i="61"/>
  <c r="T153" i="61"/>
  <c r="T502" i="61"/>
  <c r="T10" i="61"/>
  <c r="T646" i="61"/>
  <c r="T624" i="61"/>
  <c r="T382" i="61"/>
  <c r="T297" i="61"/>
  <c r="T630" i="61"/>
  <c r="T633" i="61"/>
  <c r="T98" i="61"/>
  <c r="T717" i="61"/>
  <c r="T983" i="61"/>
  <c r="T553" i="61"/>
  <c r="T11" i="61"/>
  <c r="T648" i="61"/>
  <c r="T592" i="61"/>
  <c r="T827" i="61"/>
  <c r="T693" i="61"/>
  <c r="T342" i="61"/>
  <c r="T615" i="61"/>
  <c r="T841" i="61"/>
  <c r="T71" i="61"/>
  <c r="T797" i="61"/>
  <c r="T577" i="61"/>
  <c r="T855" i="61"/>
  <c r="T631" i="61"/>
  <c r="T474" i="61"/>
  <c r="T698" i="61"/>
  <c r="T499" i="61"/>
  <c r="T503" i="61"/>
  <c r="T758" i="61"/>
  <c r="T910" i="61"/>
  <c r="T955" i="61"/>
  <c r="T619" i="61"/>
  <c r="T125" i="61"/>
  <c r="T986" i="61"/>
  <c r="T606" i="61"/>
  <c r="T36" i="61"/>
  <c r="T752" i="61"/>
  <c r="T699" i="61"/>
  <c r="T100" i="61"/>
  <c r="T340" i="61"/>
  <c r="T305" i="61"/>
  <c r="T120" i="61"/>
  <c r="T872" i="61"/>
  <c r="T799" i="61"/>
  <c r="T80" i="61"/>
  <c r="T602" i="61"/>
  <c r="T976" i="61"/>
  <c r="T881" i="61"/>
  <c r="T163" i="61"/>
  <c r="T231" i="61"/>
  <c r="T72" i="61"/>
  <c r="T711" i="61"/>
  <c r="T665" i="61"/>
  <c r="T87" i="61"/>
  <c r="T205" i="61"/>
  <c r="T911" i="61"/>
  <c r="T966" i="61"/>
  <c r="T907" i="61"/>
  <c r="T457" i="61"/>
  <c r="T896" i="61"/>
  <c r="T408" i="61"/>
  <c r="T428" i="61"/>
  <c r="T292" i="61"/>
  <c r="T91" i="61"/>
  <c r="T131" i="61"/>
  <c r="T650" i="61"/>
  <c r="T411" i="61"/>
  <c r="T360" i="61"/>
  <c r="T968" i="61"/>
  <c r="T53" i="61"/>
  <c r="T317" i="61"/>
  <c r="T174" i="61"/>
  <c r="T582" i="61"/>
  <c r="T561" i="61"/>
  <c r="T922" i="61"/>
  <c r="T757" i="61"/>
  <c r="T985" i="61"/>
  <c r="T84" i="61"/>
  <c r="T786" i="61"/>
  <c r="T218" i="61"/>
  <c r="T676" i="61"/>
  <c r="T160" i="61"/>
  <c r="T706" i="61"/>
  <c r="T688" i="61"/>
  <c r="T856" i="61"/>
  <c r="T989" i="61"/>
  <c r="T846" i="61"/>
  <c r="T689" i="61"/>
  <c r="T916" i="61"/>
  <c r="T210" i="61"/>
  <c r="T313" i="61"/>
  <c r="T398" i="61"/>
  <c r="T835" i="61"/>
  <c r="T365" i="61"/>
  <c r="T738" i="61"/>
  <c r="T392" i="61"/>
  <c r="T612" i="61"/>
  <c r="T475" i="61"/>
  <c r="T934" i="61"/>
  <c r="T419" i="61"/>
  <c r="T387" i="61"/>
  <c r="T132" i="61"/>
  <c r="T486" i="61"/>
  <c r="T551" i="61"/>
  <c r="T189" i="61"/>
  <c r="T158" i="61"/>
  <c r="T660" i="61"/>
  <c r="T849" i="61"/>
  <c r="T332" i="61"/>
  <c r="T614" i="61"/>
  <c r="T576" i="61"/>
  <c r="T573" i="61"/>
  <c r="T130" i="61"/>
  <c r="T81" i="61"/>
  <c r="T864" i="61"/>
  <c r="T493" i="61"/>
  <c r="T895" i="61"/>
  <c r="T401" i="61"/>
  <c r="T129" i="61"/>
  <c r="T126" i="61"/>
  <c r="T510" i="61"/>
  <c r="T697" i="61"/>
  <c r="T55" i="61"/>
  <c r="T781" i="61"/>
  <c r="T779" i="61"/>
  <c r="T617" i="61"/>
  <c r="T75" i="61"/>
  <c r="T67" i="61"/>
  <c r="T63" i="61"/>
  <c r="T265" i="61"/>
  <c r="T815" i="61"/>
  <c r="T102" i="61"/>
  <c r="T20" i="61"/>
  <c r="T430" i="61"/>
  <c r="T604" i="61"/>
  <c r="T30" i="61"/>
  <c r="T469" i="61"/>
  <c r="T497" i="61"/>
  <c r="T173" i="61"/>
  <c r="T159" i="61"/>
  <c r="T139" i="61"/>
  <c r="T206" i="61"/>
  <c r="T59" i="61"/>
  <c r="T34" i="61"/>
  <c r="T362" i="61"/>
  <c r="T926" i="61"/>
  <c r="T407" i="61"/>
  <c r="T127" i="61"/>
  <c r="T506" i="61"/>
  <c r="T491" i="61"/>
  <c r="T565" i="61"/>
  <c r="T731" i="61"/>
  <c r="T368" i="61"/>
  <c r="T259" i="61"/>
  <c r="T384" i="61"/>
  <c r="T180" i="61"/>
  <c r="T367" i="61"/>
  <c r="T500" i="61"/>
  <c r="T76" i="61"/>
  <c r="T808" i="61"/>
  <c r="T471" i="61"/>
  <c r="T635" i="61"/>
  <c r="T823" i="61"/>
  <c r="T680" i="61"/>
  <c r="T549" i="61"/>
  <c r="T232" i="61"/>
  <c r="T46" i="61"/>
  <c r="T420" i="61"/>
  <c r="T679" i="61"/>
  <c r="T18" i="61"/>
  <c r="T887" i="61"/>
  <c r="T529" i="61"/>
  <c r="T39" i="61"/>
  <c r="T765" i="61"/>
  <c r="T214" i="61"/>
  <c r="T473" i="61"/>
  <c r="T480" i="61"/>
  <c r="T685" i="61"/>
  <c r="T350" i="61"/>
  <c r="T609" i="61"/>
  <c r="T221" i="61"/>
  <c r="T695" i="61"/>
  <c r="T254" i="61"/>
  <c r="T722" i="61"/>
  <c r="T133" i="61"/>
  <c r="T936" i="61"/>
  <c r="T74" i="61"/>
  <c r="T642" i="61"/>
  <c r="T938" i="61"/>
  <c r="T958" i="61"/>
  <c r="T923" i="61"/>
  <c r="T656" i="61"/>
  <c r="T967" i="61"/>
  <c r="T946" i="61"/>
  <c r="T346" i="61"/>
  <c r="T930" i="61"/>
  <c r="T240" i="61"/>
  <c r="T643" i="61"/>
  <c r="T134" i="61"/>
  <c r="T943" i="61"/>
  <c r="T334" i="61"/>
  <c r="T621" i="61"/>
  <c r="T816" i="61"/>
  <c r="T920" i="61"/>
  <c r="T563" i="61"/>
  <c r="T478" i="61"/>
  <c r="T847" i="61"/>
  <c r="T880" i="61"/>
  <c r="T639" i="61"/>
  <c r="T414" i="61"/>
  <c r="T99" i="61"/>
  <c r="T597" i="61"/>
  <c r="T406" i="61"/>
  <c r="T520" i="61"/>
  <c r="T522" i="61"/>
  <c r="T991" i="61"/>
  <c r="T465" i="61"/>
  <c r="T723" i="61"/>
  <c r="T235" i="61"/>
  <c r="T101" i="61"/>
  <c r="T842" i="61"/>
  <c r="T727" i="61"/>
  <c r="T43" i="61"/>
  <c r="T645" i="61"/>
  <c r="T954" i="61"/>
  <c r="T638" i="61"/>
  <c r="T747" i="61"/>
  <c r="T667" i="61"/>
  <c r="T766" i="61"/>
  <c r="T764" i="61"/>
  <c r="T170" i="61"/>
  <c r="T594" i="61"/>
  <c r="T376" i="61"/>
  <c r="T796" i="61"/>
  <c r="T329" i="61"/>
  <c r="T514" i="61"/>
  <c r="T476" i="61"/>
  <c r="T287" i="61"/>
  <c r="T295" i="61"/>
  <c r="T242" i="61"/>
  <c r="T583" i="61"/>
  <c r="T729" i="61"/>
  <c r="T151" i="61"/>
  <c r="T29" i="61"/>
  <c r="T56" i="61"/>
  <c r="T442" i="61"/>
  <c r="T106" i="61"/>
  <c r="T830" i="61"/>
  <c r="T19" i="61"/>
  <c r="T868" i="61"/>
  <c r="T38" i="61"/>
  <c r="T707" i="61"/>
  <c r="T397" i="61"/>
  <c r="T898" i="61"/>
  <c r="T175" i="61"/>
  <c r="T472" i="61"/>
  <c r="T436" i="61"/>
  <c r="T543" i="61"/>
  <c r="T296" i="61"/>
  <c r="T448" i="61"/>
  <c r="T637" i="61"/>
  <c r="T843" i="61"/>
  <c r="T252" i="61"/>
  <c r="T450" i="61"/>
  <c r="T884" i="61"/>
  <c r="T774" i="61"/>
  <c r="T70" i="61"/>
  <c r="T792" i="61"/>
  <c r="T607" i="61"/>
  <c r="T767" i="61"/>
  <c r="T369" i="61"/>
  <c r="T580" i="61"/>
  <c r="T149" i="61"/>
  <c r="T963" i="61"/>
  <c r="T897" i="61"/>
  <c r="T356" i="61"/>
  <c r="T616" i="61"/>
  <c r="T671" i="61"/>
  <c r="T77" i="61"/>
  <c r="T65" i="61"/>
  <c r="T385" i="61"/>
  <c r="T700" i="61"/>
  <c r="T750" i="61"/>
  <c r="T945" i="61"/>
  <c r="T613" i="61"/>
  <c r="T107" i="61"/>
  <c r="T386" i="61"/>
  <c r="T535" i="61"/>
  <c r="T140" i="61"/>
  <c r="T35" i="61"/>
  <c r="T811" i="61"/>
  <c r="T944" i="61"/>
  <c r="T528" i="61"/>
  <c r="T226" i="61"/>
  <c r="T990" i="61"/>
  <c r="T405" i="61"/>
  <c r="T831" i="61"/>
  <c r="T935" i="61"/>
  <c r="T228" i="61"/>
  <c r="T505" i="61"/>
  <c r="T544" i="61"/>
  <c r="T589" i="61"/>
  <c r="T740" i="61"/>
  <c r="T424" i="61"/>
  <c r="T14" i="61"/>
  <c r="T751" i="61"/>
  <c r="T587" i="61"/>
  <c r="T6" i="61"/>
  <c r="T802" i="61"/>
  <c r="T69" i="61"/>
  <c r="T280" i="61"/>
  <c r="T349" i="61"/>
  <c r="T836" i="61"/>
  <c r="T335" i="61"/>
  <c r="T379" i="61"/>
  <c r="T51" i="61"/>
  <c r="T805" i="61"/>
  <c r="T889" i="61"/>
  <c r="T247" i="61"/>
  <c r="T114" i="61"/>
  <c r="T933" i="61"/>
  <c r="T809" i="61"/>
  <c r="T267" i="61"/>
  <c r="T277" i="61"/>
  <c r="T272" i="61"/>
  <c r="T426" i="61"/>
  <c r="T105" i="61"/>
  <c r="T558" i="61"/>
  <c r="T364" i="61"/>
  <c r="T415" i="61"/>
  <c r="T327" i="61"/>
  <c r="T328" i="61"/>
  <c r="T33" i="61"/>
  <c r="T403" i="61"/>
  <c r="T416" i="61"/>
  <c r="T66" i="61"/>
  <c r="T299" i="61"/>
  <c r="T421" i="61"/>
  <c r="T417" i="61"/>
  <c r="T763" i="61"/>
  <c r="T822" i="61"/>
  <c r="T739" i="61"/>
  <c r="T196" i="61"/>
  <c r="T534" i="61"/>
  <c r="T308" i="61"/>
  <c r="T921" i="61"/>
  <c r="T4" i="61"/>
  <c r="T663" i="61"/>
  <c r="T526" i="61"/>
  <c r="T439" i="61"/>
  <c r="T871" i="61"/>
  <c r="T713" i="61"/>
  <c r="T351" i="61"/>
  <c r="T669" i="61"/>
  <c r="T981" i="61"/>
  <c r="T188" i="61"/>
  <c r="T9" i="61"/>
  <c r="T437" i="61"/>
  <c r="T837" i="61"/>
  <c r="T257" i="61"/>
  <c r="T282" i="61"/>
  <c r="T771" i="61"/>
  <c r="T381" i="61"/>
  <c r="T626" i="61"/>
  <c r="T176" i="61"/>
  <c r="T691" i="61"/>
  <c r="T806" i="61"/>
  <c r="T539" i="61"/>
  <c r="T190" i="61"/>
  <c r="T662" i="61"/>
  <c r="T488" i="61"/>
  <c r="T620" i="61"/>
  <c r="T209" i="61"/>
  <c r="T451" i="61"/>
  <c r="T92" i="61"/>
  <c r="T932" i="61"/>
  <c r="T303" i="61"/>
  <c r="T248" i="61"/>
  <c r="T950" i="61"/>
  <c r="T494" i="61"/>
  <c r="T890" i="61"/>
  <c r="T300" i="61"/>
  <c r="T58" i="61"/>
  <c r="T575" i="61"/>
  <c r="T432" i="61"/>
  <c r="T293" i="61"/>
  <c r="T251" i="61"/>
  <c r="T192" i="61"/>
  <c r="T128" i="61"/>
  <c r="T670" i="61"/>
  <c r="T323" i="61"/>
  <c r="T972" i="61"/>
  <c r="T271" i="61"/>
  <c r="T462" i="61"/>
  <c r="T527" i="61"/>
  <c r="T169" i="61"/>
  <c r="T162" i="61"/>
  <c r="T840" i="61"/>
  <c r="T848" i="61"/>
  <c r="T463" i="61"/>
  <c r="T40" i="61"/>
  <c r="T574" i="61"/>
  <c r="T433" i="61"/>
  <c r="T885" i="61"/>
  <c r="T339" i="61"/>
  <c r="T678" i="61"/>
  <c r="T15" i="61"/>
  <c r="T375" i="61"/>
  <c r="T929" i="61"/>
  <c r="T973" i="61"/>
  <c r="T908" i="61"/>
  <c r="T741" i="61"/>
  <c r="T182" i="61"/>
  <c r="T726" i="61"/>
  <c r="T892" i="61"/>
  <c r="T965" i="61"/>
  <c r="T649" i="61"/>
  <c r="T512" i="61"/>
  <c r="T605" i="61"/>
  <c r="T459" i="61"/>
  <c r="T453" i="61"/>
  <c r="T572" i="61"/>
  <c r="T166" i="61"/>
  <c r="T928" i="61"/>
  <c r="T378" i="61"/>
  <c r="T818" i="61"/>
  <c r="T409" i="61"/>
  <c r="T888" i="61"/>
  <c r="T390" i="61"/>
  <c r="T687" i="61"/>
  <c r="T654" i="61"/>
  <c r="T21" i="61"/>
  <c r="T790" i="61"/>
  <c r="T286" i="61"/>
  <c r="T274" i="61"/>
  <c r="T263" i="61"/>
  <c r="T157" i="61"/>
  <c r="T366" i="61"/>
  <c r="T82" i="61"/>
  <c r="T931" i="61"/>
  <c r="T596" i="61"/>
  <c r="T542" i="61"/>
  <c r="T591" i="61"/>
  <c r="T26" i="61"/>
  <c r="T748" i="61"/>
  <c r="T138" i="61"/>
  <c r="T434" i="61"/>
  <c r="T260" i="61"/>
  <c r="T732" i="61"/>
  <c r="T817" i="61"/>
  <c r="T756" i="61"/>
  <c r="T559" i="61"/>
  <c r="T253" i="61"/>
  <c r="T675" i="61"/>
  <c r="T655" i="61"/>
  <c r="T552" i="61"/>
  <c r="T485" i="61"/>
  <c r="T819" i="61"/>
  <c r="T636" i="61"/>
  <c r="T937" i="61"/>
  <c r="T185" i="61"/>
  <c r="T919" i="61"/>
  <c r="T941" i="61"/>
  <c r="T116" i="61"/>
  <c r="T860" i="61"/>
  <c r="T753" i="61"/>
  <c r="T652" i="61"/>
  <c r="T464" i="61"/>
  <c r="T668" i="61"/>
  <c r="T554" i="61"/>
  <c r="T736" i="61"/>
  <c r="T883" i="61"/>
  <c r="T57" i="61"/>
  <c r="T657" i="61"/>
  <c r="T970" i="61"/>
  <c r="T284" i="61"/>
  <c r="T545" i="61"/>
  <c r="T702" i="61"/>
  <c r="T708" i="61"/>
  <c r="T394" i="61"/>
  <c r="T45" i="61"/>
  <c r="T487" i="61"/>
  <c r="T905" i="61"/>
  <c r="T135" i="61"/>
  <c r="T861" i="61"/>
  <c r="T567" i="61"/>
  <c r="T42" i="61"/>
  <c r="T714" i="61"/>
  <c r="T569" i="61"/>
  <c r="T412" i="61"/>
  <c r="T653" i="61"/>
  <c r="T492" i="61"/>
  <c r="T489" i="61"/>
  <c r="T333" i="61"/>
  <c r="T236" i="61"/>
  <c r="T278" i="61"/>
  <c r="T230" i="61"/>
  <c r="T982" i="61"/>
  <c r="T548" i="61"/>
  <c r="T202" i="61"/>
  <c r="T610" i="61"/>
  <c r="T238" i="61"/>
  <c r="T566" i="61"/>
  <c r="T96" i="61"/>
  <c r="T730" i="61"/>
  <c r="T312" i="61"/>
  <c r="T150" i="61"/>
  <c r="T709" i="61"/>
  <c r="T683" i="61"/>
  <c r="T361" i="61"/>
  <c r="T515" i="61"/>
  <c r="T49" i="61"/>
  <c r="T690" i="61"/>
  <c r="T775" i="61"/>
  <c r="T273" i="61"/>
  <c r="T399" i="61"/>
  <c r="T85" i="61"/>
  <c r="T879" i="61"/>
  <c r="T207" i="61"/>
  <c r="T584" i="61"/>
  <c r="T201" i="61"/>
  <c r="T16" i="61"/>
  <c r="T874" i="61"/>
  <c r="T97" i="61"/>
  <c r="T468" i="61"/>
  <c r="T956" i="61"/>
  <c r="T673" i="61"/>
  <c r="T628" i="61"/>
  <c r="T517" i="61"/>
  <c r="T942" i="61"/>
  <c r="T212" i="61"/>
  <c r="T143" i="61"/>
  <c r="T338" i="61"/>
  <c r="T599" i="61"/>
  <c r="T54" i="61"/>
  <c r="T195" i="61"/>
  <c r="T454" i="61"/>
  <c r="T901" i="61"/>
  <c r="T776" i="61"/>
  <c r="T211" i="61"/>
  <c r="T540" i="61"/>
  <c r="T213" i="61"/>
  <c r="T798" i="61"/>
  <c r="T850" i="61"/>
  <c r="T304" i="61"/>
  <c r="T418" i="61"/>
  <c r="T245" i="61"/>
  <c r="T770" i="61"/>
  <c r="T734" i="61"/>
  <c r="T952" i="61"/>
  <c r="T281" i="61"/>
  <c r="T598" i="61"/>
  <c r="T380" i="61"/>
  <c r="T146" i="61"/>
  <c r="T89" i="61"/>
  <c r="T518" i="61"/>
  <c r="T145" i="61"/>
  <c r="T838" i="61"/>
  <c r="T904" i="61"/>
  <c r="T524" i="61"/>
  <c r="T659" i="61"/>
  <c r="T651" i="61"/>
  <c r="T521" i="61"/>
  <c r="T768" i="61"/>
  <c r="T477" i="61"/>
  <c r="T951" i="61"/>
  <c r="T37" i="61"/>
  <c r="T155" i="61"/>
  <c r="T62" i="61"/>
  <c r="T595" i="61"/>
  <c r="T144" i="61"/>
  <c r="T167" i="61"/>
  <c r="T893" i="61"/>
  <c r="T839" i="61"/>
  <c r="T601" i="61"/>
  <c r="T23" i="61"/>
  <c r="T813" i="61"/>
  <c r="T611" i="61"/>
  <c r="T865" i="61"/>
  <c r="T24" i="61"/>
  <c r="T122" i="61"/>
  <c r="T187" i="61"/>
  <c r="T233" i="61"/>
  <c r="T959" i="61"/>
  <c r="T307" i="61"/>
  <c r="T347" i="61"/>
  <c r="T761" i="61"/>
  <c r="T119" i="61"/>
  <c r="T845" i="61"/>
  <c r="T523" i="61"/>
  <c r="T681" i="61"/>
  <c r="T716" i="61"/>
  <c r="T782" i="61"/>
  <c r="T704" i="61"/>
  <c r="T509" i="61"/>
  <c r="T556" i="61"/>
  <c r="T393" i="61"/>
  <c r="T962" i="61"/>
  <c r="T429" i="61"/>
  <c r="T86" i="61"/>
  <c r="T250" i="61"/>
  <c r="T258" i="61"/>
  <c r="T531" i="61"/>
  <c r="T113" i="61"/>
  <c r="T466" i="61"/>
  <c r="T217" i="61"/>
  <c r="T550" i="61"/>
  <c r="T422" i="61"/>
  <c r="T355" i="61"/>
  <c r="T244" i="61"/>
  <c r="T237" i="61"/>
  <c r="T458" i="61"/>
  <c r="T229" i="61"/>
  <c r="T152" i="61"/>
  <c r="T109" i="61"/>
  <c r="T288" i="61"/>
  <c r="T674" i="61"/>
  <c r="T324" i="61"/>
  <c r="T876" i="61"/>
  <c r="T181" i="61"/>
  <c r="T814" i="61"/>
  <c r="T79" i="61"/>
  <c r="T647" i="61"/>
  <c r="T984" i="61"/>
  <c r="T971" i="61"/>
  <c r="T586" i="61"/>
  <c r="T862" i="61"/>
  <c r="T194" i="61"/>
  <c r="T728" i="61"/>
  <c r="T795" i="61"/>
  <c r="T400" i="61"/>
  <c r="T241" i="61"/>
  <c r="T444" i="61"/>
  <c r="T83" i="61"/>
  <c r="T319" i="61"/>
  <c r="T353" i="61"/>
  <c r="T794" i="61"/>
  <c r="T742" i="61"/>
  <c r="T276" i="61"/>
  <c r="T391" i="61"/>
  <c r="T111" i="61"/>
  <c r="T536" i="61"/>
  <c r="T828" i="61"/>
  <c r="T773" i="61"/>
  <c r="T859" i="61"/>
  <c r="T73" i="61"/>
  <c r="T123" i="61"/>
  <c r="T427" i="61"/>
  <c r="T136" i="61"/>
  <c r="T88" i="61"/>
  <c r="T603" i="61"/>
  <c r="T720" i="61"/>
  <c r="T961" i="61"/>
  <c r="T266" i="61"/>
  <c r="T988" i="61"/>
  <c r="T283" i="61"/>
  <c r="T483" i="61"/>
  <c r="T948" i="61"/>
  <c r="T832" i="61"/>
  <c r="T445" i="61"/>
  <c r="T804" i="61"/>
  <c r="T325" i="61"/>
  <c r="T374" i="61"/>
  <c r="T590" i="61"/>
  <c r="T268" i="61"/>
  <c r="T404" i="61"/>
  <c r="T658" i="61"/>
  <c r="T48" i="61"/>
  <c r="T532" i="61"/>
  <c r="T396" i="61"/>
  <c r="T578" i="61"/>
  <c r="T547" i="61"/>
  <c r="T321" i="61"/>
  <c r="T788" i="61"/>
  <c r="T3" i="61"/>
  <c r="T60" i="61"/>
  <c r="T103" i="61"/>
  <c r="T829" i="61"/>
  <c r="T949" i="61"/>
  <c r="T537" i="61"/>
  <c r="T269" i="61"/>
  <c r="T749" i="61"/>
  <c r="T844" i="61"/>
  <c r="T737" i="61"/>
  <c r="T479" i="61"/>
  <c r="T423" i="61"/>
  <c r="T677" i="61"/>
  <c r="T61" i="61"/>
  <c r="T311" i="61"/>
  <c r="T285" i="61"/>
  <c r="T807" i="61"/>
  <c r="T873" i="61"/>
  <c r="T331" i="61"/>
  <c r="T326" i="61"/>
  <c r="T316" i="61"/>
  <c r="T481" i="61"/>
  <c r="T452" i="61"/>
  <c r="T801" i="61"/>
  <c r="T564" i="61"/>
  <c r="T852" i="61"/>
  <c r="T348" i="61"/>
  <c r="T516" i="61"/>
  <c r="T755" i="61"/>
  <c r="T762" i="61"/>
  <c r="T778" i="61"/>
  <c r="T225" i="61"/>
  <c r="T121" i="61"/>
  <c r="T17" i="61"/>
  <c r="T315" i="61"/>
  <c r="T156" i="61"/>
  <c r="T372" i="61"/>
  <c r="T915" i="61"/>
  <c r="T64" i="61"/>
  <c r="T28" i="61"/>
  <c r="T557" i="61"/>
  <c r="T977" i="61"/>
  <c r="T622" i="61"/>
  <c r="T877" i="61"/>
  <c r="T12" i="61"/>
  <c r="T902" i="61"/>
  <c r="T618" i="61"/>
  <c r="T357" i="61"/>
  <c r="T719" i="61"/>
  <c r="T785" i="61"/>
  <c r="T184" i="61"/>
  <c r="T701" i="61"/>
  <c r="T579" i="61"/>
  <c r="T402" i="61"/>
  <c r="T608" i="61"/>
  <c r="T389" i="61"/>
  <c r="T772" i="61"/>
  <c r="T147" i="61"/>
  <c r="T914" i="61"/>
  <c r="T377" i="61"/>
  <c r="T947" i="61"/>
  <c r="T330" i="61"/>
  <c r="T834" i="61"/>
  <c r="T47" i="61"/>
  <c r="T600" i="61"/>
  <c r="T310" i="61"/>
  <c r="T820" i="61"/>
  <c r="T31" i="61"/>
  <c r="T25" i="61"/>
  <c r="T395" i="61"/>
  <c r="T455" i="61"/>
  <c r="T793" i="61"/>
  <c r="T215" i="61"/>
  <c r="T200" i="61"/>
  <c r="T255" i="61"/>
  <c r="T570" i="61"/>
  <c r="T980" i="61"/>
  <c r="T987" i="61"/>
  <c r="T341" i="61"/>
  <c r="T530" i="61"/>
  <c r="T302" i="61"/>
  <c r="T992" i="61"/>
  <c r="T118" i="61"/>
  <c r="T435" i="61"/>
  <c r="T917" i="61"/>
  <c r="T383" i="61"/>
  <c r="T168" i="61"/>
  <c r="T264" i="61"/>
  <c r="T769" i="61"/>
  <c r="T115" i="61"/>
  <c r="T298" i="61"/>
  <c r="T710" i="61"/>
  <c r="T440" i="61"/>
  <c r="T490" i="61"/>
  <c r="T336" i="61"/>
  <c r="T746" i="61"/>
  <c r="T467" i="61"/>
  <c r="T504" i="61"/>
  <c r="T186" i="61"/>
  <c r="T718" i="61"/>
  <c r="T446" i="61"/>
  <c r="T682" i="61"/>
  <c r="T821" i="61"/>
  <c r="T161" i="61"/>
  <c r="T555" i="61"/>
  <c r="T191" i="61"/>
  <c r="T141" i="61"/>
  <c r="T507" i="61"/>
  <c r="T460" i="61"/>
  <c r="T724" i="61"/>
  <c r="T52" i="61"/>
  <c r="T858" i="61"/>
  <c r="T108" i="61"/>
  <c r="T664" i="61"/>
  <c r="T735" i="61"/>
  <c r="T533" i="61"/>
  <c r="T359" i="61"/>
  <c r="W57" i="61"/>
  <c r="W633" i="61"/>
  <c r="W86" i="61"/>
  <c r="W412" i="61"/>
  <c r="W443" i="61"/>
  <c r="W886" i="61"/>
  <c r="W190" i="61"/>
  <c r="W943" i="61"/>
  <c r="W24" i="61"/>
  <c r="W528" i="61"/>
  <c r="W613" i="61"/>
  <c r="W292" i="61"/>
  <c r="W313" i="61"/>
  <c r="W550" i="61"/>
  <c r="W423" i="61"/>
  <c r="W454" i="61"/>
  <c r="W666" i="61"/>
  <c r="W603" i="61"/>
  <c r="W506" i="61"/>
  <c r="W849" i="61"/>
  <c r="W735" i="61"/>
  <c r="W889" i="61"/>
  <c r="W962" i="61"/>
  <c r="W474" i="61"/>
  <c r="W517" i="61"/>
  <c r="W290" i="61"/>
  <c r="W70" i="61"/>
  <c r="W863" i="61"/>
  <c r="W602" i="61"/>
  <c r="W42" i="61"/>
  <c r="W253" i="61"/>
  <c r="W478" i="61"/>
  <c r="W643" i="61"/>
  <c r="W78" i="61"/>
  <c r="W905" i="61"/>
  <c r="W395" i="61"/>
  <c r="W180" i="61"/>
  <c r="W334" i="61"/>
  <c r="W154" i="61"/>
  <c r="W299" i="61"/>
  <c r="W882" i="61"/>
  <c r="W805" i="61"/>
  <c r="W774" i="61"/>
  <c r="W365" i="61"/>
  <c r="W305" i="61"/>
  <c r="W192" i="61"/>
  <c r="W939" i="61"/>
  <c r="W897" i="61"/>
  <c r="W40" i="61"/>
  <c r="W336" i="61"/>
  <c r="W352" i="61"/>
  <c r="W45" i="61"/>
  <c r="W544" i="61"/>
  <c r="W567" i="61"/>
  <c r="W390" i="61"/>
  <c r="W26" i="61"/>
  <c r="W623" i="61"/>
  <c r="W785" i="61"/>
  <c r="W481" i="61"/>
  <c r="W569" i="61"/>
  <c r="W373" i="61"/>
  <c r="W432" i="61"/>
  <c r="W818" i="61"/>
  <c r="W822" i="61"/>
  <c r="W642" i="61"/>
  <c r="W823" i="61"/>
  <c r="W333" i="61"/>
  <c r="W144" i="61"/>
  <c r="W738" i="61"/>
  <c r="W206" i="61"/>
  <c r="W579" i="61"/>
  <c r="W520" i="61"/>
  <c r="W94" i="61"/>
  <c r="W230" i="61"/>
  <c r="W122" i="61"/>
  <c r="W547" i="61"/>
  <c r="W530" i="61"/>
  <c r="W883" i="61"/>
  <c r="W275" i="61"/>
  <c r="W324" i="61"/>
  <c r="W703" i="61"/>
  <c r="W457" i="61"/>
  <c r="W92" i="61"/>
  <c r="W482" i="61"/>
  <c r="W204" i="61"/>
  <c r="W476" i="61"/>
  <c r="W727" i="61"/>
  <c r="W191" i="61"/>
  <c r="W413" i="61"/>
  <c r="W507" i="61"/>
  <c r="W371" i="61"/>
  <c r="W617" i="61"/>
  <c r="W68" i="61"/>
  <c r="W941" i="61"/>
  <c r="W63" i="61"/>
  <c r="W317" i="61"/>
  <c r="W421" i="61"/>
  <c r="W288" i="61"/>
  <c r="W221" i="61"/>
  <c r="W878" i="61"/>
  <c r="W385" i="61"/>
  <c r="W934" i="61"/>
  <c r="W919" i="61"/>
  <c r="W554" i="61"/>
  <c r="W18" i="61"/>
  <c r="W770" i="61"/>
  <c r="W179" i="61"/>
  <c r="W128" i="61"/>
  <c r="W560" i="61"/>
  <c r="W229" i="61"/>
  <c r="W165" i="61"/>
  <c r="W498" i="61"/>
  <c r="W663" i="61"/>
  <c r="W422" i="61"/>
  <c r="W201" i="61"/>
  <c r="W787" i="61"/>
  <c r="W250" i="61"/>
  <c r="W843" i="61"/>
  <c r="W819" i="61"/>
  <c r="W315" i="61"/>
  <c r="W188" i="61"/>
  <c r="W505" i="61"/>
  <c r="W196" i="61"/>
  <c r="W418" i="61"/>
  <c r="W754" i="61"/>
  <c r="W81" i="61"/>
  <c r="W353" i="61"/>
  <c r="W630" i="61"/>
  <c r="W318" i="61"/>
  <c r="W741" i="61"/>
  <c r="W85" i="61"/>
  <c r="W431" i="61"/>
  <c r="W384" i="61"/>
  <c r="W586" i="61"/>
  <c r="W171" i="61"/>
  <c r="W361" i="61"/>
  <c r="W64" i="61"/>
  <c r="W295" i="61"/>
  <c r="W706" i="61"/>
  <c r="W198" i="61"/>
  <c r="W737" i="61"/>
  <c r="W308" i="61"/>
  <c r="W83" i="61"/>
  <c r="W691" i="61"/>
  <c r="W974" i="61"/>
  <c r="W931" i="61"/>
  <c r="W925" i="61"/>
  <c r="W572" i="61"/>
  <c r="W793" i="61"/>
  <c r="W645" i="61"/>
  <c r="W284" i="61"/>
  <c r="W261" i="61"/>
  <c r="W707" i="61"/>
  <c r="W963" i="61"/>
  <c r="W389" i="61"/>
  <c r="W486" i="61"/>
  <c r="W782" i="61"/>
  <c r="W282" i="61"/>
  <c r="W34" i="61"/>
  <c r="W269" i="61"/>
  <c r="W578" i="61"/>
  <c r="W683" i="61"/>
  <c r="W492" i="61"/>
  <c r="W354" i="61"/>
  <c r="W121" i="61"/>
  <c r="W127" i="61"/>
  <c r="W203" i="61"/>
  <c r="W465" i="61"/>
  <c r="W286" i="61"/>
  <c r="W655" i="61"/>
  <c r="W661" i="61"/>
  <c r="W581" i="61"/>
  <c r="W604" i="61"/>
  <c r="W289" i="61"/>
  <c r="W870" i="61"/>
  <c r="W714" i="61"/>
  <c r="W214" i="61"/>
  <c r="W53" i="61"/>
  <c r="W102" i="61"/>
  <c r="W458" i="61"/>
  <c r="W910" i="61"/>
  <c r="W429" i="61"/>
  <c r="W88" i="61"/>
  <c r="W29" i="61"/>
  <c r="W441" i="61"/>
  <c r="W124" i="61"/>
  <c r="W540" i="61"/>
  <c r="W119" i="61"/>
  <c r="W186" i="61"/>
  <c r="W183" i="61"/>
  <c r="W109" i="61"/>
  <c r="W779" i="61"/>
  <c r="W649" i="61"/>
  <c r="W766" i="61"/>
  <c r="W841" i="61"/>
  <c r="W182" i="61"/>
  <c r="W771" i="61"/>
  <c r="W533" i="61"/>
  <c r="W173" i="61"/>
  <c r="W966" i="61"/>
  <c r="W751" i="61"/>
  <c r="W33" i="61"/>
  <c r="W669" i="61"/>
  <c r="W444" i="61"/>
  <c r="W14" i="61"/>
  <c r="W635" i="61"/>
  <c r="W301" i="61"/>
  <c r="W466" i="61"/>
  <c r="W806" i="61"/>
  <c r="W658" i="61"/>
  <c r="W618" i="61"/>
  <c r="W965" i="61"/>
  <c r="W260" i="61"/>
  <c r="W310" i="61"/>
  <c r="W961" i="61"/>
  <c r="W651" i="61"/>
  <c r="W147" i="61"/>
  <c r="W99" i="61"/>
  <c r="W765" i="61"/>
  <c r="W592" i="61"/>
  <c r="W685" i="61"/>
  <c r="W901" i="61"/>
  <c r="W383" i="61"/>
  <c r="W298" i="61"/>
  <c r="W794" i="61"/>
  <c r="W449" i="61"/>
  <c r="W142" i="61"/>
  <c r="W37" i="61"/>
  <c r="W969" i="61"/>
  <c r="W667" i="61"/>
  <c r="W175" i="61"/>
  <c r="W514" i="61"/>
  <c r="W341" i="61"/>
  <c r="W60" i="61"/>
  <c r="W619" i="61"/>
  <c r="W767" i="61"/>
  <c r="W865" i="61"/>
  <c r="W673" i="61"/>
  <c r="W990" i="61"/>
  <c r="W30" i="61"/>
  <c r="W185" i="61"/>
  <c r="W330" i="61"/>
  <c r="W195" i="61"/>
  <c r="W225" i="61"/>
  <c r="W143" i="61"/>
  <c r="W857" i="61"/>
  <c r="W403" i="61"/>
  <c r="W287" i="61"/>
  <c r="W212" i="61"/>
  <c r="W914" i="61"/>
  <c r="W989" i="61"/>
  <c r="W283" i="61"/>
  <c r="W168" i="61"/>
  <c r="W47" i="61"/>
  <c r="W226" i="61"/>
  <c r="W397" i="61"/>
  <c r="W151" i="61"/>
  <c r="W959" i="61"/>
  <c r="W763" i="61"/>
  <c r="W599" i="61"/>
  <c r="W698" i="61"/>
  <c r="W933" i="61"/>
  <c r="W234" i="61"/>
  <c r="W590" i="61"/>
  <c r="W417" i="61"/>
  <c r="W639" i="61"/>
  <c r="W328" i="61"/>
  <c r="W687" i="61"/>
  <c r="W280" i="61"/>
  <c r="W641" i="61"/>
  <c r="W248" i="61"/>
  <c r="W366" i="61"/>
  <c r="W22" i="61"/>
  <c r="W382" i="61"/>
  <c r="W977" i="61"/>
  <c r="W101" i="61"/>
  <c r="W39" i="61"/>
  <c r="W629" i="61"/>
  <c r="W263" i="61"/>
  <c r="W364" i="61"/>
  <c r="W320" i="61"/>
  <c r="W467" i="61"/>
  <c r="W446" i="61"/>
  <c r="W831" i="61"/>
  <c r="W205" i="61"/>
  <c r="W786" i="61"/>
  <c r="W447" i="61"/>
  <c r="W596" i="61"/>
  <c r="W181" i="61"/>
  <c r="W935" i="61"/>
  <c r="W75" i="61"/>
  <c r="W982" i="61"/>
  <c r="W268" i="61"/>
  <c r="W461" i="61"/>
  <c r="W375" i="61"/>
  <c r="W890" i="61"/>
  <c r="W814" i="61"/>
  <c r="W512" i="61"/>
  <c r="W141" i="61"/>
  <c r="W659" i="61"/>
  <c r="W558" i="61"/>
  <c r="W807" i="61"/>
  <c r="W758" i="61"/>
  <c r="W224" i="61"/>
  <c r="W917" i="61"/>
  <c r="W117" i="61"/>
  <c r="W710" i="61"/>
  <c r="W637" i="61"/>
  <c r="W907" i="61"/>
  <c r="W798" i="61"/>
  <c r="W609" i="61"/>
  <c r="W211" i="61"/>
  <c r="W58" i="61"/>
  <c r="W589" i="61"/>
  <c r="W951" i="61"/>
  <c r="W583" i="61"/>
  <c r="W62" i="61"/>
  <c r="W479" i="61"/>
  <c r="W491" i="61"/>
  <c r="W129" i="61"/>
  <c r="W947" i="61"/>
  <c r="W511" i="61"/>
  <c r="W161" i="61"/>
  <c r="W38" i="61"/>
  <c r="W349" i="61"/>
  <c r="W439" i="61"/>
  <c r="W348" i="61"/>
  <c r="W695" i="61"/>
  <c r="W825" i="61"/>
  <c r="W276" i="61"/>
  <c r="W979" i="61"/>
  <c r="W174" i="61"/>
  <c r="W267" i="61"/>
  <c r="W131" i="61"/>
  <c r="W210" i="61"/>
  <c r="W509" i="61"/>
  <c r="W242" i="61"/>
  <c r="W266" i="61"/>
  <c r="W891" i="61"/>
  <c r="W537" i="61"/>
  <c r="W297" i="61"/>
  <c r="W442" i="61"/>
  <c r="W247" i="61"/>
  <c r="W556" i="61"/>
  <c r="W240" i="61"/>
  <c r="W580" i="61"/>
  <c r="W374" i="61"/>
  <c r="W674" i="61"/>
  <c r="W591" i="61"/>
  <c r="W316" i="61"/>
  <c r="W23" i="61"/>
  <c r="W391" i="61"/>
  <c r="W50" i="61"/>
  <c r="W332" i="61"/>
  <c r="W711" i="61"/>
  <c r="W665" i="61"/>
  <c r="W681" i="61"/>
  <c r="W95" i="61"/>
  <c r="W321" i="61"/>
  <c r="W113" i="61"/>
  <c r="W621" i="61"/>
  <c r="W100" i="61"/>
  <c r="W489" i="61"/>
  <c r="W597" i="61"/>
  <c r="W769" i="61"/>
  <c r="W625" i="61"/>
  <c r="W734" i="61"/>
  <c r="W484" i="61"/>
  <c r="W594" i="61"/>
  <c r="W435" i="61"/>
  <c r="W573" i="61"/>
  <c r="W739" i="61"/>
  <c r="W522" i="61"/>
  <c r="W207" i="61"/>
  <c r="W903" i="61"/>
  <c r="W866" i="61"/>
  <c r="W548" i="61"/>
  <c r="W172" i="61"/>
  <c r="W434" i="61"/>
  <c r="W314" i="61"/>
  <c r="W662" i="61"/>
  <c r="W564" i="61"/>
  <c r="W187" i="61"/>
  <c r="W697" i="61"/>
  <c r="W425" i="61"/>
  <c r="W97" i="61"/>
  <c r="W220" i="61"/>
  <c r="W571" i="61"/>
  <c r="W480" i="61"/>
  <c r="W202" i="61"/>
  <c r="W264" i="61"/>
  <c r="W91" i="61"/>
  <c r="W278" i="61"/>
  <c r="W721" i="61"/>
  <c r="W906" i="61"/>
  <c r="W31" i="61"/>
  <c r="W51" i="61"/>
  <c r="W138" i="61"/>
  <c r="W246" i="61"/>
  <c r="W497" i="61"/>
  <c r="W148" i="61"/>
  <c r="W139" i="61"/>
  <c r="W416" i="61"/>
  <c r="W222" i="61"/>
  <c r="W146" i="61"/>
  <c r="W436" i="61"/>
  <c r="W469" i="61"/>
  <c r="W80" i="61"/>
  <c r="W802" i="61"/>
  <c r="W778" i="61"/>
  <c r="W401" i="61"/>
  <c r="W543" i="61"/>
  <c r="W839" i="61"/>
  <c r="W678" i="61"/>
  <c r="W970" i="61"/>
  <c r="W351" i="61"/>
  <c r="W238" i="61"/>
  <c r="W294" i="61"/>
  <c r="W810" i="61"/>
  <c r="W215" i="61"/>
  <c r="W577" i="61"/>
  <c r="W921" i="61"/>
  <c r="W894" i="61"/>
  <c r="W563" i="61"/>
  <c r="W259" i="61"/>
  <c r="W709" i="61"/>
  <c r="W973" i="61"/>
  <c r="W343" i="61"/>
  <c r="W986" i="61"/>
  <c r="W340" i="61"/>
  <c r="W838" i="61"/>
  <c r="W93" i="61"/>
  <c r="W898" i="61"/>
  <c r="W559" i="61"/>
  <c r="W922" i="61"/>
  <c r="W885" i="61"/>
  <c r="W845" i="61"/>
  <c r="W546" i="61"/>
  <c r="W265" i="61"/>
  <c r="W411" i="61"/>
  <c r="W272" i="61"/>
  <c r="W679" i="61"/>
  <c r="W694" i="61"/>
  <c r="W239" i="61"/>
  <c r="W470" i="61"/>
  <c r="W595" i="61"/>
  <c r="W342" i="61"/>
  <c r="W419" i="61"/>
  <c r="W610" i="61"/>
  <c r="W499" i="61"/>
  <c r="W555" i="61"/>
  <c r="W743" i="61"/>
  <c r="W927" i="61"/>
  <c r="W107" i="61"/>
  <c r="W59" i="61"/>
  <c r="W686" i="61"/>
  <c r="W387" i="61"/>
  <c r="W49" i="61"/>
  <c r="W13" i="61"/>
  <c r="W120" i="61"/>
  <c r="W363" i="61"/>
  <c r="W319" i="61"/>
  <c r="W244" i="61"/>
  <c r="W726" i="61"/>
  <c r="W809" i="61"/>
  <c r="W753" i="61"/>
  <c r="W729" i="61"/>
  <c r="W689" i="61"/>
  <c r="W542" i="61"/>
  <c r="W329" i="61"/>
  <c r="W254" i="61"/>
  <c r="W983" i="61"/>
  <c r="W795" i="61"/>
  <c r="W937" i="61"/>
  <c r="W213" i="61"/>
  <c r="W137" i="61"/>
  <c r="W971" i="61"/>
  <c r="W396" i="61"/>
  <c r="W103" i="61"/>
  <c r="W251" i="61"/>
  <c r="W406" i="61"/>
  <c r="W367" i="61"/>
  <c r="W44" i="61"/>
  <c r="W164" i="61"/>
  <c r="W178" i="61"/>
  <c r="W110" i="61"/>
  <c r="W985" i="61"/>
  <c r="W270" i="61"/>
  <c r="W515" i="61"/>
  <c r="W325" i="61"/>
  <c r="W981" i="61"/>
  <c r="W654" i="61"/>
  <c r="W311" i="61"/>
  <c r="W369" i="61"/>
  <c r="W379" i="61"/>
  <c r="W125" i="61"/>
  <c r="W468" i="61"/>
  <c r="W258" i="61"/>
  <c r="W605" i="61"/>
  <c r="W65" i="61"/>
  <c r="W930" i="61"/>
  <c r="W346" i="61"/>
  <c r="W500" i="61"/>
  <c r="W723" i="61"/>
  <c r="W398" i="61"/>
  <c r="W415" i="61"/>
  <c r="W519" i="61"/>
  <c r="W322" i="61"/>
  <c r="W576" i="61"/>
  <c r="W524" i="61"/>
  <c r="W975" i="61"/>
  <c r="W312" i="61"/>
  <c r="W405" i="61"/>
  <c r="W909" i="61"/>
  <c r="W159" i="61"/>
  <c r="W285" i="61"/>
  <c r="W145" i="61"/>
  <c r="W851" i="61"/>
  <c r="W140" i="61"/>
  <c r="W331" i="61"/>
  <c r="W854" i="61"/>
  <c r="W525" i="61"/>
  <c r="W194" i="61"/>
  <c r="W197" i="61"/>
  <c r="W166" i="61"/>
  <c r="W356" i="61"/>
  <c r="W496" i="61"/>
  <c r="W777" i="61"/>
  <c r="W615" i="61"/>
  <c r="W682" i="61"/>
  <c r="W300" i="61"/>
  <c r="W279" i="61"/>
  <c r="W433" i="61"/>
  <c r="W551" i="61"/>
  <c r="W462" i="61"/>
  <c r="W755" i="61"/>
  <c r="W750" i="61"/>
  <c r="W21" i="61"/>
  <c r="W775" i="61"/>
  <c r="W52" i="61"/>
  <c r="W69" i="61"/>
  <c r="W593" i="61"/>
  <c r="W61" i="61"/>
  <c r="W463" i="61"/>
  <c r="W17" i="61"/>
  <c r="W627" i="61"/>
  <c r="W437" i="61"/>
  <c r="W409" i="61"/>
  <c r="W347" i="61"/>
  <c r="W450" i="61"/>
  <c r="W410" i="61"/>
  <c r="W426" i="61"/>
  <c r="W475" i="61"/>
  <c r="W614" i="61"/>
  <c r="W879" i="61"/>
  <c r="W402" i="61"/>
  <c r="W54" i="61"/>
  <c r="W978" i="61"/>
  <c r="W152" i="61"/>
  <c r="W43" i="61"/>
  <c r="W338" i="61"/>
  <c r="W634" i="61"/>
  <c r="W607" i="61"/>
  <c r="W162" i="61"/>
  <c r="W362" i="61"/>
  <c r="W420" i="61"/>
  <c r="W626" i="61"/>
  <c r="W510" i="61"/>
  <c r="W790" i="61"/>
  <c r="W601" i="61"/>
  <c r="W381" i="61"/>
  <c r="W293" i="61"/>
  <c r="W438" i="61"/>
  <c r="W549" i="61"/>
  <c r="W155" i="61"/>
  <c r="W19" i="61"/>
  <c r="W501" i="61"/>
  <c r="W114" i="61"/>
  <c r="W16" i="61"/>
  <c r="W27" i="61"/>
  <c r="W713" i="61"/>
  <c r="W134" i="61"/>
  <c r="W372" i="61"/>
  <c r="W84" i="61"/>
  <c r="W757" i="61"/>
  <c r="W235" i="61"/>
  <c r="W459" i="61"/>
  <c r="W532" i="61"/>
  <c r="W485" i="61"/>
  <c r="W337" i="61"/>
  <c r="W945" i="61"/>
  <c r="W169" i="61"/>
  <c r="W503" i="61"/>
  <c r="W521" i="61"/>
  <c r="W953" i="61"/>
  <c r="W163" i="61"/>
  <c r="W871" i="61"/>
  <c r="W176" i="61"/>
  <c r="W830" i="61"/>
  <c r="W493" i="61"/>
  <c r="W531" i="61"/>
  <c r="W875" i="61"/>
  <c r="W895" i="61"/>
  <c r="W72" i="61"/>
  <c r="W96" i="61"/>
  <c r="W850" i="61"/>
  <c r="W789" i="61"/>
  <c r="W527" i="61"/>
  <c r="W199" i="61"/>
  <c r="W490" i="61"/>
  <c r="W28" i="61"/>
  <c r="W702" i="61"/>
  <c r="W277" i="61"/>
  <c r="W200" i="61"/>
  <c r="W388" i="61"/>
  <c r="W56" i="61"/>
  <c r="W811" i="61"/>
  <c r="W232" i="61"/>
  <c r="W262" i="61"/>
  <c r="W370" i="61"/>
  <c r="W231" i="61"/>
  <c r="W136" i="61"/>
  <c r="W827" i="61"/>
  <c r="W588" i="61"/>
  <c r="W77" i="61"/>
  <c r="W817" i="61"/>
  <c r="W801" i="61"/>
  <c r="W241" i="61"/>
  <c r="W538" i="61"/>
  <c r="W256" i="61"/>
  <c r="W32" i="61"/>
  <c r="W725" i="61"/>
  <c r="W327" i="61"/>
  <c r="W502" i="61"/>
  <c r="W582" i="61"/>
  <c r="W116" i="61"/>
  <c r="W115" i="61"/>
  <c r="W90" i="61"/>
  <c r="W747" i="61"/>
  <c r="W55" i="61"/>
  <c r="W749" i="61"/>
  <c r="W518" i="61"/>
  <c r="W877" i="61"/>
  <c r="W309" i="61"/>
  <c r="W455" i="61"/>
  <c r="W252" i="61"/>
  <c r="W746" i="61"/>
  <c r="W249" i="61"/>
  <c r="W350" i="61"/>
  <c r="W177" i="61"/>
  <c r="W833" i="61"/>
  <c r="W108" i="61"/>
  <c r="W719" i="61"/>
  <c r="W74" i="61"/>
  <c r="W929" i="61"/>
  <c r="W847" i="61"/>
  <c r="W193" i="61"/>
  <c r="W715" i="61"/>
  <c r="W647" i="61"/>
  <c r="W893" i="61"/>
  <c r="W539" i="61"/>
  <c r="W813" i="61"/>
  <c r="W149" i="61"/>
  <c r="W170" i="61"/>
  <c r="W730" i="61"/>
  <c r="W513" i="61"/>
  <c r="W160" i="61"/>
  <c r="W853" i="61"/>
  <c r="W71" i="61"/>
  <c r="W862" i="61"/>
  <c r="W837" i="61"/>
  <c r="W130" i="61"/>
  <c r="W541" i="61"/>
  <c r="W404" i="61"/>
  <c r="W722" i="61"/>
  <c r="W473" i="61"/>
  <c r="W874" i="61"/>
  <c r="W358" i="61"/>
  <c r="W834" i="61"/>
  <c r="W35" i="61"/>
  <c r="W653" i="61"/>
  <c r="W79" i="61"/>
  <c r="W106" i="61"/>
  <c r="W255" i="61"/>
  <c r="W677" i="61"/>
  <c r="W803" i="61"/>
  <c r="W76" i="61"/>
  <c r="W158" i="61"/>
  <c r="W781" i="61"/>
  <c r="W846" i="61"/>
  <c r="W938" i="61"/>
  <c r="W257" i="61"/>
  <c r="W646" i="61"/>
  <c r="W227" i="61"/>
  <c r="W570" i="61"/>
  <c r="W274" i="61"/>
  <c r="W228" i="61"/>
  <c r="W717" i="61"/>
  <c r="W855" i="61"/>
  <c r="W575" i="61"/>
  <c r="W306" i="61"/>
  <c r="W335" i="61"/>
  <c r="W445" i="61"/>
  <c r="W394" i="61"/>
  <c r="W216" i="61"/>
  <c r="W534" i="61"/>
  <c r="W112" i="61"/>
  <c r="W899" i="61"/>
  <c r="W835" i="61"/>
  <c r="W453" i="61"/>
  <c r="W452" i="61"/>
  <c r="W869" i="61"/>
  <c r="W36" i="61"/>
  <c r="W233" i="61"/>
  <c r="W911" i="61"/>
  <c r="W323" i="61"/>
  <c r="W487" i="61"/>
  <c r="W915" i="61"/>
  <c r="W991" i="61"/>
  <c r="W104" i="61"/>
  <c r="W815" i="61"/>
  <c r="W797" i="61"/>
  <c r="W733" i="61"/>
  <c r="W523" i="61"/>
  <c r="W368" i="61"/>
  <c r="W393" i="61"/>
  <c r="W20" i="61"/>
  <c r="W861" i="61"/>
  <c r="W273" i="61"/>
  <c r="W303" i="61"/>
  <c r="W123" i="61"/>
  <c r="W243" i="61"/>
  <c r="W566" i="61"/>
  <c r="W670" i="61"/>
  <c r="W345" i="61"/>
  <c r="W773" i="61"/>
  <c r="W799" i="61"/>
  <c r="W359" i="61"/>
  <c r="W923" i="61"/>
  <c r="W430" i="61"/>
  <c r="W414" i="61"/>
  <c r="W399" i="61"/>
  <c r="W105" i="61"/>
  <c r="W699" i="61"/>
  <c r="W167" i="61"/>
  <c r="W307" i="61"/>
  <c r="W557" i="61"/>
  <c r="W902" i="61"/>
  <c r="W526" i="61"/>
  <c r="W471" i="61"/>
  <c r="W237" i="61"/>
  <c r="W671" i="61"/>
  <c r="W451" i="61"/>
  <c r="W887" i="61"/>
  <c r="W516" i="61"/>
  <c r="W612" i="61"/>
  <c r="W41" i="61"/>
  <c r="W631" i="61"/>
  <c r="W223" i="61"/>
  <c r="W622" i="61"/>
  <c r="W762" i="61"/>
  <c r="W913" i="61"/>
  <c r="W954" i="61"/>
  <c r="W842" i="61"/>
  <c r="W296" i="61"/>
  <c r="W761" i="61"/>
  <c r="W66" i="61"/>
  <c r="W111" i="61"/>
  <c r="W942" i="61"/>
  <c r="W380" i="61"/>
  <c r="W650" i="61"/>
  <c r="W529" i="61"/>
  <c r="W126" i="61"/>
  <c r="W157" i="61"/>
  <c r="W87" i="61"/>
  <c r="W464" i="61"/>
  <c r="W574" i="61"/>
  <c r="W208" i="61"/>
  <c r="W675" i="61"/>
  <c r="W858" i="61"/>
  <c r="W950" i="61"/>
  <c r="W82" i="61"/>
  <c r="W150" i="61"/>
  <c r="W859" i="61"/>
  <c r="W955" i="61"/>
  <c r="W545" i="61"/>
  <c r="W918" i="61"/>
  <c r="W828" i="61"/>
  <c r="W638" i="61"/>
  <c r="W135" i="61"/>
  <c r="W392" i="61"/>
  <c r="W957" i="61"/>
  <c r="W776" i="61"/>
  <c r="W676" i="61"/>
  <c r="W483" i="61"/>
  <c r="W980" i="61"/>
  <c r="W860" i="61"/>
  <c r="W378" i="61"/>
  <c r="W759" i="61"/>
  <c r="W360" i="61"/>
  <c r="W716" i="61"/>
  <c r="W219" i="61"/>
  <c r="W900" i="61"/>
  <c r="W896" i="61"/>
  <c r="W967" i="61"/>
  <c r="W504" i="61"/>
  <c r="W804" i="61"/>
  <c r="W832" i="61"/>
  <c r="W377" i="61"/>
  <c r="W705" i="61"/>
  <c r="W768" i="61"/>
  <c r="W701" i="61"/>
  <c r="W960" i="61"/>
  <c r="W640" i="61"/>
  <c r="W764" i="61"/>
  <c r="W495" i="61"/>
  <c r="W748" i="61"/>
  <c r="W568" i="61"/>
  <c r="W987" i="61"/>
  <c r="W587" i="61"/>
  <c r="W304" i="61"/>
  <c r="W608" i="61"/>
  <c r="W724" i="61"/>
  <c r="W964" i="61"/>
  <c r="W791" i="61"/>
  <c r="W892" i="61"/>
  <c r="W552" i="61"/>
  <c r="W720" i="61"/>
  <c r="W565" i="61"/>
  <c r="W585" i="61"/>
  <c r="W440" i="61"/>
  <c r="W968" i="61"/>
  <c r="W98" i="61"/>
  <c r="W904" i="61"/>
  <c r="W864" i="61"/>
  <c r="W48" i="61"/>
  <c r="W89" i="61"/>
  <c r="W472" i="61"/>
  <c r="W535" i="61"/>
  <c r="W656" i="61"/>
  <c r="W820" i="61"/>
  <c r="W209" i="61"/>
  <c r="W881" i="61"/>
  <c r="W812" i="61"/>
  <c r="W664" i="61"/>
  <c r="W156" i="61"/>
  <c r="W344" i="61"/>
  <c r="W326" i="61"/>
  <c r="W742" i="61"/>
  <c r="W245" i="61"/>
  <c r="W880" i="61"/>
  <c r="W407" i="61"/>
  <c r="W132" i="61"/>
  <c r="W696" i="61"/>
  <c r="W680" i="61"/>
  <c r="W477" i="61"/>
  <c r="W636" i="61"/>
  <c r="W732" i="61"/>
  <c r="W873" i="61"/>
  <c r="W448" i="61"/>
  <c r="W644" i="61"/>
  <c r="W952" i="61"/>
  <c r="W553" i="61"/>
  <c r="W271" i="61"/>
  <c r="W357" i="61"/>
  <c r="W704" i="61"/>
  <c r="W836" i="61"/>
  <c r="W672" i="61"/>
  <c r="W867" i="61"/>
  <c r="W924" i="61"/>
  <c r="W948" i="61"/>
  <c r="W926" i="61"/>
  <c r="W928" i="61"/>
  <c r="W428" i="61"/>
  <c r="W628" i="61"/>
  <c r="W936" i="61"/>
  <c r="W611" i="61"/>
  <c r="W660" i="61"/>
  <c r="W561" i="61"/>
  <c r="W427" i="61"/>
  <c r="W712" i="61"/>
  <c r="W932" i="61"/>
  <c r="W562" i="61"/>
  <c r="W386" i="61"/>
  <c r="W355" i="61"/>
  <c r="W339" i="61"/>
  <c r="W876" i="61"/>
  <c r="W745" i="61"/>
  <c r="W852" i="61"/>
  <c r="W648" i="61"/>
  <c r="W740" i="61"/>
  <c r="W67" i="61"/>
  <c r="W824" i="61"/>
  <c r="W118" i="61"/>
  <c r="W752" i="61"/>
  <c r="W944" i="61"/>
  <c r="W693" i="61"/>
  <c r="W920" i="61"/>
  <c r="W688" i="61"/>
  <c r="W508" i="61"/>
  <c r="W780" i="61"/>
  <c r="W291" i="61"/>
  <c r="W488" i="61"/>
  <c r="W856" i="61"/>
  <c r="W153" i="61"/>
  <c r="W133" i="61"/>
  <c r="W958" i="61"/>
  <c r="W620" i="61"/>
  <c r="W821" i="61"/>
  <c r="W988" i="61"/>
  <c r="W744" i="61"/>
  <c r="W632" i="61"/>
  <c r="W460" i="61"/>
  <c r="W668" i="61"/>
  <c r="W616" i="61"/>
  <c r="W792" i="61"/>
  <c r="W302" i="61"/>
  <c r="W916" i="61"/>
  <c r="W718" i="61"/>
  <c r="W884" i="61"/>
  <c r="W840" i="61"/>
  <c r="W15" i="61"/>
  <c r="W800" i="61"/>
  <c r="W940" i="61"/>
  <c r="W908" i="61"/>
  <c r="W692" i="61"/>
  <c r="W788" i="61"/>
  <c r="W652" i="61"/>
  <c r="W844" i="61"/>
  <c r="W946" i="61"/>
  <c r="W784" i="61"/>
  <c r="W760" i="61"/>
  <c r="W236" i="61"/>
  <c r="W684" i="61"/>
  <c r="W972" i="61"/>
  <c r="W796" i="61"/>
  <c r="W46" i="61"/>
  <c r="W829" i="61"/>
  <c r="W700" i="61"/>
  <c r="W731" i="61"/>
  <c r="W956" i="61"/>
  <c r="W424" i="61"/>
  <c r="W456" i="61"/>
  <c r="W624" i="61"/>
  <c r="W606" i="61"/>
  <c r="W826" i="61"/>
  <c r="W984" i="61"/>
  <c r="W690" i="61"/>
  <c r="W808" i="61"/>
  <c r="W217" i="61"/>
  <c r="W756" i="61"/>
  <c r="W598" i="61"/>
  <c r="W868" i="61"/>
  <c r="W708" i="61"/>
  <c r="W184" i="61"/>
  <c r="W189" i="61"/>
  <c r="W25" i="61"/>
  <c r="W400" i="61"/>
  <c r="W600" i="61"/>
  <c r="W872" i="61"/>
  <c r="W408" i="61"/>
  <c r="W728" i="61"/>
  <c r="W888" i="61"/>
  <c r="W772" i="61"/>
  <c r="W281" i="61"/>
  <c r="W218" i="61"/>
  <c r="W494" i="61"/>
  <c r="W657" i="61"/>
  <c r="W536" i="61"/>
  <c r="W976" i="61"/>
  <c r="W584" i="61"/>
  <c r="W783" i="61"/>
  <c r="W816" i="61"/>
  <c r="W949" i="61"/>
  <c r="W73" i="61"/>
  <c r="W848" i="61"/>
  <c r="W992" i="61"/>
  <c r="W736" i="61"/>
  <c r="W376" i="61"/>
  <c r="W912" i="61"/>
  <c r="Q73" i="61"/>
  <c r="Q452" i="61"/>
  <c r="Q465" i="61"/>
  <c r="Q850" i="61"/>
  <c r="Q739" i="61"/>
  <c r="Q70" i="61"/>
  <c r="Q152" i="61"/>
  <c r="Q686" i="61"/>
  <c r="Q879" i="61"/>
  <c r="Q738" i="61"/>
  <c r="Q814" i="61"/>
  <c r="Q767" i="61"/>
  <c r="Q902" i="61"/>
  <c r="Q229" i="61"/>
  <c r="Q728" i="61"/>
  <c r="Q961" i="61"/>
  <c r="Q186" i="61"/>
  <c r="Q802" i="61"/>
  <c r="Q857" i="61"/>
  <c r="Q779" i="61"/>
  <c r="Q825" i="61"/>
  <c r="Q95" i="61"/>
  <c r="Q829" i="61"/>
  <c r="Q160" i="61"/>
  <c r="Q781" i="61"/>
  <c r="Q58" i="61"/>
  <c r="Q642" i="61"/>
  <c r="Q746" i="61"/>
  <c r="Q946" i="61"/>
  <c r="Q851" i="61"/>
  <c r="Q989" i="61"/>
  <c r="Q270" i="61"/>
  <c r="Q380" i="61"/>
  <c r="Q959" i="61"/>
  <c r="Q978" i="61"/>
  <c r="Q462" i="61"/>
  <c r="Q884" i="61"/>
  <c r="Q304" i="61"/>
  <c r="Q740" i="61"/>
  <c r="Q710" i="61"/>
  <c r="Q482" i="61"/>
  <c r="Q361" i="61"/>
  <c r="Q839" i="61"/>
  <c r="Q327" i="61"/>
  <c r="Q135" i="61"/>
  <c r="Q586" i="61"/>
  <c r="Q639" i="61"/>
  <c r="Q962" i="61"/>
  <c r="Q352" i="61"/>
  <c r="Q65" i="61"/>
  <c r="Q38" i="61"/>
  <c r="Q671" i="61"/>
  <c r="Q501" i="61"/>
  <c r="Q564" i="61"/>
  <c r="Q107" i="61"/>
  <c r="Q812" i="61"/>
  <c r="Q634" i="61"/>
  <c r="Q98" i="61"/>
  <c r="Q503" i="61"/>
  <c r="Q943" i="61"/>
  <c r="Q711" i="61"/>
  <c r="Q200" i="61"/>
  <c r="Q348" i="61"/>
  <c r="Q589" i="61"/>
  <c r="Q423" i="61"/>
  <c r="Q924" i="61"/>
  <c r="Q138" i="61"/>
  <c r="Q730" i="61"/>
  <c r="Q570" i="61"/>
  <c r="Q911" i="61"/>
  <c r="Q211" i="61"/>
  <c r="Q55" i="61"/>
  <c r="Q608" i="61"/>
  <c r="Q101" i="61"/>
  <c r="Q838" i="61"/>
  <c r="Q397" i="61"/>
  <c r="Q340" i="61"/>
  <c r="Q419" i="61"/>
  <c r="Q384" i="61"/>
  <c r="Q314" i="61"/>
  <c r="Q975" i="61"/>
  <c r="Q142" i="61"/>
  <c r="Q630" i="61"/>
  <c r="Q747" i="61"/>
  <c r="Q226" i="61"/>
  <c r="Q984" i="61"/>
  <c r="Q454" i="61"/>
  <c r="Q118" i="61"/>
  <c r="Q617" i="61"/>
  <c r="Q50" i="61"/>
  <c r="Q480" i="61"/>
  <c r="Q821" i="61"/>
  <c r="Q909" i="61"/>
  <c r="Q935" i="61"/>
  <c r="Q150" i="61"/>
  <c r="Q181" i="61"/>
  <c r="Q871" i="61"/>
  <c r="Q863" i="61"/>
  <c r="Q880" i="61"/>
  <c r="Q378" i="61"/>
  <c r="Q979" i="61"/>
  <c r="Q31" i="61"/>
  <c r="Q218" i="61"/>
  <c r="Q277" i="61"/>
  <c r="Q833" i="61"/>
  <c r="Q248" i="61"/>
  <c r="Q247" i="61"/>
  <c r="Q125" i="61"/>
  <c r="Q955" i="61"/>
  <c r="Q66" i="61"/>
  <c r="Q495" i="61"/>
  <c r="Q619" i="61"/>
  <c r="Q597" i="61"/>
  <c r="Q970" i="61"/>
  <c r="Q404" i="61"/>
  <c r="Q492" i="61"/>
  <c r="Q719" i="61"/>
  <c r="Q483" i="61"/>
  <c r="Q42" i="61"/>
  <c r="Q991" i="61"/>
  <c r="Q426" i="61"/>
  <c r="Q910" i="61"/>
  <c r="Q625" i="61"/>
  <c r="Q963" i="61"/>
  <c r="Q435" i="61"/>
  <c r="Q689" i="61"/>
  <c r="Q359" i="61"/>
  <c r="Q574" i="61"/>
  <c r="Q85" i="61"/>
  <c r="Q915" i="61"/>
  <c r="Q856" i="61"/>
  <c r="Q862" i="61"/>
  <c r="Q798" i="61"/>
  <c r="Q651" i="61"/>
  <c r="Q865" i="61"/>
  <c r="Q240" i="61"/>
  <c r="Q716" i="61"/>
  <c r="Q180" i="61"/>
  <c r="Q201" i="61"/>
  <c r="Q415" i="61"/>
  <c r="Q468" i="61"/>
  <c r="Q228" i="61"/>
  <c r="Q974" i="61"/>
  <c r="Q399" i="61"/>
  <c r="Q214" i="61"/>
  <c r="Q684" i="61"/>
  <c r="Q56" i="61"/>
  <c r="Q28" i="61"/>
  <c r="Q661" i="61"/>
  <c r="Q731" i="61"/>
  <c r="Q134" i="61"/>
  <c r="Q474" i="61"/>
  <c r="Q930" i="61"/>
  <c r="Q487" i="61"/>
  <c r="Q732" i="61"/>
  <c r="Q188" i="61"/>
  <c r="Q239" i="61"/>
  <c r="Q437" i="61"/>
  <c r="Q678" i="61"/>
  <c r="Q992" i="61"/>
  <c r="Q815" i="61"/>
  <c r="Q853" i="61"/>
  <c r="Q318" i="61"/>
  <c r="Q388" i="61"/>
  <c r="Q797" i="61"/>
  <c r="Q262" i="61"/>
  <c r="Q172" i="61"/>
  <c r="Q656" i="61"/>
  <c r="Q255" i="61"/>
  <c r="Q51" i="61"/>
  <c r="Q183" i="61"/>
  <c r="Q816" i="61"/>
  <c r="Q659" i="61"/>
  <c r="Q355" i="61"/>
  <c r="Q772" i="61"/>
  <c r="Q729" i="61"/>
  <c r="Q555" i="61"/>
  <c r="Q382" i="61"/>
  <c r="Q585" i="61"/>
  <c r="Q137" i="61"/>
  <c r="Q386" i="61"/>
  <c r="Q182" i="61"/>
  <c r="Q860" i="61"/>
  <c r="Q335" i="61"/>
  <c r="Q907" i="61"/>
  <c r="Q721" i="61"/>
  <c r="Q937" i="61"/>
  <c r="Q666" i="61"/>
  <c r="Q427" i="61"/>
  <c r="Q236" i="61"/>
  <c r="Q881" i="61"/>
  <c r="Q401" i="61"/>
  <c r="Q563" i="61"/>
  <c r="Q119" i="61"/>
  <c r="Q951" i="61"/>
  <c r="Q873" i="61"/>
  <c r="Q458" i="61"/>
  <c r="Q413" i="61"/>
  <c r="Q926" i="61"/>
  <c r="Q903" i="61"/>
  <c r="Q288" i="61"/>
  <c r="Q964" i="61"/>
  <c r="Q949" i="61"/>
  <c r="Q627" i="61"/>
  <c r="Q883" i="61"/>
  <c r="Q156" i="61"/>
  <c r="Q498" i="61"/>
  <c r="Q776" i="61"/>
  <c r="Q364" i="61"/>
  <c r="Q90" i="61"/>
  <c r="Q764" i="61"/>
  <c r="Q297" i="61"/>
  <c r="Q272" i="61"/>
  <c r="Q299" i="61"/>
  <c r="Q385" i="61"/>
  <c r="Q499" i="61"/>
  <c r="Q213" i="61"/>
  <c r="Q245" i="61"/>
  <c r="Q692" i="61"/>
  <c r="Q988" i="61"/>
  <c r="Q550" i="61"/>
  <c r="Q287" i="61"/>
  <c r="Q194" i="61"/>
  <c r="Q47" i="61"/>
  <c r="Q581" i="61"/>
  <c r="Q476" i="61"/>
  <c r="Q572" i="61"/>
  <c r="Q940" i="61"/>
  <c r="Q872" i="61"/>
  <c r="Q687" i="61"/>
  <c r="Q759" i="61"/>
  <c r="Q33" i="61"/>
  <c r="Q705" i="61"/>
  <c r="Q124" i="61"/>
  <c r="Q295" i="61"/>
  <c r="Q62" i="61"/>
  <c r="Q552" i="61"/>
  <c r="Q824" i="61"/>
  <c r="Q875" i="61"/>
  <c r="Q723" i="61"/>
  <c r="Q258" i="61"/>
  <c r="Q533" i="61"/>
  <c r="Q104" i="61"/>
  <c r="Q184" i="61"/>
  <c r="Q221" i="61"/>
  <c r="Q543" i="61"/>
  <c r="Q54" i="61"/>
  <c r="Q569" i="61"/>
  <c r="Q615" i="61"/>
  <c r="Q745" i="61"/>
  <c r="Q840" i="61"/>
  <c r="Q592" i="61"/>
  <c r="Q737" i="61"/>
  <c r="Q323" i="61"/>
  <c r="Q562" i="61"/>
  <c r="Q96" i="61"/>
  <c r="Q965" i="61"/>
  <c r="Q105" i="61"/>
  <c r="Q497" i="61"/>
  <c r="Q266" i="61"/>
  <c r="Q827" i="61"/>
  <c r="Q439" i="61"/>
  <c r="Q648" i="61"/>
  <c r="Q614" i="61"/>
  <c r="Q440" i="61"/>
  <c r="Q788" i="61"/>
  <c r="Q855" i="61"/>
  <c r="Q528" i="61"/>
  <c r="Q321" i="61"/>
  <c r="Q724" i="61"/>
  <c r="Q755" i="61"/>
  <c r="Q67" i="61"/>
  <c r="Q202" i="61"/>
  <c r="Q285" i="61"/>
  <c r="Q443" i="61"/>
  <c r="Q653" i="61"/>
  <c r="Q985" i="61"/>
  <c r="Q185" i="61"/>
  <c r="Q848" i="61"/>
  <c r="Q524" i="61"/>
  <c r="Q618" i="61"/>
  <c r="Q136" i="61"/>
  <c r="Q246" i="61"/>
  <c r="Q674" i="61"/>
  <c r="Q858" i="61"/>
  <c r="Q966" i="61"/>
  <c r="Q206" i="61"/>
  <c r="Q217" i="61"/>
  <c r="Q269" i="61"/>
  <c r="Q694" i="61"/>
  <c r="Q580" i="61"/>
  <c r="Q867" i="61"/>
  <c r="Q758" i="61"/>
  <c r="Q967" i="61"/>
  <c r="Q793" i="61"/>
  <c r="Q76" i="61"/>
  <c r="Q127" i="61"/>
  <c r="Q849" i="61"/>
  <c r="Q565" i="61"/>
  <c r="Q707" i="61"/>
  <c r="Q400" i="61"/>
  <c r="Q598" i="61"/>
  <c r="Q163" i="61"/>
  <c r="Q428" i="61"/>
  <c r="Q326" i="61"/>
  <c r="Q980" i="61"/>
  <c r="Q877" i="61"/>
  <c r="Q742" i="61"/>
  <c r="Q631" i="61"/>
  <c r="Q315" i="61"/>
  <c r="Q241" i="61"/>
  <c r="Q899" i="61"/>
  <c r="Q577" i="61"/>
  <c r="Q52" i="61"/>
  <c r="Q544" i="61"/>
  <c r="Q658" i="61"/>
  <c r="Q32" i="61"/>
  <c r="Q587" i="61"/>
  <c r="Q471" i="61"/>
  <c r="Q372" i="61"/>
  <c r="Q448" i="61"/>
  <c r="Q407" i="61"/>
  <c r="Q896" i="61"/>
  <c r="Q773" i="61"/>
  <c r="Q220" i="61"/>
  <c r="Q358" i="61"/>
  <c r="Q207" i="61"/>
  <c r="Q215" i="61"/>
  <c r="Q111" i="61"/>
  <c r="Q983" i="61"/>
  <c r="Q300" i="61"/>
  <c r="Q609" i="61"/>
  <c r="Q92" i="61"/>
  <c r="Q313" i="61"/>
  <c r="Q479" i="61"/>
  <c r="Q780" i="61"/>
  <c r="Q75" i="61"/>
  <c r="Q115" i="61"/>
  <c r="Q606" i="61"/>
  <c r="Q79" i="61"/>
  <c r="Q945" i="61"/>
  <c r="Q660" i="61"/>
  <c r="Q94" i="61"/>
  <c r="Q736" i="61"/>
  <c r="Q783" i="61"/>
  <c r="Q673" i="61"/>
  <c r="Q84" i="61"/>
  <c r="Q170" i="61"/>
  <c r="Q973" i="61"/>
  <c r="Q189" i="61"/>
  <c r="Q279" i="61"/>
  <c r="Q891" i="61"/>
  <c r="Q722" i="61"/>
  <c r="Q100" i="61"/>
  <c r="Q897" i="61"/>
  <c r="Q972" i="61"/>
  <c r="Q116" i="61"/>
  <c r="Q669" i="61"/>
  <c r="Q110" i="61"/>
  <c r="Q957" i="61"/>
  <c r="Q78" i="61"/>
  <c r="Q60" i="61"/>
  <c r="Q433" i="61"/>
  <c r="Q626" i="61"/>
  <c r="Q451" i="61"/>
  <c r="Q317" i="61"/>
  <c r="Q493" i="61"/>
  <c r="Q703" i="61"/>
  <c r="Q735" i="61"/>
  <c r="Q775" i="61"/>
  <c r="Q603" i="61"/>
  <c r="Q750" i="61"/>
  <c r="Q344" i="61"/>
  <c r="Q337" i="61"/>
  <c r="Q444" i="61"/>
  <c r="Q357" i="61"/>
  <c r="Q818" i="61"/>
  <c r="Q283" i="61"/>
  <c r="Q86" i="61"/>
  <c r="Q906" i="61"/>
  <c r="Q381" i="61"/>
  <c r="Q578" i="61"/>
  <c r="Q646" i="61"/>
  <c r="Q917" i="61"/>
  <c r="Q505" i="61"/>
  <c r="Q607" i="61"/>
  <c r="Q870" i="61"/>
  <c r="Q571" i="61"/>
  <c r="Q808" i="61"/>
  <c r="Q905" i="61"/>
  <c r="Q919" i="61"/>
  <c r="Q395" i="61"/>
  <c r="Q208" i="61"/>
  <c r="Q195" i="61"/>
  <c r="Q795" i="61"/>
  <c r="Q330" i="61"/>
  <c r="Q252" i="61"/>
  <c r="Q126" i="61"/>
  <c r="Q391" i="61"/>
  <c r="Q807" i="61"/>
  <c r="Q341" i="61"/>
  <c r="Q567" i="61"/>
  <c r="Q145" i="61"/>
  <c r="Q599" i="61"/>
  <c r="Q852" i="61"/>
  <c r="Q699" i="61"/>
  <c r="Q256" i="61"/>
  <c r="Q93" i="61"/>
  <c r="Q45" i="61"/>
  <c r="Q835" i="61"/>
  <c r="Q923" i="61"/>
  <c r="Q541" i="61"/>
  <c r="Q734" i="61"/>
  <c r="Q175" i="61"/>
  <c r="Q868" i="61"/>
  <c r="Q594" i="61"/>
  <c r="Q155" i="61"/>
  <c r="Q253" i="61"/>
  <c r="Q898" i="61"/>
  <c r="Q777" i="61"/>
  <c r="Q844" i="61"/>
  <c r="Q459" i="61"/>
  <c r="Q265" i="61"/>
  <c r="Q121" i="61"/>
  <c r="Q628" i="61"/>
  <c r="Q338" i="61"/>
  <c r="Q57" i="61"/>
  <c r="Q784" i="61"/>
  <c r="Q657" i="61"/>
  <c r="Q80" i="61"/>
  <c r="Q765" i="61"/>
  <c r="Q197" i="61"/>
  <c r="Q854" i="61"/>
  <c r="Q263" i="61"/>
  <c r="Q662" i="61"/>
  <c r="Q540" i="61"/>
  <c r="Q114" i="61"/>
  <c r="Q770" i="61"/>
  <c r="Q167" i="61"/>
  <c r="Q49" i="61"/>
  <c r="Q324" i="61"/>
  <c r="Q436" i="61"/>
  <c r="Q112" i="61"/>
  <c r="Q406" i="61"/>
  <c r="Q522" i="61"/>
  <c r="Q168" i="61"/>
  <c r="Q635" i="61"/>
  <c r="Q370" i="61"/>
  <c r="Q193" i="61"/>
  <c r="Q232" i="61"/>
  <c r="Q431" i="61"/>
  <c r="Q676" i="61"/>
  <c r="Q29" i="61"/>
  <c r="Q429" i="61"/>
  <c r="Q663" i="61"/>
  <c r="Q549" i="61"/>
  <c r="Q512" i="61"/>
  <c r="Q554" i="61"/>
  <c r="Q525" i="61"/>
  <c r="Q836" i="61"/>
  <c r="Q97" i="61"/>
  <c r="Q675" i="61"/>
  <c r="Q203" i="61"/>
  <c r="Q612" i="61"/>
  <c r="Q823" i="61"/>
  <c r="Q712" i="61"/>
  <c r="Q173" i="61"/>
  <c r="Q311" i="61"/>
  <c r="Q129" i="61"/>
  <c r="Q222" i="61"/>
  <c r="Q566" i="61"/>
  <c r="Q140" i="61"/>
  <c r="Q298" i="61"/>
  <c r="Q753" i="61"/>
  <c r="Q411" i="61"/>
  <c r="Q575" i="61"/>
  <c r="Q442" i="61"/>
  <c r="Q178" i="61"/>
  <c r="Q227" i="61"/>
  <c r="Q708" i="61"/>
  <c r="Q88" i="61"/>
  <c r="Q913" i="61"/>
  <c r="Q866" i="61"/>
  <c r="Q405" i="61"/>
  <c r="Q638" i="61"/>
  <c r="Q166" i="61"/>
  <c r="Q102" i="61"/>
  <c r="Q296" i="61"/>
  <c r="Q944" i="61"/>
  <c r="Q845" i="61"/>
  <c r="Q846" i="61"/>
  <c r="Q749" i="61"/>
  <c r="Q191" i="61"/>
  <c r="Q310" i="61"/>
  <c r="Q763" i="61"/>
  <c r="Q165" i="61"/>
  <c r="Q556" i="61"/>
  <c r="Q931" i="61"/>
  <c r="Q933" i="61"/>
  <c r="Q171" i="61"/>
  <c r="Q576" i="61"/>
  <c r="Q144" i="61"/>
  <c r="Q796" i="61"/>
  <c r="Q511" i="61"/>
  <c r="Q547" i="61"/>
  <c r="Q48" i="61"/>
  <c r="Q832" i="61"/>
  <c r="Q389" i="61"/>
  <c r="Q507" i="61"/>
  <c r="Q794" i="61"/>
  <c r="Q192" i="61"/>
  <c r="Q596" i="61"/>
  <c r="Q813" i="61"/>
  <c r="Q526" i="61"/>
  <c r="Q243" i="61"/>
  <c r="Q412" i="61"/>
  <c r="Q792" i="61"/>
  <c r="Q475" i="61"/>
  <c r="Q806" i="61"/>
  <c r="Q640" i="61"/>
  <c r="Q665" i="61"/>
  <c r="Q99" i="61"/>
  <c r="Q616" i="61"/>
  <c r="Q305" i="61"/>
  <c r="Q347" i="61"/>
  <c r="Q230" i="61"/>
  <c r="Q820" i="61"/>
  <c r="Q600" i="61"/>
  <c r="Q693" i="61"/>
  <c r="Q481" i="61"/>
  <c r="Q757" i="61"/>
  <c r="Q876" i="61"/>
  <c r="Q551" i="61"/>
  <c r="Q531" i="61"/>
  <c r="Q494" i="61"/>
  <c r="Q643" i="61"/>
  <c r="Q928" i="61"/>
  <c r="Q334" i="61"/>
  <c r="Q438" i="61"/>
  <c r="Q591" i="61"/>
  <c r="Q463" i="61"/>
  <c r="Q264" i="61"/>
  <c r="Q153" i="61"/>
  <c r="Q44" i="61"/>
  <c r="Q362" i="61"/>
  <c r="Q46" i="61"/>
  <c r="Q303" i="61"/>
  <c r="Q799" i="61"/>
  <c r="Q237" i="61"/>
  <c r="Q969" i="61"/>
  <c r="Q69" i="61"/>
  <c r="Q519" i="61"/>
  <c r="Q374" i="61"/>
  <c r="Q841" i="61"/>
  <c r="Q59" i="61"/>
  <c r="Q398" i="61"/>
  <c r="Q422" i="61"/>
  <c r="Q268" i="61"/>
  <c r="Q143" i="61"/>
  <c r="Q513" i="61"/>
  <c r="Q320" i="61"/>
  <c r="Q390" i="61"/>
  <c r="Q139" i="61"/>
  <c r="Q396" i="61"/>
  <c r="Q322" i="61"/>
  <c r="Q319" i="61"/>
  <c r="Q103" i="61"/>
  <c r="Q387" i="61"/>
  <c r="Q496" i="61"/>
  <c r="Q892" i="61"/>
  <c r="Q251" i="61"/>
  <c r="Q948" i="61"/>
  <c r="Q177" i="61"/>
  <c r="Q953" i="61"/>
  <c r="Q449" i="61"/>
  <c r="Q508" i="61"/>
  <c r="Q869" i="61"/>
  <c r="Q516" i="61"/>
  <c r="Q108" i="61"/>
  <c r="Q536" i="61"/>
  <c r="Q771" i="61"/>
  <c r="Q545" i="61"/>
  <c r="Q351" i="61"/>
  <c r="Q539" i="61"/>
  <c r="Q109" i="61"/>
  <c r="Q611" i="61"/>
  <c r="Q559" i="61"/>
  <c r="Q672" i="61"/>
  <c r="Q294" i="61"/>
  <c r="Q346" i="61"/>
  <c r="Q306" i="61"/>
  <c r="Q713" i="61"/>
  <c r="Q453" i="61"/>
  <c r="Q561" i="61"/>
  <c r="Q878" i="61"/>
  <c r="Q690" i="61"/>
  <c r="Q632" i="61"/>
  <c r="Q113" i="61"/>
  <c r="Q645" i="61"/>
  <c r="Q466" i="61"/>
  <c r="Q834" i="61"/>
  <c r="Q345" i="61"/>
  <c r="Q162" i="61"/>
  <c r="Q681" i="61"/>
  <c r="Q196" i="61"/>
  <c r="Q280" i="61"/>
  <c r="Q889" i="61"/>
  <c r="Q89" i="61"/>
  <c r="Q920" i="61"/>
  <c r="Q942" i="61"/>
  <c r="Q789" i="61"/>
  <c r="Q717" i="61"/>
  <c r="Q379" i="61"/>
  <c r="Q709" i="61"/>
  <c r="Q874" i="61"/>
  <c r="Q791" i="61"/>
  <c r="Q91" i="61"/>
  <c r="Q356" i="61"/>
  <c r="Q309" i="61"/>
  <c r="Q553" i="61"/>
  <c r="Q302" i="61"/>
  <c r="Q242" i="61"/>
  <c r="Q741" i="61"/>
  <c r="Q502" i="61"/>
  <c r="Q523" i="61"/>
  <c r="Q766" i="61"/>
  <c r="Q621" i="61"/>
  <c r="Q521" i="61"/>
  <c r="Q613" i="61"/>
  <c r="Q72" i="61"/>
  <c r="Q785" i="61"/>
  <c r="Q691" i="61"/>
  <c r="Q748" i="61"/>
  <c r="Q290" i="61"/>
  <c r="Q198" i="61"/>
  <c r="Q647" i="61"/>
  <c r="Q702" i="61"/>
  <c r="Q828" i="61"/>
  <c r="Q602" i="61"/>
  <c r="Q219" i="61"/>
  <c r="Q450" i="61"/>
  <c r="Q350" i="61"/>
  <c r="Q331" i="61"/>
  <c r="Q595" i="61"/>
  <c r="Q488" i="61"/>
  <c r="Q704" i="61"/>
  <c r="Q922" i="61"/>
  <c r="Q667" i="61"/>
  <c r="Q284" i="61"/>
  <c r="Q271" i="61"/>
  <c r="Q744" i="61"/>
  <c r="Q644" i="61"/>
  <c r="Q584" i="61"/>
  <c r="Q604" i="61"/>
  <c r="Q786" i="61"/>
  <c r="Q847" i="61"/>
  <c r="Q276" i="61"/>
  <c r="Q754" i="61"/>
  <c r="Q403" i="61"/>
  <c r="Q890" i="61"/>
  <c r="Q893" i="61"/>
  <c r="Q530" i="61"/>
  <c r="Q71" i="61"/>
  <c r="Q39" i="61"/>
  <c r="Q460" i="61"/>
  <c r="Q620" i="61"/>
  <c r="Q77" i="61"/>
  <c r="Q210" i="61"/>
  <c r="Q159" i="61"/>
  <c r="Q830" i="61"/>
  <c r="Q720" i="61"/>
  <c r="Q209" i="61"/>
  <c r="Q174" i="61"/>
  <c r="Q307" i="61"/>
  <c r="Q914" i="61"/>
  <c r="Q367" i="61"/>
  <c r="Q292" i="61"/>
  <c r="Q275" i="61"/>
  <c r="Q976" i="61"/>
  <c r="Q837" i="61"/>
  <c r="Q636" i="61"/>
  <c r="Q938" i="61"/>
  <c r="Q695" i="61"/>
  <c r="Q43" i="61"/>
  <c r="Q316" i="61"/>
  <c r="Q805" i="61"/>
  <c r="Q485" i="61"/>
  <c r="Q117" i="61"/>
  <c r="Q588" i="61"/>
  <c r="Q473" i="61"/>
  <c r="Q205" i="61"/>
  <c r="Q939" i="61"/>
  <c r="Q804" i="61"/>
  <c r="Q491" i="61"/>
  <c r="Q756" i="61"/>
  <c r="Q605" i="61"/>
  <c r="Q282" i="61"/>
  <c r="Q169" i="61"/>
  <c r="Q40" i="61"/>
  <c r="Q308" i="61"/>
  <c r="Q291" i="61"/>
  <c r="Q259" i="61"/>
  <c r="Q990" i="61"/>
  <c r="Q424" i="61"/>
  <c r="Q190" i="61"/>
  <c r="Q368" i="61"/>
  <c r="Q470" i="61"/>
  <c r="Q760" i="61"/>
  <c r="Q257" i="61"/>
  <c r="Q843" i="61"/>
  <c r="Q683" i="61"/>
  <c r="Q467" i="61"/>
  <c r="Q895" i="61"/>
  <c r="Q654" i="61"/>
  <c r="Q417" i="61"/>
  <c r="Q960" i="61"/>
  <c r="Q133" i="61"/>
  <c r="Q986" i="61"/>
  <c r="Q61" i="61"/>
  <c r="Q354" i="61"/>
  <c r="Q538" i="61"/>
  <c r="Q733" i="61"/>
  <c r="Q74" i="61"/>
  <c r="Q149" i="61"/>
  <c r="Q801" i="61"/>
  <c r="Q688" i="61"/>
  <c r="Q267" i="61"/>
  <c r="Q908" i="61"/>
  <c r="Q622" i="61"/>
  <c r="Q886" i="61"/>
  <c r="Q682" i="61"/>
  <c r="Q700" i="61"/>
  <c r="Q441" i="61"/>
  <c r="Q420" i="61"/>
  <c r="Q446" i="61"/>
  <c r="Q532" i="61"/>
  <c r="Q670" i="61"/>
  <c r="Q810" i="61"/>
  <c r="Q534" i="61"/>
  <c r="Q762" i="61"/>
  <c r="Q249" i="61"/>
  <c r="Q273" i="61"/>
  <c r="Q579" i="61"/>
  <c r="Q861" i="61"/>
  <c r="Q154" i="61"/>
  <c r="Q366" i="61"/>
  <c r="Q225" i="61"/>
  <c r="Q842" i="61"/>
  <c r="Q971" i="61"/>
  <c r="Q680" i="61"/>
  <c r="Q199" i="61"/>
  <c r="Q151" i="61"/>
  <c r="Q535" i="61"/>
  <c r="Q751" i="61"/>
  <c r="Q365" i="61"/>
  <c r="Q123" i="61"/>
  <c r="Q122" i="61"/>
  <c r="Q353" i="61"/>
  <c r="Q286" i="61"/>
  <c r="Q900" i="61"/>
  <c r="Q557" i="61"/>
  <c r="Q932" i="61"/>
  <c r="Q289" i="61"/>
  <c r="Q679" i="61"/>
  <c r="Q633" i="61"/>
  <c r="Q558" i="61"/>
  <c r="Q34" i="61"/>
  <c r="Q477" i="61"/>
  <c r="Q432" i="61"/>
  <c r="Q649" i="61"/>
  <c r="Q582" i="61"/>
  <c r="Q790" i="61"/>
  <c r="Q916" i="61"/>
  <c r="Q901" i="61"/>
  <c r="Q120" i="61"/>
  <c r="Q164" i="61"/>
  <c r="Q394" i="61"/>
  <c r="Q392" i="61"/>
  <c r="Q141" i="61"/>
  <c r="Q652" i="61"/>
  <c r="Q455" i="61"/>
  <c r="Q425" i="61"/>
  <c r="Q956" i="61"/>
  <c r="Q489" i="61"/>
  <c r="Q274" i="61"/>
  <c r="Q146" i="61"/>
  <c r="Q685" i="61"/>
  <c r="Q718" i="61"/>
  <c r="Q464" i="61"/>
  <c r="Q546" i="61"/>
  <c r="Q325" i="61"/>
  <c r="Q408" i="61"/>
  <c r="Q343" i="61"/>
  <c r="Q912" i="61"/>
  <c r="Q655" i="61"/>
  <c r="Q35" i="61"/>
  <c r="Q469" i="61"/>
  <c r="Q204" i="61"/>
  <c r="Q831" i="61"/>
  <c r="Q106" i="61"/>
  <c r="Q278" i="61"/>
  <c r="Q529" i="61"/>
  <c r="Q568" i="61"/>
  <c r="Q697" i="61"/>
  <c r="Q904" i="61"/>
  <c r="Q293" i="61"/>
  <c r="Q187" i="61"/>
  <c r="Q234" i="61"/>
  <c r="Q888" i="61"/>
  <c r="Q339" i="61"/>
  <c r="Q478" i="61"/>
  <c r="Q53" i="61"/>
  <c r="Q360" i="61"/>
  <c r="Q864" i="61"/>
  <c r="Q83" i="61"/>
  <c r="Q715" i="61"/>
  <c r="Q131" i="61"/>
  <c r="Q918" i="61"/>
  <c r="Q510" i="61"/>
  <c r="Q811" i="61"/>
  <c r="Q63" i="61"/>
  <c r="Q936" i="61"/>
  <c r="Q800" i="61"/>
  <c r="Q714" i="61"/>
  <c r="Q782" i="61"/>
  <c r="Q461" i="61"/>
  <c r="Q87" i="61"/>
  <c r="Q216" i="61"/>
  <c r="Q929" i="61"/>
  <c r="Q952" i="61"/>
  <c r="Q641" i="61"/>
  <c r="Q418" i="61"/>
  <c r="Q369" i="61"/>
  <c r="Q726" i="61"/>
  <c r="Q332" i="61"/>
  <c r="Q250" i="61"/>
  <c r="Q601" i="61"/>
  <c r="Q484" i="61"/>
  <c r="Q725" i="61"/>
  <c r="Q81" i="61"/>
  <c r="Q37" i="61"/>
  <c r="Q950" i="61"/>
  <c r="Q954" i="61"/>
  <c r="Q968" i="61"/>
  <c r="Q500" i="61"/>
  <c r="Q590" i="61"/>
  <c r="Q414" i="61"/>
  <c r="Q410" i="61"/>
  <c r="Q698" i="61"/>
  <c r="Q887" i="61"/>
  <c r="Q593" i="61"/>
  <c r="Q312" i="61"/>
  <c r="Q664" i="61"/>
  <c r="Q363" i="61"/>
  <c r="Q822" i="61"/>
  <c r="Q518" i="61"/>
  <c r="Q235" i="61"/>
  <c r="Q260" i="61"/>
  <c r="Q934" i="61"/>
  <c r="Q623" i="61"/>
  <c r="Q882" i="61"/>
  <c r="Q486" i="61"/>
  <c r="Q624" i="61"/>
  <c r="Q383" i="61"/>
  <c r="Q244" i="61"/>
  <c r="Q768" i="61"/>
  <c r="Q509" i="61"/>
  <c r="Q650" i="61"/>
  <c r="Q548" i="61"/>
  <c r="Q472" i="61"/>
  <c r="Q925" i="61"/>
  <c r="Q212" i="61"/>
  <c r="Q517" i="61"/>
  <c r="Q375" i="61"/>
  <c r="Q514" i="61"/>
  <c r="Q490" i="61"/>
  <c r="Q629" i="61"/>
  <c r="Q281" i="61"/>
  <c r="Q774" i="61"/>
  <c r="Q409" i="61"/>
  <c r="Q30" i="61"/>
  <c r="Q504" i="61"/>
  <c r="Q157" i="61"/>
  <c r="Q223" i="61"/>
  <c r="Q520" i="61"/>
  <c r="Q161" i="61"/>
  <c r="Q637" i="61"/>
  <c r="Q402" i="61"/>
  <c r="Q803" i="61"/>
  <c r="Q668" i="61"/>
  <c r="Q583" i="61"/>
  <c r="Q701" i="61"/>
  <c r="Q809" i="61"/>
  <c r="Q231" i="61"/>
  <c r="Q826" i="61"/>
  <c r="Q457" i="61"/>
  <c r="Q743" i="61"/>
  <c r="Q573" i="61"/>
  <c r="Q147" i="61"/>
  <c r="Q706" i="61"/>
  <c r="Q537" i="61"/>
  <c r="Q769" i="61"/>
  <c r="Q261" i="61"/>
  <c r="Q333" i="61"/>
  <c r="Q179" i="61"/>
  <c r="Q376" i="61"/>
  <c r="Q82" i="61"/>
  <c r="Q542" i="61"/>
  <c r="Q68" i="61"/>
  <c r="Q456" i="61"/>
  <c r="Q752" i="61"/>
  <c r="Q958" i="61"/>
  <c r="Q947" i="61"/>
  <c r="Q677" i="61"/>
  <c r="Q982" i="61"/>
  <c r="Q158" i="61"/>
  <c r="Q447" i="61"/>
  <c r="Q894" i="61"/>
  <c r="Q416" i="61"/>
  <c r="Q41" i="61"/>
  <c r="Q373" i="61"/>
  <c r="Q787" i="61"/>
  <c r="Q778" i="61"/>
  <c r="Q921" i="61"/>
  <c r="Q254" i="61"/>
  <c r="Q36" i="61"/>
  <c r="Q238" i="61"/>
  <c r="Q981" i="61"/>
  <c r="Q434" i="61"/>
  <c r="Q336" i="61"/>
  <c r="Q130" i="61"/>
  <c r="Q761" i="61"/>
  <c r="Q817" i="61"/>
  <c r="Q987" i="61"/>
  <c r="Q64" i="61"/>
  <c r="Q727" i="61"/>
  <c r="Q610" i="61"/>
  <c r="Q233" i="61"/>
  <c r="Q349" i="61"/>
  <c r="Q342" i="61"/>
  <c r="Q224" i="61"/>
  <c r="Q506" i="61"/>
  <c r="Q859" i="61"/>
  <c r="Q371" i="61"/>
  <c r="Q128" i="61"/>
  <c r="Q148" i="61"/>
  <c r="Q560" i="61"/>
  <c r="Q941" i="61"/>
  <c r="Q819" i="61"/>
  <c r="Q421" i="61"/>
  <c r="Q977" i="61"/>
  <c r="Q696" i="61"/>
  <c r="Q301" i="61"/>
  <c r="Q445" i="61"/>
  <c r="Q430" i="61"/>
  <c r="Q393" i="61"/>
  <c r="Q329" i="61"/>
  <c r="Q377" i="61"/>
  <c r="Q515" i="61"/>
  <c r="Q176" i="61"/>
  <c r="Q885" i="61"/>
  <c r="Q527" i="61"/>
  <c r="Q132" i="61"/>
  <c r="Q328" i="61"/>
  <c r="Q927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Martin Štěpán: </t>
        </r>
        <r>
          <rPr>
            <sz val="8"/>
            <color indexed="81"/>
            <rFont val="Tahoma"/>
            <family val="2"/>
            <charset val="23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color indexed="81"/>
            <rFont val="Tahoma"/>
            <family val="2"/>
            <charset val="238"/>
          </rPr>
          <t>Martin Štěpán:</t>
        </r>
        <r>
          <rPr>
            <sz val="8"/>
            <color indexed="81"/>
            <rFont val="Tahoma"/>
            <family val="2"/>
            <charset val="23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
</t>
        </r>
        <r>
          <rPr>
            <sz val="8"/>
            <color indexed="81"/>
            <rFont val="Tahoma"/>
            <family val="2"/>
            <charset val="23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Martin Štěpán:</t>
        </r>
        <r>
          <rPr>
            <sz val="9"/>
            <color indexed="81"/>
            <rFont val="Tahoma"/>
            <family val="2"/>
            <charset val="23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color indexed="81"/>
            <rFont val="Tahoma"/>
            <family val="2"/>
            <charset val="238"/>
          </rPr>
          <t xml:space="preserve">Martin Štěpán: </t>
        </r>
        <r>
          <rPr>
            <sz val="9"/>
            <color indexed="81"/>
            <rFont val="Tahoma"/>
            <family val="2"/>
            <charset val="23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<sst xmlns="http://schemas.openxmlformats.org/spreadsheetml/2006/main" count="6686" uniqueCount="3359">
  <si>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</si>
  <si>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</si>
  <si>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</si>
  <si>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</si>
  <si>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</si>
  <si>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</si>
  <si>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</si>
  <si>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</si>
  <si>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</si>
  <si>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</si>
  <si>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</si>
  <si>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</si>
  <si>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</si>
  <si>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</si>
  <si>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</si>
  <si>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</si>
  <si>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</si>
  <si>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</si>
  <si>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</si>
  <si>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</si>
  <si>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</si>
  <si>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</si>
  <si>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</si>
  <si>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</si>
  <si>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</si>
  <si>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</si>
  <si>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</si>
  <si>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</si>
  <si>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</si>
  <si>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</si>
  <si>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</si>
  <si>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</si>
  <si>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</si>
  <si>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</si>
  <si>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</si>
  <si>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</si>
  <si>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</si>
  <si>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</si>
  <si>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</si>
  <si>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</si>
  <si>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</si>
  <si>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</si>
  <si>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</si>
  <si>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</si>
  <si>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</si>
  <si>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</si>
  <si>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</si>
  <si>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</si>
  <si>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</si>
  <si>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</si>
  <si>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</si>
  <si>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</si>
  <si>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</si>
  <si>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</si>
  <si>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</si>
  <si>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</si>
  <si>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</si>
  <si>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</si>
  <si>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</si>
  <si>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</si>
  <si>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</si>
  <si>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</si>
  <si>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</si>
  <si>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</si>
  <si>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</si>
  <si>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</si>
  <si>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</si>
  <si>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</si>
  <si>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</si>
  <si>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</si>
  <si>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</si>
  <si>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</si>
  <si>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</si>
  <si>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</si>
  <si>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</si>
  <si>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</si>
  <si>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</si>
  <si>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</si>
  <si>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</si>
  <si>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</si>
  <si>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</si>
  <si>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</si>
  <si>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</si>
  <si>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</si>
  <si>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</si>
  <si>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</si>
  <si>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</si>
  <si>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</si>
  <si>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</si>
  <si>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</si>
  <si>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</si>
  <si>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</si>
  <si>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</si>
  <si>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</si>
  <si>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</si>
  <si>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</si>
  <si>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</si>
  <si>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</si>
  <si>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</si>
  <si>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</si>
  <si>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</si>
  <si>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</si>
  <si>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</si>
  <si>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</si>
  <si>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</si>
  <si>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</si>
  <si>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</si>
  <si>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</si>
  <si>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</si>
  <si>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</si>
  <si>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</si>
  <si>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</si>
  <si>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</si>
  <si>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</si>
  <si>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</si>
  <si>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</si>
  <si>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</si>
  <si>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</si>
  <si>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</si>
  <si>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</si>
  <si>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</si>
  <si>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</si>
  <si>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</si>
  <si>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</si>
  <si>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</si>
  <si>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</si>
  <si>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</si>
  <si>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</si>
  <si>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</si>
  <si>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</si>
  <si>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</si>
  <si>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</si>
  <si>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</si>
  <si>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</si>
  <si>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</si>
  <si>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</si>
  <si>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</si>
  <si>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</si>
  <si>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</si>
  <si>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</si>
  <si>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</si>
  <si>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</si>
  <si>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</si>
  <si>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</si>
  <si>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</si>
  <si>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</si>
  <si>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</si>
  <si>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</si>
  <si>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</si>
  <si>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</si>
  <si>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</si>
  <si>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</si>
  <si>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</si>
  <si>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</si>
  <si>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</si>
  <si>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</si>
  <si>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</si>
  <si>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</si>
  <si>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</si>
  <si>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</si>
  <si>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</si>
  <si>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</si>
  <si>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</si>
  <si>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</si>
  <si>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</si>
  <si>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</si>
  <si>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</si>
  <si>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</si>
  <si>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</si>
  <si>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</si>
  <si>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</si>
  <si>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</si>
  <si>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</si>
  <si>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</si>
  <si>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</si>
  <si>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</si>
  <si>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</si>
  <si>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</si>
  <si>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</si>
  <si>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</si>
  <si>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</si>
  <si>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</si>
  <si>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</si>
  <si>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</si>
  <si>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</si>
  <si>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</si>
  <si>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</si>
  <si>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</si>
  <si>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</si>
  <si>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</si>
  <si>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</si>
  <si>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</si>
  <si>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</si>
  <si>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</si>
  <si>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</si>
  <si>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</si>
  <si>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</si>
  <si>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</si>
  <si>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</si>
  <si>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</si>
  <si>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</si>
  <si>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</si>
  <si>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</si>
  <si>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</si>
  <si>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</si>
  <si>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</si>
  <si>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</si>
  <si>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</si>
  <si>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</si>
  <si>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</si>
  <si>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</si>
  <si>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</si>
  <si>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</si>
  <si>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</si>
  <si>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</si>
  <si>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</si>
  <si>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</si>
  <si>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</si>
  <si>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</si>
  <si>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</si>
  <si>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</si>
  <si>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</si>
  <si>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</si>
  <si>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</si>
  <si>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</si>
  <si>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</si>
  <si>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</si>
  <si>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</si>
  <si>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</si>
  <si>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</si>
  <si>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</si>
  <si>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</si>
  <si>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</si>
  <si>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</si>
  <si>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</si>
  <si>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</si>
  <si>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</si>
  <si>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</si>
  <si>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</si>
  <si>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</si>
  <si>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</si>
  <si>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</si>
  <si>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</si>
  <si>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</si>
  <si>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</si>
  <si>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</si>
  <si>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</si>
  <si>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</si>
  <si>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</si>
  <si>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</si>
  <si>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</si>
  <si>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</si>
  <si>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</si>
  <si>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</si>
  <si>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</si>
  <si>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</si>
  <si>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</si>
  <si>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</si>
  <si>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</si>
  <si>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</si>
  <si>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</si>
  <si>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</si>
  <si>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</si>
  <si>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</si>
  <si>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</si>
  <si>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</si>
  <si>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</si>
  <si>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</si>
  <si>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</si>
  <si>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</si>
  <si>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</si>
  <si>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</si>
  <si>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</si>
  <si>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</si>
  <si>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</si>
  <si>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</si>
  <si>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</si>
  <si>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</si>
  <si>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</si>
  <si>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</si>
  <si>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</si>
  <si>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</si>
  <si>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</si>
  <si>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</si>
  <si>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</si>
  <si>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</si>
  <si>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</si>
  <si>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</si>
  <si>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</si>
  <si>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</si>
  <si>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</si>
  <si>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</si>
  <si>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</si>
  <si>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</si>
  <si>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</si>
  <si>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</si>
  <si>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</si>
  <si>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</si>
  <si>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</si>
  <si>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</si>
  <si>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</si>
  <si>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</si>
  <si>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</si>
  <si>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</si>
  <si>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</si>
  <si>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</si>
  <si>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</si>
  <si>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</si>
  <si>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</si>
  <si>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</si>
  <si>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</si>
  <si>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</si>
  <si>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</si>
  <si>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</si>
  <si>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</si>
  <si>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</si>
  <si>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</si>
  <si>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</si>
  <si>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</si>
  <si>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</si>
  <si>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</si>
  <si>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</si>
  <si>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</si>
  <si>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</si>
  <si>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</si>
  <si>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</si>
  <si>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</si>
  <si>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</si>
  <si>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</si>
  <si>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</si>
  <si>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</si>
  <si>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</si>
  <si>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</si>
  <si>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</si>
  <si>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</si>
  <si>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</si>
  <si>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</si>
  <si>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</si>
  <si>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</si>
  <si>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</si>
  <si>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</si>
  <si>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</si>
  <si>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</si>
  <si>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</si>
  <si>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</si>
  <si>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</si>
  <si>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</si>
  <si>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</si>
  <si>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</si>
  <si>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</si>
  <si>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</si>
  <si>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</si>
  <si>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</si>
  <si>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</si>
  <si>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</si>
  <si>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</si>
  <si>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</si>
  <si>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</si>
  <si>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</si>
  <si>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</si>
  <si>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</si>
  <si>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</si>
  <si>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</si>
  <si>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</si>
  <si>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</si>
  <si>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</si>
  <si>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</si>
  <si>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</si>
  <si>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</si>
  <si>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</si>
  <si>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</si>
  <si>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</si>
  <si>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</si>
  <si>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</si>
  <si>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</si>
  <si>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</si>
  <si>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</si>
  <si>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</si>
  <si>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</si>
  <si>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</si>
  <si>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</si>
  <si>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</si>
  <si>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</si>
  <si>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</si>
  <si>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</si>
  <si>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</si>
  <si>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</si>
  <si>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</si>
  <si>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</si>
  <si>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</si>
  <si>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</si>
  <si>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</si>
  <si>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</si>
  <si>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</si>
  <si>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</si>
  <si>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</si>
  <si>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</si>
  <si>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</si>
  <si>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</si>
  <si>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</si>
  <si>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</si>
  <si>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</si>
  <si>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</si>
  <si>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</si>
  <si>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</si>
  <si>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</si>
  <si>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</si>
  <si>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</si>
  <si>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</si>
  <si>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</si>
  <si>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</si>
  <si>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</si>
  <si>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</si>
  <si>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</si>
  <si>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</si>
  <si>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</si>
  <si>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</si>
  <si>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</si>
  <si>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</si>
  <si>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</si>
  <si>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</si>
  <si>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</si>
  <si>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</si>
  <si>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</si>
  <si>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</si>
  <si>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</si>
  <si>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</si>
  <si>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</si>
  <si>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</si>
  <si>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</si>
  <si>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</si>
  <si>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</si>
  <si>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</si>
  <si>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</si>
  <si>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</si>
  <si>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</si>
  <si>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</si>
  <si>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</si>
  <si>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</si>
  <si>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</si>
  <si>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</si>
  <si>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</si>
  <si>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</si>
  <si>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</si>
  <si>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</si>
  <si>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</si>
  <si>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</si>
  <si>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</si>
  <si>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</si>
  <si>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</si>
  <si>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</si>
  <si>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</si>
  <si>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</si>
  <si>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</si>
  <si>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</si>
  <si>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</si>
  <si>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</si>
  <si>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</si>
  <si>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</si>
  <si>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</si>
  <si>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</si>
  <si>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</si>
  <si>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</si>
  <si>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</si>
  <si>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</si>
  <si>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</si>
  <si>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</si>
  <si>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</si>
  <si>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</si>
  <si>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</si>
  <si>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</si>
  <si>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</si>
  <si>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</si>
  <si>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</si>
  <si>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</si>
  <si>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</si>
  <si>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</si>
  <si>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</si>
  <si>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</si>
  <si>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</si>
  <si>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</si>
  <si>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</si>
  <si>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</si>
  <si>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</si>
  <si>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</si>
  <si>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</si>
  <si>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</si>
  <si>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</si>
  <si>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</si>
  <si>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</si>
  <si>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</si>
  <si>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</si>
  <si>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</si>
  <si>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</si>
  <si>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</si>
  <si>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</si>
  <si>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</si>
  <si>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</si>
  <si>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</si>
  <si>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</si>
  <si>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</si>
  <si>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</si>
  <si>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</si>
  <si>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</si>
  <si>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</si>
  <si>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</si>
  <si>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</si>
  <si>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</si>
  <si>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</si>
  <si>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</si>
  <si>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</si>
  <si>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</si>
  <si>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</si>
  <si>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</si>
  <si>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</si>
  <si>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</si>
  <si>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</si>
  <si>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</si>
  <si>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</si>
  <si>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</si>
  <si>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</si>
  <si>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</si>
  <si>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</si>
  <si>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</si>
  <si>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</si>
  <si>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</si>
  <si>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</si>
  <si>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</si>
  <si>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</si>
  <si>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</si>
  <si>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</si>
  <si>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</si>
  <si>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</si>
  <si>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</si>
  <si>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</si>
  <si>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</si>
  <si>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</si>
  <si>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</si>
  <si>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</si>
  <si>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</si>
  <si>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</si>
  <si>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</si>
  <si>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</si>
  <si>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</si>
  <si>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</si>
  <si>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</si>
  <si>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</si>
  <si>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</si>
  <si>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</si>
  <si>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</si>
  <si>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</si>
  <si>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</si>
  <si>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</si>
  <si>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</si>
  <si>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</si>
  <si>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</si>
  <si>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</si>
  <si>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</si>
  <si>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</si>
  <si>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</si>
  <si>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</si>
  <si>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</si>
  <si>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</si>
  <si>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</si>
  <si>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</si>
  <si>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</si>
  <si>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</si>
  <si>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</si>
  <si>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</si>
  <si>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</si>
  <si>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</si>
  <si>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</si>
  <si>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</si>
  <si>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</si>
  <si>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</si>
  <si>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</si>
  <si>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</si>
  <si>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</si>
  <si>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</si>
  <si>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</si>
  <si>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</si>
  <si>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</si>
  <si>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</si>
  <si>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</si>
  <si>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</si>
  <si>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</si>
  <si>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</si>
  <si>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</si>
  <si>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</si>
  <si>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</si>
  <si>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</si>
  <si>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</si>
  <si>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</si>
  <si>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</si>
  <si>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</si>
  <si>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</si>
  <si>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</si>
  <si>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</si>
  <si>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</si>
  <si>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</si>
  <si>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</si>
  <si>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</si>
  <si>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</si>
  <si>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</si>
  <si>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</si>
  <si>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</si>
  <si>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</si>
  <si>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</si>
  <si>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</si>
  <si>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</si>
  <si>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</si>
  <si>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</si>
  <si>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</si>
  <si>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</si>
  <si>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</si>
  <si>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</si>
  <si>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</si>
  <si>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</si>
  <si>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</si>
  <si>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</si>
  <si>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</si>
  <si>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</si>
  <si>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</si>
  <si>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</si>
  <si>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</si>
  <si>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</si>
  <si>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</si>
  <si>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</si>
  <si>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</si>
  <si>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</si>
  <si>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</si>
  <si>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</si>
  <si>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</si>
  <si>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</si>
  <si>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</si>
  <si>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</si>
  <si>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</si>
  <si>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</si>
  <si>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</si>
  <si>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</si>
  <si>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</si>
  <si>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</si>
  <si>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</si>
  <si>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</si>
  <si>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</si>
  <si>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</si>
  <si>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</si>
  <si>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</si>
  <si>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</si>
  <si>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</si>
  <si>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</si>
  <si>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</si>
  <si>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</si>
  <si>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</si>
  <si>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</si>
  <si>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</si>
  <si>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</si>
  <si>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</si>
  <si>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</si>
  <si>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</si>
  <si>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</si>
  <si>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</si>
  <si>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</si>
  <si>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</si>
  <si>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</si>
  <si>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</si>
  <si>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</si>
  <si>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</si>
  <si>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</si>
  <si>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</si>
  <si>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</si>
  <si>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</si>
  <si>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</si>
  <si>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</si>
  <si>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</si>
  <si>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</si>
  <si>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</si>
  <si>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</si>
  <si>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</si>
  <si>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</si>
  <si>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</si>
  <si>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</si>
  <si>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</si>
  <si>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</si>
  <si>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</si>
  <si>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</si>
  <si>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</si>
  <si>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</si>
  <si>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</si>
  <si>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</si>
  <si>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</si>
  <si>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</si>
  <si>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</si>
  <si>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</si>
  <si>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</si>
  <si>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</si>
  <si>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</si>
  <si>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</si>
  <si>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</si>
  <si>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</si>
  <si>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</si>
  <si>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</si>
  <si>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</si>
  <si>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</si>
  <si>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</si>
  <si>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</si>
  <si>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</si>
  <si>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</si>
  <si>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</si>
  <si>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</si>
  <si>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</si>
  <si>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</si>
  <si>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</si>
  <si>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</si>
  <si>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</si>
  <si>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</si>
  <si>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</si>
  <si>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</si>
  <si>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</si>
  <si>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</si>
  <si>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</si>
  <si>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</si>
  <si>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</si>
  <si>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</si>
  <si>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</si>
  <si>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</si>
  <si>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</si>
  <si>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</si>
  <si>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</si>
  <si>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</si>
  <si>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</si>
  <si>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</si>
  <si>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</si>
  <si>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</si>
  <si>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</si>
  <si>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</si>
  <si>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</si>
  <si>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</si>
  <si>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</si>
  <si>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</si>
  <si>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</si>
  <si>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</si>
  <si>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</si>
  <si>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</si>
  <si>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</si>
  <si>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</si>
  <si>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</si>
  <si>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</si>
  <si>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</si>
  <si>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</si>
  <si>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</si>
  <si>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</si>
  <si>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</si>
  <si>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</si>
  <si>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</si>
  <si>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</si>
  <si>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</si>
  <si>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</si>
  <si>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</si>
  <si>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</si>
  <si>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</si>
  <si>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</si>
  <si>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</si>
  <si>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</si>
  <si>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</si>
  <si>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</si>
  <si>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</si>
  <si>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</si>
  <si>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</si>
  <si>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</si>
  <si>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</si>
  <si>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</si>
  <si>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</si>
  <si>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</si>
  <si>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</si>
  <si>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</si>
  <si>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</si>
  <si>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</si>
  <si>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</si>
  <si>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</si>
  <si>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</si>
  <si>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</si>
  <si>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</si>
  <si>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</si>
  <si>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</si>
  <si>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</si>
  <si>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</si>
  <si>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</si>
  <si>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</si>
  <si>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</si>
  <si>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</si>
  <si>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</si>
  <si>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</si>
  <si>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</si>
  <si>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</si>
  <si>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</si>
  <si>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</si>
  <si>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</si>
  <si>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</si>
  <si>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</si>
  <si>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</si>
  <si>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</si>
  <si>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</si>
  <si>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</si>
  <si>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</si>
  <si>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</si>
  <si>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</si>
  <si>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</si>
  <si>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</si>
  <si>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</si>
  <si>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</si>
  <si>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</si>
  <si>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</si>
  <si>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</si>
  <si>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</si>
  <si>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</si>
  <si>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</si>
  <si>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</si>
  <si>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</si>
  <si>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</si>
  <si>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</si>
  <si>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</si>
  <si>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</si>
  <si>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</si>
  <si>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</si>
  <si>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</si>
  <si>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</si>
  <si>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</si>
  <si>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</si>
  <si>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</si>
  <si>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</si>
  <si>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</si>
  <si>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</si>
  <si>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</si>
  <si>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</si>
  <si>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</si>
  <si>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</si>
  <si>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</si>
  <si>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</si>
  <si>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</si>
  <si>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</si>
  <si>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</si>
  <si>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</si>
  <si>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</si>
  <si>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</si>
  <si>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</si>
  <si>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</si>
  <si>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</si>
  <si>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</si>
  <si>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</si>
  <si>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</si>
  <si>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</si>
  <si>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</si>
  <si>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</si>
  <si>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</si>
  <si>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</si>
  <si>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</si>
  <si>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</si>
  <si>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</si>
  <si>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</si>
  <si>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</si>
  <si>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</si>
  <si>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</si>
  <si>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</si>
  <si>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</si>
  <si>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</si>
  <si>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</si>
  <si>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</si>
  <si>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</si>
  <si>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</si>
  <si>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</si>
  <si>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</si>
  <si>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</si>
  <si>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</si>
  <si>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</si>
  <si>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</si>
  <si>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</si>
  <si>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</si>
  <si>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</si>
  <si>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</si>
  <si>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</si>
  <si>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</si>
  <si>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</si>
  <si>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</si>
  <si>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</si>
  <si>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</si>
  <si>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</si>
  <si>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</si>
  <si>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</si>
  <si>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</si>
  <si>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</si>
  <si>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</si>
  <si>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</si>
  <si>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</si>
  <si>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</si>
  <si>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</si>
  <si>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</si>
  <si>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</si>
  <si>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</si>
  <si>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</si>
  <si>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</si>
  <si>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</si>
  <si>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</si>
  <si>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</si>
  <si>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</si>
  <si>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</si>
  <si>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</si>
  <si>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</si>
  <si>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</si>
  <si>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</si>
  <si>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</si>
  <si>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</si>
  <si>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</si>
  <si>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</si>
  <si>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</si>
  <si>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</si>
  <si>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</si>
  <si>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</si>
  <si>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</si>
  <si>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</si>
  <si>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</si>
  <si>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</si>
  <si>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</si>
  <si>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</si>
  <si>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</si>
  <si>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</si>
  <si>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</si>
  <si>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</si>
  <si>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</si>
  <si>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</si>
  <si>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</si>
  <si>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</si>
  <si>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</si>
  <si>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</si>
  <si>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</si>
  <si>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</si>
  <si>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</si>
  <si>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</si>
  <si>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</si>
  <si>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</si>
  <si>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</si>
  <si>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</si>
  <si>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</si>
  <si>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</si>
  <si>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</si>
  <si>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</si>
  <si>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</si>
  <si>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</si>
  <si>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</si>
  <si>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</si>
  <si>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</si>
  <si>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</si>
  <si>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</si>
  <si>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</si>
  <si>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</si>
  <si>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</si>
  <si>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</si>
  <si>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</si>
  <si>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</si>
  <si>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</si>
  <si>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</si>
  <si>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</si>
  <si>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</si>
  <si>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</si>
  <si>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</si>
  <si>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</si>
  <si>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</si>
  <si>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</si>
  <si>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</si>
  <si>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</si>
  <si>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</si>
  <si>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</si>
  <si>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</si>
  <si>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</si>
  <si>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</si>
  <si>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</si>
  <si>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</si>
  <si>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</si>
  <si>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</si>
  <si>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</si>
  <si>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</si>
  <si>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</si>
  <si>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</si>
  <si>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</si>
  <si>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</si>
  <si>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</si>
  <si>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</si>
  <si>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</si>
  <si>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</si>
  <si>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</si>
  <si>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</si>
  <si>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</si>
  <si>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</si>
  <si>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</si>
  <si>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</si>
  <si>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</si>
  <si>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</si>
  <si>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</si>
  <si>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</si>
  <si>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</si>
  <si>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</si>
  <si>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</si>
  <si>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</si>
  <si>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</si>
  <si>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</si>
  <si>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</si>
  <si>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</si>
  <si>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</si>
  <si>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</si>
  <si>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</si>
  <si>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</si>
  <si>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</si>
  <si>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</si>
  <si>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</si>
  <si>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</si>
  <si>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</si>
  <si>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</si>
  <si>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</si>
  <si>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</si>
  <si>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</si>
  <si>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</si>
  <si>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</si>
  <si>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</si>
  <si>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</si>
  <si>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</si>
  <si>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</si>
  <si>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</si>
  <si>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</si>
  <si>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</si>
  <si>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</si>
  <si>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</si>
  <si>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</si>
  <si>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</si>
  <si>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</si>
  <si>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</si>
  <si>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</si>
  <si>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</si>
  <si>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</si>
  <si>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</si>
  <si>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</si>
  <si>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</si>
  <si>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</si>
  <si>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</si>
  <si>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</si>
  <si>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</si>
  <si>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</si>
  <si>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</si>
  <si>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</si>
  <si>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</si>
  <si>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</si>
  <si>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</si>
  <si>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</si>
  <si>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</si>
  <si>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</si>
  <si>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</si>
  <si>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</si>
  <si>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</si>
  <si>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</si>
  <si>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</si>
  <si>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</si>
  <si>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</si>
  <si>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</si>
  <si>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</si>
  <si>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</si>
  <si>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</si>
  <si>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</si>
  <si>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</si>
  <si>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</si>
  <si>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</si>
  <si>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</si>
  <si>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</si>
  <si>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</si>
  <si>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</si>
  <si>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</si>
  <si>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</si>
  <si>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</si>
  <si>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</si>
  <si>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</si>
  <si>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</si>
  <si>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</si>
  <si>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</si>
  <si>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</si>
  <si>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</si>
  <si>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</si>
  <si>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</si>
  <si>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</si>
  <si>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</si>
  <si>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</si>
  <si>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</si>
  <si>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</si>
  <si>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</si>
  <si>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</si>
  <si>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</si>
  <si>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</si>
  <si>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</si>
  <si>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</si>
  <si>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</si>
  <si>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</si>
  <si>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</si>
  <si>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</si>
  <si>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</si>
  <si>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</si>
  <si>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</si>
  <si>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</si>
  <si>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</si>
  <si>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</si>
  <si>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</si>
  <si>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</si>
  <si>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</si>
  <si>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</si>
  <si>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</si>
  <si>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</si>
  <si>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</si>
  <si>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</si>
  <si>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</si>
  <si>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</si>
  <si>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</si>
  <si>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</si>
  <si>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</si>
  <si>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</si>
  <si>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</si>
  <si>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</si>
  <si>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</si>
  <si>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</si>
  <si>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</si>
  <si>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</si>
  <si>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</si>
  <si>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</si>
  <si>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</si>
  <si>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</si>
  <si>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</si>
  <si>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</si>
  <si>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</si>
  <si>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</si>
  <si>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</si>
  <si>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</si>
  <si>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</si>
  <si>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</si>
  <si>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</si>
  <si>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</si>
  <si>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</si>
  <si>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</si>
  <si>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</si>
  <si>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</si>
  <si>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</si>
  <si>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</si>
  <si>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</si>
  <si>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</si>
  <si>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</si>
  <si>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</si>
  <si>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</si>
  <si>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</si>
  <si>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</si>
  <si>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</si>
  <si>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</si>
  <si>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</si>
  <si>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</si>
  <si>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</si>
  <si>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</si>
  <si>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</si>
  <si>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</si>
  <si>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</si>
  <si>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</si>
  <si>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</si>
  <si>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</si>
  <si>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</si>
  <si>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</si>
  <si>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</si>
  <si>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</si>
  <si>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</si>
  <si>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</si>
  <si>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</si>
  <si>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</si>
  <si>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</si>
  <si>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</si>
  <si>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</si>
  <si>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</si>
  <si>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</si>
  <si>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</si>
  <si>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</si>
  <si>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</si>
  <si>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</si>
  <si>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</si>
  <si>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</si>
  <si>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</si>
  <si>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</si>
  <si>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</si>
  <si>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</si>
  <si>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</si>
  <si>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</si>
  <si>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</si>
  <si>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</si>
  <si>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</si>
  <si>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</si>
  <si>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</si>
  <si>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</si>
  <si>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</si>
  <si>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</si>
  <si>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</si>
  <si>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</si>
  <si>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</si>
  <si>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</si>
  <si>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</si>
  <si>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</si>
  <si>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</si>
  <si>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</si>
  <si>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</si>
  <si>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</si>
  <si>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</si>
  <si>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</si>
  <si>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</si>
  <si>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</si>
  <si>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</si>
  <si>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</si>
  <si>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</si>
  <si>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</si>
  <si>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</si>
  <si>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</si>
  <si>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</si>
  <si>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</si>
  <si>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</si>
  <si>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</si>
  <si>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</si>
  <si>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</si>
  <si>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</si>
  <si>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</si>
  <si>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</si>
  <si>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</si>
  <si>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</si>
  <si>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</si>
  <si>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</si>
  <si>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</si>
  <si>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</si>
  <si>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</si>
  <si>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</si>
  <si>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</si>
  <si>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</si>
  <si>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</si>
  <si>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</si>
  <si>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</si>
  <si>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</si>
  <si>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</si>
  <si>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</si>
  <si>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</si>
  <si>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</si>
  <si>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</si>
  <si>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</si>
  <si>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</si>
  <si>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</si>
  <si>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</si>
  <si>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</si>
  <si>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</si>
  <si>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</si>
  <si>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</si>
  <si>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</si>
  <si>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</si>
  <si>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</si>
  <si>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</si>
  <si>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</si>
  <si>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</si>
  <si>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</si>
  <si>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</si>
  <si>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</si>
  <si>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</si>
  <si>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</si>
  <si>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</si>
  <si>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</si>
  <si>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</si>
  <si>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</si>
  <si>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</si>
  <si>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</si>
  <si>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</si>
  <si>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</si>
  <si>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</si>
  <si>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</si>
  <si>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</si>
  <si>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</si>
  <si>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</si>
  <si>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</si>
  <si>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</si>
  <si>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</si>
  <si>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</si>
  <si>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</si>
  <si>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</si>
  <si>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</si>
  <si>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</si>
  <si>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</si>
  <si>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</si>
  <si>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</si>
  <si>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</si>
  <si>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</si>
  <si>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</si>
  <si>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</si>
  <si>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</si>
  <si>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</si>
  <si>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</si>
  <si>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</si>
  <si>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</si>
  <si>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</si>
  <si>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</si>
  <si>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</si>
  <si>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</si>
  <si>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</si>
  <si>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</si>
  <si>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</si>
  <si>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</si>
  <si>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</si>
  <si>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</si>
  <si>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</si>
  <si>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</si>
  <si>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</si>
  <si>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</si>
  <si>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</si>
  <si>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</si>
  <si>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</si>
  <si>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</si>
  <si>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</si>
  <si>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</si>
  <si>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</si>
  <si>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</si>
  <si>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</si>
  <si>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</si>
  <si>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</si>
  <si>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</si>
  <si>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</si>
  <si>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</si>
  <si>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</si>
  <si>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</si>
  <si>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</si>
  <si>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</si>
  <si>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</si>
  <si>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</si>
  <si>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</si>
  <si>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</si>
  <si>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</si>
  <si>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</si>
  <si>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</si>
  <si>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</si>
  <si>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</si>
  <si>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</si>
  <si>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</si>
  <si>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</si>
  <si>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</si>
  <si>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</si>
  <si>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</si>
  <si>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</si>
  <si>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</si>
  <si>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</si>
  <si>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</si>
  <si>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</si>
  <si>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</si>
  <si>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</si>
  <si>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</si>
  <si>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</si>
  <si>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</si>
  <si>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</si>
  <si>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</si>
  <si>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</si>
  <si>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</si>
  <si>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</si>
  <si>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</si>
  <si>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</si>
  <si>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</si>
  <si>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</si>
  <si>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</si>
  <si>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</si>
  <si>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</si>
  <si>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</si>
  <si>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</si>
  <si>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</si>
  <si>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</si>
  <si>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</si>
  <si>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</si>
  <si>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</si>
  <si>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</si>
  <si>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</si>
  <si>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</si>
  <si>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</si>
  <si>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</si>
  <si>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</si>
  <si>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</si>
  <si>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</si>
  <si>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</si>
  <si>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</si>
  <si>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</si>
  <si>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</si>
  <si>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</si>
  <si>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</si>
  <si>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</si>
  <si>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</si>
  <si>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</si>
  <si>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</si>
  <si>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</si>
  <si>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</si>
  <si>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</si>
  <si>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</si>
  <si>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</si>
  <si>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</si>
  <si>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</si>
  <si>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</si>
  <si>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</si>
  <si>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</si>
  <si>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</si>
  <si>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</si>
  <si>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</si>
  <si>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</si>
  <si>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</si>
  <si>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</si>
  <si>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</si>
  <si>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</si>
  <si>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</si>
  <si>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</si>
  <si>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</si>
  <si>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</si>
  <si>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</si>
  <si>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</si>
  <si>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</si>
  <si>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</si>
  <si>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</si>
  <si>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</si>
  <si>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</si>
  <si>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</si>
  <si>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</si>
  <si>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</si>
  <si>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</si>
  <si>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</si>
  <si>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</si>
  <si>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</si>
  <si>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</si>
  <si>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</si>
  <si>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</si>
  <si>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</si>
  <si>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</si>
  <si>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</si>
  <si>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</si>
  <si>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</si>
  <si>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</si>
  <si>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</si>
  <si>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</si>
  <si>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</si>
  <si>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</si>
  <si>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</si>
  <si>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</si>
  <si>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</si>
  <si>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</si>
  <si>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</si>
  <si>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</si>
  <si>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</si>
  <si>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</si>
  <si>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</si>
  <si>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</si>
  <si>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</si>
  <si>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</si>
  <si>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</si>
  <si>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</si>
  <si>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</si>
  <si>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</si>
  <si>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</si>
  <si>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</si>
  <si>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</si>
  <si>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</si>
  <si>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</si>
  <si>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</si>
  <si>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</si>
  <si>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</si>
  <si>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</si>
  <si>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</si>
  <si>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</si>
  <si>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</si>
  <si>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</si>
  <si>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</si>
  <si>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</si>
  <si>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</si>
  <si>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</si>
  <si>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</si>
  <si>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</si>
  <si>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</si>
  <si>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</si>
  <si>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</si>
  <si>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</si>
  <si>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</si>
  <si>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</si>
  <si>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</si>
  <si>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</si>
  <si>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</si>
  <si>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</si>
  <si>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</si>
  <si>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</si>
  <si>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</si>
  <si>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</si>
  <si>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</si>
  <si>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</si>
  <si>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</si>
  <si>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</si>
  <si>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</si>
  <si>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</si>
  <si>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</si>
  <si>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</si>
  <si>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</si>
  <si>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</si>
  <si>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</si>
  <si>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</si>
  <si>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</si>
  <si>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</si>
  <si>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</si>
  <si>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</si>
  <si>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</si>
  <si>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</si>
  <si>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</si>
  <si>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</si>
  <si>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</si>
  <si>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</si>
  <si>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</si>
  <si>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</si>
  <si>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</si>
  <si>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</si>
  <si>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</si>
  <si>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</si>
  <si>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</si>
  <si>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</si>
  <si>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</si>
  <si>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</si>
  <si>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</si>
  <si>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</si>
  <si>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</si>
  <si>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</si>
  <si>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</si>
  <si>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</si>
  <si>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</si>
  <si>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</si>
  <si>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</si>
  <si>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</si>
  <si>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</si>
  <si>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</si>
  <si>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</si>
  <si>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</si>
  <si>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</si>
  <si>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</si>
  <si>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</si>
  <si>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</si>
  <si>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</si>
  <si>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</si>
  <si>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</si>
  <si>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</si>
  <si>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</si>
  <si>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</si>
  <si>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</si>
  <si>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</si>
  <si>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</si>
  <si>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</si>
  <si>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</si>
  <si>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</si>
  <si>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</si>
  <si>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</si>
  <si>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</si>
  <si>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</si>
  <si>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</si>
  <si>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</si>
  <si>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</si>
  <si>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</si>
  <si>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</si>
  <si>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</si>
  <si>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</si>
  <si>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</si>
  <si>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</si>
  <si>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</si>
  <si>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</si>
  <si>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</si>
  <si>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</si>
  <si>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</si>
  <si>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</si>
  <si>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</si>
  <si>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</si>
  <si>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</si>
  <si>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</si>
  <si>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</si>
  <si>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</si>
  <si>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</si>
  <si>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</si>
  <si>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</si>
  <si>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</si>
  <si>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</si>
  <si>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</si>
  <si>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</si>
  <si>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</si>
  <si>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</si>
  <si>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</si>
  <si>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</si>
  <si>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</si>
  <si>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</si>
  <si>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</si>
  <si>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</si>
  <si>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</si>
  <si>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</si>
  <si>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</si>
  <si>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</si>
  <si>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</si>
  <si>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</si>
  <si>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</si>
  <si>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</si>
  <si>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</si>
  <si>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</si>
  <si>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</si>
  <si>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</si>
  <si>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</si>
  <si>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</si>
  <si>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</si>
  <si>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</si>
  <si>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</si>
  <si>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</si>
  <si>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</si>
  <si>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</si>
  <si>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</si>
  <si>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</si>
  <si>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</si>
  <si>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</si>
  <si>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</si>
  <si>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</si>
  <si>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</si>
  <si>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</si>
  <si>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</si>
  <si>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</si>
  <si>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</si>
  <si>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</si>
  <si>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</si>
  <si>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</si>
  <si>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</si>
  <si>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</si>
  <si>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</si>
  <si>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</si>
  <si>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</si>
  <si>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</si>
  <si>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</si>
  <si>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</si>
  <si>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</si>
  <si>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</si>
  <si>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</si>
  <si>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</si>
  <si>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</si>
  <si>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</si>
  <si>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</si>
  <si>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</si>
  <si>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</si>
  <si>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</si>
  <si>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</si>
  <si>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</si>
  <si>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</si>
  <si>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</si>
  <si>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</si>
  <si>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</si>
  <si>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</si>
  <si>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</si>
  <si>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</si>
  <si>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</si>
  <si>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</si>
  <si>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</si>
  <si>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</si>
  <si>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</si>
  <si>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</si>
  <si>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</si>
  <si>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</si>
  <si>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</si>
  <si>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</si>
  <si>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</si>
  <si>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</si>
  <si>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</si>
  <si>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</si>
  <si>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</si>
  <si>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</si>
  <si>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</si>
  <si>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</si>
  <si>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</si>
  <si>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</si>
  <si>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</si>
  <si>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</si>
  <si>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</si>
  <si>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</si>
  <si>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</si>
  <si>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</si>
  <si>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</si>
  <si>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</si>
  <si>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</si>
  <si>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</si>
  <si>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</si>
  <si>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</si>
  <si>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</si>
  <si>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</si>
  <si>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</si>
  <si>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</si>
  <si>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</si>
  <si>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</si>
  <si>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</si>
  <si>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</si>
  <si>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</si>
  <si>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</si>
  <si>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</si>
  <si>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</si>
  <si>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</si>
  <si>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</si>
  <si>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</si>
  <si>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</si>
  <si>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</si>
  <si>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</si>
  <si>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</si>
  <si>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</si>
  <si>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</si>
  <si>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</si>
  <si>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</si>
  <si>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</si>
  <si>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</si>
  <si>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</si>
  <si>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</si>
  <si>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</si>
  <si>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</si>
  <si>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</si>
  <si>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</si>
  <si>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</si>
  <si>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</si>
  <si>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</si>
  <si>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</si>
  <si>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</si>
  <si>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</si>
  <si>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</si>
  <si>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</si>
  <si>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</si>
  <si>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</si>
  <si>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</si>
  <si>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</si>
  <si>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</si>
  <si>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</si>
  <si>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</si>
  <si>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</si>
  <si>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</si>
  <si>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</si>
  <si>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</si>
  <si>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</si>
  <si>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</si>
  <si>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</si>
  <si>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</si>
  <si>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</si>
  <si>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</si>
  <si>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</si>
  <si>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</si>
  <si>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</si>
  <si>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</si>
  <si>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</si>
  <si>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</si>
  <si>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</si>
  <si>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</si>
  <si>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</si>
  <si>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</si>
  <si>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</si>
  <si>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</si>
  <si>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</si>
  <si>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</si>
  <si>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</si>
  <si>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</si>
  <si>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</si>
  <si>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</si>
  <si>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</si>
  <si>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</si>
  <si>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</si>
  <si>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</si>
  <si>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</si>
  <si>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</si>
  <si>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</si>
  <si>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</si>
  <si>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</si>
  <si>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</si>
  <si>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</si>
  <si>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</si>
  <si>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</si>
  <si>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</si>
  <si>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</si>
  <si>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</si>
  <si>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</si>
  <si>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</si>
  <si>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</si>
  <si>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</si>
  <si>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</si>
  <si>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</si>
  <si>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</si>
  <si>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</si>
  <si>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</si>
  <si>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</si>
  <si>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</si>
  <si>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</si>
  <si>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</si>
  <si>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</si>
  <si>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</si>
  <si>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</si>
  <si>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</si>
  <si>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</si>
  <si>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</si>
  <si>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</si>
  <si>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</si>
  <si>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</si>
  <si>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</si>
  <si>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</si>
  <si>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</si>
  <si>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</si>
  <si>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</si>
  <si>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</si>
  <si>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</si>
  <si>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</si>
  <si>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</si>
  <si>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</si>
  <si>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</si>
  <si>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</si>
  <si>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</si>
  <si>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</si>
  <si>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</si>
  <si>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</si>
  <si>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</si>
  <si>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</si>
  <si>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</si>
  <si>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</si>
  <si>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</si>
  <si>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</si>
  <si>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</si>
  <si>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</si>
  <si>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</si>
  <si>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</si>
  <si>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</si>
  <si>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</si>
  <si>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</si>
  <si>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</si>
  <si>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</si>
  <si>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</si>
  <si>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</si>
  <si>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</si>
  <si>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</si>
  <si>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</si>
  <si>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</si>
  <si>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</si>
  <si>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</si>
  <si>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</si>
  <si>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</si>
  <si>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</si>
  <si>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</si>
  <si>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</si>
  <si>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</si>
  <si>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</si>
  <si>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</si>
  <si>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</si>
  <si>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</si>
  <si>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</si>
  <si>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</si>
  <si>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</si>
  <si>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</si>
  <si>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</si>
  <si>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</si>
  <si>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</si>
  <si>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</si>
  <si>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</si>
  <si>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</si>
  <si>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</si>
  <si>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</si>
  <si>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</si>
  <si>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</si>
  <si>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</si>
  <si>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</si>
  <si>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</si>
  <si>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</si>
  <si>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</si>
  <si>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</si>
  <si>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</si>
  <si>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</si>
  <si>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</si>
  <si>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</si>
  <si>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</si>
  <si>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</si>
  <si>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</si>
  <si>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</si>
  <si>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</si>
  <si>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</si>
  <si>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</si>
  <si>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</si>
  <si>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</si>
  <si>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</si>
  <si>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</si>
  <si>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</si>
  <si>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</si>
  <si>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</si>
  <si>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</si>
  <si>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</si>
  <si>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</si>
  <si>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</si>
  <si>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</si>
  <si>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</si>
  <si>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</si>
  <si>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</si>
  <si>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</si>
  <si>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</si>
  <si>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</si>
  <si>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</si>
  <si>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</si>
  <si>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</si>
  <si>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</si>
  <si>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</si>
  <si>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</si>
  <si>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</si>
  <si>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</si>
  <si>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</si>
  <si>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</si>
  <si>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</si>
  <si>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</si>
  <si>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</si>
  <si>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</si>
  <si>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</si>
  <si>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</si>
  <si>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</si>
  <si>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</si>
  <si>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</si>
  <si>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</si>
  <si>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</si>
  <si>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</si>
  <si>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</si>
  <si>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</si>
  <si>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</si>
  <si>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</si>
  <si>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</si>
  <si>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</si>
  <si>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</si>
  <si>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</si>
  <si>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</si>
  <si>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</si>
  <si>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</si>
  <si>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</si>
  <si>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</si>
  <si>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</si>
  <si>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</si>
  <si>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</si>
  <si>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</si>
  <si>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</si>
  <si>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</si>
  <si>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</si>
  <si>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</si>
  <si>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</si>
  <si>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</si>
  <si>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</si>
  <si>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</si>
  <si>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</si>
  <si>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</si>
  <si>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</si>
  <si>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</si>
  <si>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</si>
  <si>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</si>
  <si>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</si>
  <si>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</si>
  <si>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</si>
  <si>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</si>
  <si>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</si>
  <si>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</si>
  <si>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</si>
  <si>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</si>
  <si>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</si>
  <si>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</si>
  <si>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</si>
  <si>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</si>
  <si>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</si>
  <si>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</si>
  <si>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</si>
  <si>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</si>
  <si>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</si>
  <si>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</si>
  <si>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</si>
  <si>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</si>
  <si>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</si>
  <si>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</si>
  <si>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</si>
  <si>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</si>
  <si>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</si>
  <si>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</si>
  <si>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</si>
  <si>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</si>
  <si>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</si>
  <si>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</si>
  <si>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</si>
  <si>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</si>
  <si>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</si>
  <si>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</si>
  <si>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</si>
  <si>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</si>
  <si>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</si>
  <si>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</si>
  <si>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</si>
  <si>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</si>
  <si>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</si>
  <si>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</si>
  <si>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</si>
  <si>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</si>
  <si>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</si>
  <si>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</si>
  <si>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</si>
  <si>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</si>
  <si>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</si>
  <si>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</si>
  <si>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</si>
  <si>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</si>
  <si>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</si>
  <si>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</si>
  <si>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</si>
  <si>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</si>
  <si>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</si>
  <si>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</si>
  <si>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</si>
  <si>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</si>
  <si>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</si>
  <si>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</si>
  <si>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</si>
  <si>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</si>
  <si>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</si>
  <si>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</si>
  <si>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</si>
  <si>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</si>
  <si>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</si>
  <si>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</si>
  <si>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</si>
  <si>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</si>
  <si>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</si>
  <si>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</si>
  <si>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</si>
  <si>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</si>
  <si>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</si>
  <si>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</si>
  <si>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</si>
  <si>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</si>
  <si>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</si>
  <si>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</si>
  <si>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</si>
  <si>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</si>
  <si>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</si>
  <si>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</si>
  <si>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</si>
  <si>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</si>
  <si>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</si>
  <si>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</si>
  <si>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</si>
  <si>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</si>
  <si>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</si>
  <si>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</si>
  <si>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</si>
  <si>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</si>
  <si>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</si>
  <si>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</si>
  <si>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</si>
  <si>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</si>
  <si>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</si>
  <si>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</si>
  <si>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</si>
  <si>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</si>
  <si>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</si>
  <si>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</si>
  <si>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</si>
  <si>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</si>
  <si>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</si>
  <si>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</si>
  <si>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</si>
  <si>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</si>
  <si>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</si>
  <si>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</si>
  <si>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</si>
  <si>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</si>
  <si>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</si>
  <si>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</si>
  <si>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</si>
  <si>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</si>
  <si>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</si>
  <si>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</si>
  <si>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</si>
  <si>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</si>
  <si>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</si>
  <si>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</si>
  <si>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</si>
  <si>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</si>
  <si>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</si>
  <si>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</si>
  <si>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</si>
  <si>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</si>
  <si>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</si>
  <si>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</si>
  <si>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</si>
  <si>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</si>
  <si>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</si>
  <si>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</si>
  <si>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</si>
  <si>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</si>
  <si>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</si>
  <si>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</si>
  <si>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</si>
  <si>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</si>
  <si>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</si>
  <si>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</si>
  <si>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</si>
  <si>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</si>
  <si>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</si>
  <si>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</si>
  <si>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</si>
  <si>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</si>
  <si>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</si>
  <si>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</si>
  <si>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</si>
  <si>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</si>
  <si>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</si>
  <si>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</si>
  <si>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</si>
  <si>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</si>
  <si>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</si>
  <si>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</si>
  <si>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</si>
  <si>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</si>
  <si>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</si>
  <si>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</si>
  <si>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</si>
  <si>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</si>
  <si>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</si>
  <si>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</si>
  <si>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</si>
  <si>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</si>
  <si>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</si>
  <si>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</si>
  <si>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</si>
  <si>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</si>
  <si>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</si>
  <si>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</si>
  <si>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</si>
  <si>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</si>
  <si>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</si>
  <si>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</si>
  <si>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</si>
  <si>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</si>
  <si>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</si>
  <si>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</si>
  <si>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</si>
  <si>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</si>
  <si>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</si>
  <si>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</si>
  <si>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</si>
  <si>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</si>
  <si>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</si>
  <si>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</si>
  <si>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</si>
  <si>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</si>
  <si>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</si>
  <si>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</si>
  <si>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</si>
  <si>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</si>
  <si>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</si>
  <si>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</si>
  <si>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</si>
  <si>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</si>
  <si>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</si>
  <si>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</si>
  <si>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</si>
  <si>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</si>
  <si>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</si>
  <si>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</si>
  <si>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</si>
  <si>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</si>
  <si>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</si>
  <si>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</si>
  <si>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</si>
  <si>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</si>
  <si>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</si>
  <si>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</si>
  <si>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</si>
  <si>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</si>
  <si>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</si>
  <si>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</si>
  <si>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</si>
  <si>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</si>
  <si>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</si>
  <si>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</si>
  <si>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</si>
  <si>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</si>
  <si>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</si>
  <si>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</si>
  <si>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</si>
  <si>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</si>
  <si>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</si>
  <si>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</si>
  <si>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</si>
  <si>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</si>
  <si>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</si>
  <si>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</si>
  <si>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</si>
  <si>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</si>
  <si>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</si>
  <si>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</si>
  <si>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</si>
  <si>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</si>
  <si>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</si>
  <si>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</si>
  <si>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</si>
  <si>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</si>
  <si>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</si>
  <si>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</si>
  <si>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</si>
  <si>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</si>
  <si>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</si>
  <si>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</si>
  <si>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</si>
  <si>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</si>
  <si>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</si>
  <si>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</si>
  <si>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</si>
  <si>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</si>
  <si>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</si>
  <si>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</si>
  <si>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</si>
  <si>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</si>
  <si>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</si>
  <si>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</si>
  <si>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</si>
  <si>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</si>
  <si>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</si>
  <si>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</si>
  <si>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</si>
  <si>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</si>
  <si>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</si>
  <si>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</si>
  <si>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</si>
  <si>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</si>
  <si>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</si>
  <si>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</si>
  <si>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</si>
  <si>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</si>
  <si>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</si>
  <si>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</si>
  <si>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</si>
  <si>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</si>
  <si>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</si>
  <si>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</si>
  <si>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</si>
  <si>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</si>
  <si>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</si>
  <si>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</si>
  <si>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</si>
  <si>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</si>
  <si>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</si>
  <si>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</si>
  <si>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</si>
  <si>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</si>
  <si>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</si>
  <si>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</si>
  <si>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</si>
  <si>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</si>
  <si>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</si>
  <si>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</si>
  <si>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</si>
  <si>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</si>
  <si>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</si>
  <si>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</si>
  <si>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</si>
  <si>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</si>
  <si>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</si>
  <si>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</si>
  <si>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</si>
  <si>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</si>
  <si>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</si>
  <si>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</si>
  <si>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</si>
  <si>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</si>
  <si>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</si>
  <si>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</si>
  <si>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</si>
  <si>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</si>
  <si>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</si>
  <si>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</si>
  <si>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</si>
  <si>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</si>
  <si>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</si>
  <si>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</si>
  <si>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</si>
  <si>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</si>
  <si>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</si>
  <si>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</si>
  <si>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</si>
  <si>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</si>
  <si>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</si>
  <si>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</si>
  <si>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</si>
  <si>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</si>
  <si>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</si>
  <si>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</si>
  <si>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</si>
  <si>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</si>
  <si>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</si>
  <si>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</si>
  <si>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</si>
  <si>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</si>
  <si>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</si>
  <si>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</si>
  <si>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</si>
  <si>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</si>
  <si>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</si>
  <si>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</si>
  <si>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</si>
  <si>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</si>
  <si>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</si>
  <si>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</si>
  <si>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</si>
  <si>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</si>
  <si>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</si>
  <si>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</si>
  <si>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</si>
  <si>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</si>
  <si>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</si>
  <si>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</si>
  <si>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</si>
  <si>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</si>
  <si>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</si>
  <si>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</si>
  <si>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</si>
  <si>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</si>
  <si>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</si>
  <si>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</si>
  <si>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</si>
  <si>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</si>
  <si>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</si>
  <si>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</si>
  <si>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</si>
  <si>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</si>
  <si>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</si>
  <si>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</si>
  <si>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</si>
  <si>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</si>
  <si>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</si>
  <si>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</si>
  <si>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</si>
  <si>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</si>
  <si>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</si>
  <si>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</si>
  <si>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</si>
  <si>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</si>
  <si>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</si>
  <si>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</si>
  <si>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</si>
  <si>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</si>
  <si>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</si>
  <si>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</si>
  <si>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</si>
  <si>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</si>
  <si>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</si>
  <si>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</si>
  <si>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</si>
  <si>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</si>
  <si>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</si>
  <si>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</si>
  <si>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</si>
  <si>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</si>
  <si>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</si>
  <si>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</si>
  <si>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</si>
  <si>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</si>
  <si>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</si>
  <si>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</si>
  <si>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</si>
  <si>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</si>
  <si>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</si>
  <si>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</si>
  <si>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</si>
  <si>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</si>
  <si>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</si>
  <si>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</si>
  <si>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</si>
  <si>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</si>
  <si>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</si>
  <si>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</si>
  <si>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</si>
  <si>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</si>
  <si>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</si>
  <si>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</si>
  <si>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</si>
  <si>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</si>
  <si>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</si>
  <si>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</si>
  <si>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</si>
  <si>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</si>
  <si>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</si>
  <si>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</si>
  <si>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</si>
  <si>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</si>
  <si>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</si>
  <si>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</si>
  <si>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</si>
  <si>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</si>
  <si>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</si>
  <si>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</si>
  <si>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</si>
  <si>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</si>
  <si>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</si>
  <si>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</si>
  <si>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</si>
  <si>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</si>
  <si>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</si>
  <si>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</si>
  <si>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</si>
  <si>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</si>
  <si>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</si>
  <si>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</si>
  <si>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</si>
  <si>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</si>
  <si>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</si>
  <si>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</si>
  <si>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</si>
  <si>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</si>
  <si>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</si>
  <si>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</si>
  <si>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</si>
  <si>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</si>
  <si>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</si>
  <si>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</si>
  <si>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</si>
  <si>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</si>
  <si>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</si>
  <si>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</si>
  <si>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</si>
  <si>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</si>
  <si>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</si>
  <si>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</si>
  <si>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</si>
  <si>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</si>
  <si>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</si>
  <si>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</si>
  <si>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</si>
  <si>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</si>
  <si>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</si>
  <si>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</si>
  <si>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</si>
  <si>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</si>
  <si>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</si>
  <si>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</si>
  <si>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</si>
  <si>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</si>
  <si>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</si>
  <si>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</si>
  <si>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</si>
  <si>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</si>
  <si>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</si>
  <si>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</si>
  <si>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</si>
  <si>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</si>
  <si>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</si>
  <si>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</si>
  <si>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</si>
  <si>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</si>
  <si>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</si>
  <si>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</si>
  <si>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</si>
  <si>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</si>
  <si>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</si>
  <si>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</si>
  <si>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</si>
  <si>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</si>
  <si>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</si>
  <si>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</si>
  <si>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</si>
  <si>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</si>
  <si>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</si>
  <si>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</si>
  <si>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</si>
  <si>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</si>
  <si>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</si>
  <si>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</si>
  <si>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</si>
  <si>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</si>
  <si>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</si>
  <si>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</si>
  <si>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</si>
  <si>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</si>
  <si>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</si>
  <si>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</si>
  <si>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</si>
  <si>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</si>
  <si>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</si>
  <si>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</si>
  <si>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</si>
  <si>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</si>
  <si>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</si>
  <si>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</si>
  <si>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</si>
  <si>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</si>
  <si>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</si>
  <si>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</si>
  <si>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</si>
  <si>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</si>
  <si>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</si>
  <si>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</si>
  <si>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</si>
  <si>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</si>
  <si>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</si>
  <si>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</si>
  <si>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</si>
  <si>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</si>
  <si>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</si>
  <si>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</si>
  <si>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</si>
  <si>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</si>
  <si>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</si>
  <si>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</si>
  <si>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</si>
  <si>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</si>
  <si>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</si>
  <si>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</si>
  <si>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</si>
  <si>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</si>
  <si>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</si>
  <si>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</si>
  <si>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</si>
  <si>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</si>
  <si>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</si>
  <si>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</si>
  <si>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</si>
  <si>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</si>
  <si>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</si>
  <si>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</si>
  <si>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</si>
  <si>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</si>
  <si>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</si>
  <si>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</si>
  <si>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</si>
  <si>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</si>
  <si>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</si>
  <si>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</si>
  <si>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</si>
  <si>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</si>
  <si>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</si>
  <si>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</si>
  <si>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</si>
  <si>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</si>
  <si>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</si>
  <si>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</si>
  <si>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</si>
  <si>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</si>
  <si>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</si>
  <si>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</si>
  <si>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</si>
  <si>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</si>
  <si>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</si>
  <si>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</si>
  <si>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</si>
  <si>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</si>
  <si>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</si>
  <si>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</si>
  <si>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</si>
  <si>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</si>
  <si>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</si>
  <si>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</si>
  <si>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</si>
  <si>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</si>
  <si>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</si>
  <si>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</si>
  <si>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</si>
  <si>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</si>
  <si>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</si>
  <si>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</si>
  <si>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</si>
  <si>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</si>
  <si>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</si>
  <si>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</si>
  <si>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</si>
  <si>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</si>
  <si>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</si>
  <si>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</si>
  <si>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</si>
  <si>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</si>
  <si>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</si>
  <si>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</si>
  <si>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</si>
  <si>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</si>
  <si>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</si>
  <si>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</si>
  <si>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</si>
  <si>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</si>
  <si>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</si>
  <si>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</si>
  <si>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</si>
  <si>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</si>
  <si>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</si>
  <si>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</si>
  <si>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</si>
  <si>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</si>
  <si>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</si>
  <si>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</si>
  <si>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</si>
  <si>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</si>
  <si>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</si>
  <si>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</si>
  <si>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</si>
  <si>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</si>
  <si>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</si>
  <si>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</si>
  <si>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</si>
  <si>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</si>
  <si>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</si>
  <si>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</si>
  <si>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</si>
  <si>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</si>
  <si>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</si>
  <si>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</si>
  <si>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</si>
  <si>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</si>
  <si>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</si>
  <si>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</si>
  <si>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</si>
  <si>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</si>
  <si>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</si>
  <si>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</si>
  <si>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</si>
  <si>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</si>
  <si>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</si>
  <si>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</si>
  <si>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</si>
  <si>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</si>
  <si>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</si>
  <si>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</si>
  <si>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</si>
  <si>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</si>
  <si>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</si>
  <si>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</si>
  <si>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</si>
  <si>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</si>
  <si>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</si>
  <si>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</si>
  <si>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</si>
  <si>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</si>
  <si>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</si>
  <si>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</si>
  <si>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</si>
  <si>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</si>
  <si>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</si>
  <si>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</si>
  <si>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</si>
  <si>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</si>
  <si>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</si>
  <si>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</si>
  <si>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</si>
  <si>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</si>
  <si>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</si>
  <si>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</si>
  <si>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</si>
  <si>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</si>
  <si>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</si>
  <si>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</si>
  <si>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</si>
  <si>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</si>
  <si>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</si>
  <si>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</si>
  <si>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</si>
  <si>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</si>
  <si>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</si>
  <si>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</si>
  <si>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</si>
  <si>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</si>
  <si>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</si>
  <si>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</si>
  <si>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</si>
  <si>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</si>
  <si>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</si>
  <si>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</si>
  <si>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</si>
  <si>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</si>
  <si>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</si>
  <si>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</si>
  <si>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</si>
  <si>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</si>
  <si>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</si>
  <si>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</si>
  <si>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</si>
  <si>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</si>
  <si>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</si>
  <si>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</si>
  <si>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</si>
  <si>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</si>
  <si>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</si>
  <si>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</si>
  <si>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</si>
  <si>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</si>
  <si>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</si>
  <si>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</si>
  <si>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</si>
  <si>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</si>
  <si>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</si>
  <si>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</si>
  <si>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</si>
  <si>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</si>
  <si>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</si>
  <si>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</si>
  <si>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</si>
  <si>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</si>
  <si>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</si>
  <si>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</si>
  <si>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</si>
  <si>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</si>
  <si>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</si>
  <si>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</si>
  <si>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</si>
  <si>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</si>
  <si>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</si>
  <si>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</si>
  <si>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</si>
  <si>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</si>
  <si>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</si>
  <si>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</si>
  <si>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</si>
  <si>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</si>
  <si>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</si>
  <si>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</si>
  <si>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</si>
  <si>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</si>
  <si>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</si>
  <si>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</si>
  <si>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</si>
  <si>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</si>
  <si>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</si>
  <si>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</si>
  <si>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</si>
  <si>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</si>
  <si>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</si>
  <si>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</si>
  <si>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</si>
  <si>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</si>
  <si>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</si>
  <si>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</si>
  <si>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</si>
  <si>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</si>
  <si>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</si>
  <si>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</si>
  <si>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</si>
  <si>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</si>
  <si>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</si>
  <si>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</si>
  <si>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</si>
  <si>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</si>
  <si>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</si>
  <si>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</si>
  <si>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</si>
  <si>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</si>
  <si>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</si>
  <si>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</si>
  <si>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</si>
  <si>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</si>
  <si>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</si>
  <si>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</si>
  <si>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</si>
  <si>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</si>
  <si>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</si>
  <si>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</si>
  <si>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</si>
  <si>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</si>
  <si>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</si>
  <si>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</si>
  <si>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</si>
  <si>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</si>
  <si>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</si>
  <si>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</si>
  <si>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</si>
  <si>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</si>
  <si>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</si>
  <si>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</si>
  <si>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</si>
  <si>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</si>
  <si>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</si>
  <si>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</si>
  <si>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</si>
  <si>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</si>
  <si>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</si>
  <si>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</si>
  <si>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</si>
  <si>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</si>
  <si>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</si>
  <si>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</si>
  <si>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</si>
  <si>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</si>
  <si>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</si>
  <si>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</si>
  <si>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</si>
  <si>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</si>
  <si>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</si>
  <si>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</si>
  <si>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</si>
  <si>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</si>
  <si>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</si>
  <si>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</si>
  <si>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</si>
  <si>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</si>
  <si>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</si>
  <si>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</si>
  <si>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</si>
  <si>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</si>
  <si>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</si>
  <si>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</si>
  <si>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</si>
  <si>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</si>
  <si>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</si>
  <si>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</si>
  <si>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</si>
  <si>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</si>
  <si>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</si>
  <si>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</si>
  <si>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</si>
  <si>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</si>
  <si>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</si>
  <si>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</si>
  <si>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</si>
  <si>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</si>
  <si>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</si>
  <si>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</si>
  <si>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</si>
  <si>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</si>
  <si>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</si>
  <si>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</si>
  <si>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</si>
  <si>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</si>
  <si>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</si>
  <si>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</si>
  <si>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</si>
  <si>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</si>
  <si>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</si>
  <si>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</si>
  <si>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</si>
  <si>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</si>
  <si>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</si>
  <si>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</si>
  <si>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</si>
  <si>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</si>
  <si>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</si>
  <si>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</si>
  <si>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</si>
  <si>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</si>
  <si>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</si>
  <si>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</si>
  <si>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</si>
  <si>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</si>
  <si>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</si>
  <si>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</si>
  <si>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</si>
  <si>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</si>
  <si>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</si>
  <si>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</si>
  <si>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</si>
  <si>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</si>
  <si>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</si>
  <si>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</si>
  <si>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</si>
  <si>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</si>
  <si>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</si>
  <si>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</si>
  <si>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</si>
  <si>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</si>
  <si>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</si>
  <si>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</si>
  <si>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</si>
  <si>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</si>
  <si>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</si>
  <si>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</si>
  <si>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</si>
  <si>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</si>
  <si>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</si>
  <si>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</si>
  <si>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</si>
  <si>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</si>
  <si>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</si>
  <si>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</si>
  <si>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</si>
  <si>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</si>
  <si>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</si>
  <si>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</si>
  <si>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</si>
  <si>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</si>
  <si>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</si>
  <si>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</si>
  <si>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</si>
  <si>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</si>
  <si>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</si>
  <si>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</si>
  <si>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</si>
  <si>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</si>
  <si>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</si>
  <si>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</si>
  <si>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</si>
  <si>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</si>
  <si>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</si>
  <si>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</si>
  <si>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</si>
  <si>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</si>
  <si>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</si>
  <si>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</si>
  <si>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</si>
  <si>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</si>
  <si>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</si>
  <si>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</si>
  <si>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</si>
  <si>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</si>
  <si>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</si>
  <si>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</si>
  <si>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</si>
  <si>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</si>
  <si>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</si>
  <si>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</si>
  <si>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</si>
  <si>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</si>
  <si>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</si>
  <si>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</si>
  <si>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</si>
  <si>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</si>
  <si>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</si>
  <si>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</si>
  <si>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</si>
  <si>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</si>
  <si>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</si>
  <si>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</si>
  <si>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</si>
  <si>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</si>
  <si>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</si>
  <si>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</si>
  <si>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</si>
  <si>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</si>
  <si>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</si>
  <si>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</si>
  <si>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</si>
  <si>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</si>
  <si>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</si>
  <si>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</si>
  <si>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</si>
  <si>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</si>
  <si>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</si>
  <si>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</si>
  <si>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</si>
  <si>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</si>
  <si>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</si>
  <si>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</si>
  <si>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</si>
  <si>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</si>
  <si>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</si>
  <si>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</si>
  <si>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</si>
  <si>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</si>
  <si>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</si>
  <si>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</si>
  <si>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</si>
  <si>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</si>
  <si>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</si>
  <si>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</si>
  <si>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</si>
  <si>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</si>
  <si>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</si>
  <si>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</si>
  <si>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</si>
  <si>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</si>
  <si>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</si>
  <si>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</si>
  <si>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</si>
  <si>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</si>
  <si>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</si>
  <si>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</si>
  <si>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</si>
  <si>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</si>
  <si>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</si>
  <si>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</si>
  <si>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</si>
  <si>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</si>
  <si>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</si>
  <si>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</si>
  <si>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</si>
  <si>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</si>
  <si>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</si>
  <si>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</si>
  <si>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</si>
  <si>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</si>
  <si>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</si>
  <si>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</si>
  <si>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</si>
  <si>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</si>
  <si>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</si>
  <si>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</si>
  <si>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</si>
  <si>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</si>
  <si>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</si>
  <si>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</si>
  <si>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</si>
  <si>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</si>
  <si>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</si>
  <si>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</si>
  <si>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</si>
  <si>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</si>
  <si>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</si>
  <si>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</si>
  <si>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</si>
  <si>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</si>
  <si>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</si>
  <si>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</si>
  <si>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</si>
  <si>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</si>
  <si>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</si>
  <si>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</si>
  <si>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</si>
  <si>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</si>
  <si>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</si>
  <si>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</si>
  <si>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</si>
  <si>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</si>
  <si>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</si>
  <si>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</si>
  <si>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</si>
  <si>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</si>
  <si>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</si>
  <si>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</si>
  <si>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</si>
  <si>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</si>
  <si>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</si>
  <si>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</si>
  <si>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</si>
  <si>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</si>
  <si>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</si>
  <si>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</si>
  <si>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</si>
  <si>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</si>
  <si>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</si>
  <si>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</si>
  <si>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</si>
  <si>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</si>
  <si>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</si>
  <si>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</si>
  <si>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</si>
  <si>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</si>
  <si>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</si>
  <si>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</si>
  <si>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</si>
  <si>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</si>
  <si>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</si>
  <si>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</si>
  <si>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</si>
  <si>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</si>
  <si>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</si>
  <si>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</si>
  <si>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</si>
  <si>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</si>
  <si>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</si>
  <si>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</si>
  <si>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</si>
  <si>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</si>
  <si>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</si>
  <si>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</si>
  <si>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</si>
  <si>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</si>
  <si>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</si>
  <si>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</si>
  <si>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</si>
  <si>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</si>
  <si>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</si>
  <si>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</si>
  <si>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</si>
  <si>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</si>
  <si>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</si>
  <si>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</si>
  <si>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</si>
  <si>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</si>
  <si>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</si>
  <si>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</si>
  <si>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</si>
  <si>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</si>
  <si>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</si>
  <si>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</si>
  <si>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</si>
  <si>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</si>
  <si>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</si>
  <si>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</si>
  <si>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</si>
  <si>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</si>
  <si>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</si>
  <si>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</si>
  <si>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</si>
  <si>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</si>
  <si>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</si>
  <si>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</si>
  <si>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</si>
  <si>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</si>
  <si>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</si>
  <si>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</si>
  <si>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</si>
  <si>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</si>
  <si>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</si>
  <si>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</si>
  <si>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</si>
  <si>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</si>
  <si>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</si>
  <si>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</si>
  <si>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</si>
  <si>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</si>
  <si>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</si>
  <si>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</si>
  <si>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</si>
  <si>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</si>
  <si>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</si>
  <si>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</si>
  <si>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</si>
  <si>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</si>
  <si>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</si>
  <si>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</si>
  <si>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</si>
  <si>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</si>
  <si>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</si>
  <si>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</si>
  <si>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</si>
  <si>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</si>
  <si>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</si>
  <si>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</si>
  <si>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</si>
  <si>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</si>
  <si>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</si>
  <si>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</si>
  <si>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</si>
  <si>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</si>
  <si>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</si>
  <si>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</si>
  <si>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</si>
  <si>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</si>
  <si>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</si>
  <si>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</si>
  <si>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</si>
  <si>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</si>
  <si>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</si>
  <si>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</si>
  <si>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</si>
  <si>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</si>
  <si>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</si>
  <si>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</si>
  <si>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</si>
  <si>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</si>
  <si>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</si>
  <si>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</si>
  <si>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</si>
  <si>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</si>
  <si>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</si>
  <si>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</si>
  <si>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</si>
  <si>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</si>
  <si>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</si>
  <si>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</si>
  <si>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</si>
  <si>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</si>
  <si>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</si>
  <si>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</si>
  <si>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</si>
  <si>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</si>
  <si>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</si>
  <si>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</si>
  <si>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</si>
  <si>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</si>
  <si>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</si>
  <si>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</si>
  <si>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</si>
  <si>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</si>
  <si>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</si>
  <si>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</si>
  <si>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</si>
  <si>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</si>
  <si>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</si>
  <si>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</si>
  <si>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</si>
  <si>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</si>
  <si>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</si>
  <si>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</si>
  <si>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</si>
  <si>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</si>
  <si>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</si>
  <si>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</si>
  <si>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</si>
  <si>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</si>
  <si>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</si>
  <si>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</si>
  <si>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</si>
  <si>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</si>
  <si>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</si>
  <si>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</si>
  <si>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</si>
  <si>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</si>
  <si>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</si>
  <si>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</si>
  <si>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</si>
  <si>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</si>
  <si>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</si>
  <si>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</si>
  <si>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</si>
  <si>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</si>
  <si>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</si>
  <si>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</si>
  <si>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</si>
  <si>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</si>
  <si>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</si>
  <si>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</si>
  <si>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</si>
  <si>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</si>
  <si>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</si>
  <si>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</si>
  <si>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</si>
  <si>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</si>
  <si>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</si>
  <si>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</si>
  <si>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</si>
  <si>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</si>
  <si>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</si>
  <si>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</si>
  <si>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</si>
  <si>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</si>
  <si>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</si>
  <si>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</si>
  <si>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</si>
  <si>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</si>
  <si>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</si>
  <si>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</si>
  <si>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</si>
  <si>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</si>
  <si>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</si>
  <si>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</si>
  <si>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</si>
  <si>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</si>
  <si>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</si>
  <si>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</si>
  <si>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</si>
  <si>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</si>
  <si>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</si>
  <si>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</si>
  <si>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</si>
  <si>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</si>
  <si>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</si>
  <si>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charset val="238"/>
      </rPr>
      <t>Fyzická osoba opravněná k podpisu</t>
    </r>
    <r>
      <rPr>
        <sz val="8"/>
        <rFont val="Arial CE"/>
        <family val="2"/>
        <charset val="238"/>
      </rPr>
      <t xml:space="preserve"> (je-li zástupce právnickou osobou),</t>
    </r>
  </si>
  <si>
    <r>
      <rPr>
        <b/>
        <sz val="8"/>
        <rFont val="Arial CE"/>
        <charset val="238"/>
      </rPr>
      <t>s uvedením vztahu k právnické osobě</t>
    </r>
    <r>
      <rPr>
        <sz val="8"/>
        <rFont val="Arial CE"/>
        <charset val="23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</si>
  <si>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</si>
  <si>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</si>
  <si>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</si>
  <si>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</si>
  <si>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</si>
  <si>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</si>
  <si>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</si>
  <si>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</si>
  <si>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</si>
  <si>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</si>
  <si>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</si>
  <si>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</si>
  <si>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</si>
  <si>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</si>
  <si>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</si>
  <si>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</si>
  <si>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</si>
  <si>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</si>
  <si>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</si>
  <si>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</si>
  <si>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</si>
  <si>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</si>
  <si>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</si>
  <si>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</si>
  <si>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</si>
  <si>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</si>
  <si>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</si>
  <si>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</si>
  <si>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</si>
  <si>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</si>
  <si>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</si>
  <si>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</si>
  <si>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</si>
  <si>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charset val="23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</si>
  <si>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</si>
  <si>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</si>
  <si>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</si>
  <si>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</si>
  <si>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</si>
  <si>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</si>
  <si>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</si>
  <si>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</si>
  <si>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</si>
  <si>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</si>
  <si>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</si>
  <si>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</si>
  <si>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</si>
  <si>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</si>
  <si>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</si>
  <si>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</si>
  <si>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</si>
  <si>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</si>
  <si>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</si>
  <si>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</si>
  <si>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</si>
  <si>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</si>
  <si>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</si>
  <si>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</si>
  <si>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238"/>
      </rPr>
      <t xml:space="preserve">potvrzuji, </t>
    </r>
    <r>
      <rPr>
        <sz val="9"/>
        <color theme="1"/>
        <rFont val="Arial"/>
        <family val="2"/>
        <charset val="23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</si>
  <si>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</si>
  <si>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</si>
  <si>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</si>
  <si>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238"/>
      </rPr>
      <t xml:space="preserve">vyživované děti poplatníkem, </t>
    </r>
    <r>
      <rPr>
        <sz val="9"/>
        <color theme="1"/>
        <rFont val="Arial"/>
        <family val="2"/>
        <charset val="23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</si>
  <si>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</si>
  <si>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</si>
  <si>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</si>
  <si>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</si>
  <si>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238"/>
      </rPr>
      <t>nepovinný tiskopis</t>
    </r>
    <r>
      <rPr>
        <sz val="8"/>
        <color theme="1"/>
        <rFont val="Arial"/>
        <family val="2"/>
        <charset val="238"/>
      </rPr>
      <t xml:space="preserve">, který je určen plátcům daně </t>
    </r>
    <r>
      <rPr>
        <b/>
        <sz val="8"/>
        <color theme="1"/>
        <rFont val="Arial"/>
        <family val="2"/>
        <charset val="23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23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23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</si>
  <si>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</si>
  <si>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</si>
  <si>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</si>
  <si>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</si>
  <si>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</si>
  <si>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</si>
  <si>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</si>
  <si>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</si>
  <si>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</si>
  <si>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</si>
  <si>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</si>
  <si>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</si>
  <si>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</si>
  <si>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</si>
  <si>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</si>
  <si>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</si>
  <si>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</si>
  <si>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</si>
  <si>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</si>
  <si>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</si>
  <si>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</si>
  <si>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</si>
  <si>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</si>
  <si>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</si>
  <si>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</si>
  <si>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</si>
  <si>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</si>
  <si>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</si>
  <si>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</si>
  <si>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</si>
  <si>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charset val="238"/>
      </rPr>
      <t>na celé Kč</t>
    </r>
    <r>
      <rPr>
        <sz val="8"/>
        <rFont val="Arial CE"/>
        <family val="2"/>
        <charset val="23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</si>
  <si>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</si>
  <si>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</si>
  <si>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</si>
  <si>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</si>
  <si>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</si>
  <si>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</si>
  <si>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</si>
  <si>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</si>
  <si>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</si>
  <si>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</si>
  <si>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</si>
  <si>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</si>
  <si>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</si>
  <si>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</si>
  <si>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</si>
  <si>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</si>
  <si>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</si>
  <si>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</si>
  <si>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</si>
  <si>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</si>
  <si>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</si>
  <si>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</si>
  <si>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23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</si>
  <si>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</si>
  <si>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</si>
  <si>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</si>
  <si>
    <t>25 5405/D Mfin 5405/D vzor č. 6, formulář je platný pro zdaňovací období započatá v roce 2025</t>
  </si>
  <si>
    <r>
      <t xml:space="preserve">1. přejděte na list </t>
    </r>
    <r>
      <rPr>
        <i/>
        <sz val="12"/>
        <rFont val="Arial CE"/>
        <charset val="238"/>
      </rPr>
      <t>ZAKL_DATA</t>
    </r>
    <r>
      <rPr>
        <sz val="12"/>
        <rFont val="Arial CE"/>
        <charset val="238"/>
      </rPr>
      <t xml:space="preserve"> a vyplňte údaje poplatníka - data se automaticky nakopírují na správná místa (a lze je využít i pro jiné šablony),</t>
    </r>
  </si>
  <si>
    <t>prohlašuji, že jsem v roce 2025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</si>
</sst>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mmmm\ d\,\ yyyy"/>
    <numFmt numFmtId="165" formatCode="???,???,???"/>
    <numFmt numFmtId="166" formatCode="#,##0.00\ &quot;Kč&quot;"/>
  </numFmts>
  <fonts count="72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2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24"/>
      <name val="Arial CE"/>
      <charset val="238"/>
    </font>
    <font>
      <sz val="14"/>
      <name val="Arial CE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i/>
      <u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8"/>
      <name val="Arial"/>
      <family val="2"/>
      <charset val="238"/>
    </font>
    <font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0"/>
      <color indexed="12"/>
      <name val="Arial CE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name val="Inherit"/>
    </font>
    <font>
      <sz val="9"/>
      <color theme="1"/>
      <name val="Arial"/>
      <family val="2"/>
      <charset val="238"/>
    </font>
    <font>
      <sz val="9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2"/>
      <name val="Arial CE"/>
      <charset val="238"/>
    </font>
    <font>
      <sz val="7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u/>
      <sz val="12"/>
      <color indexed="12"/>
      <name val="Arial"/>
      <family val="2"/>
      <charset val="238"/>
    </font>
    <font>
      <b/>
      <u/>
      <sz val="12"/>
      <name val="Arial CE"/>
      <charset val="238"/>
    </font>
    <font>
      <i/>
      <sz val="8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32"/>
      </patternFill>
    </fill>
    <fill>
      <patternFill patternType="solid">
        <fgColor indexed="8"/>
        <bgColor indexed="32"/>
      </patternFill>
    </fill>
    <fill>
      <patternFill patternType="solid">
        <fgColor indexed="9"/>
        <bgColor indexed="32"/>
      </patternFill>
    </fill>
    <fill>
      <patternFill patternType="solid">
        <fgColor indexed="43"/>
        <bgColor indexed="32"/>
      </patternFill>
    </fill>
    <fill>
      <patternFill patternType="solid">
        <fgColor indexed="24"/>
        <bgColor indexed="32"/>
      </patternFill>
    </fill>
    <fill>
      <patternFill patternType="solid">
        <fgColor indexed="31"/>
        <bgColor indexed="32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32"/>
      </patternFill>
    </fill>
    <fill>
      <patternFill patternType="solid">
        <fgColor rgb="FFFFCCCC"/>
        <bgColor indexed="32"/>
      </patternFill>
    </fill>
    <fill>
      <patternFill patternType="solid">
        <fgColor rgb="FFFFC7CE"/>
      </patternFill>
    </fill>
  </fills>
  <borders count="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8" fillId="0" borderId="0"/>
    <xf numFmtId="0" fontId="61" fillId="18" borderId="0" applyNumberFormat="0" applyBorder="0" applyAlignment="0" applyProtection="0"/>
  </cellStyleXfs>
  <cellXfs count="710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14" fillId="2" borderId="0" xfId="0" applyFont="1" applyFill="1"/>
    <xf numFmtId="0" fontId="0" fillId="4" borderId="0" xfId="0" applyFill="1"/>
    <xf numFmtId="0" fontId="0" fillId="6" borderId="0" xfId="0" applyFill="1"/>
    <xf numFmtId="0" fontId="4" fillId="2" borderId="0" xfId="0" applyFont="1" applyFill="1" applyProtection="1">
      <protection locked="0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2" borderId="0" xfId="0" applyNumberFormat="1" applyFont="1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14" fontId="15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31" fillId="4" borderId="0" xfId="0" applyFont="1" applyFill="1"/>
    <xf numFmtId="0" fontId="14" fillId="6" borderId="0" xfId="0" applyFont="1" applyFill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0" fillId="6" borderId="0" xfId="0" applyFill="1" applyAlignment="1">
      <alignment horizontal="right" vertical="center"/>
    </xf>
    <xf numFmtId="0" fontId="0" fillId="6" borderId="39" xfId="0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31" fillId="6" borderId="0" xfId="0" applyFont="1" applyFill="1" applyAlignment="1" applyProtection="1">
      <alignment vertical="center"/>
      <protection locked="0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/>
    </xf>
    <xf numFmtId="0" fontId="0" fillId="6" borderId="40" xfId="0" applyFill="1" applyBorder="1" applyAlignment="1" applyProtection="1">
      <alignment vertical="center"/>
      <protection locked="0"/>
    </xf>
    <xf numFmtId="0" fontId="28" fillId="7" borderId="0" xfId="0" applyFont="1" applyFill="1" applyAlignment="1">
      <alignment vertical="center"/>
    </xf>
    <xf numFmtId="0" fontId="28" fillId="7" borderId="0" xfId="0" applyFont="1" applyFill="1" applyAlignment="1">
      <alignment horizontal="right" vertical="center"/>
    </xf>
    <xf numFmtId="0" fontId="28" fillId="5" borderId="0" xfId="0" applyFont="1" applyFill="1" applyAlignment="1">
      <alignment vertical="center"/>
    </xf>
    <xf numFmtId="0" fontId="28" fillId="5" borderId="0" xfId="0" applyFont="1" applyFill="1" applyAlignment="1">
      <alignment horizontal="right" vertical="center"/>
    </xf>
    <xf numFmtId="0" fontId="28" fillId="6" borderId="0" xfId="0" applyFont="1" applyFill="1" applyAlignment="1">
      <alignment vertical="center"/>
    </xf>
    <xf numFmtId="0" fontId="0" fillId="7" borderId="43" xfId="0" applyFill="1" applyBorder="1" applyAlignment="1" applyProtection="1">
      <alignment vertical="center"/>
      <protection locked="0"/>
    </xf>
    <xf numFmtId="14" fontId="0" fillId="5" borderId="42" xfId="0" applyNumberFormat="1" applyFill="1" applyBorder="1" applyAlignment="1" applyProtection="1">
      <alignment horizontal="left" vertical="center"/>
      <protection locked="0"/>
    </xf>
    <xf numFmtId="49" fontId="0" fillId="5" borderId="42" xfId="0" applyNumberFormat="1" applyFill="1" applyBorder="1" applyAlignment="1" applyProtection="1">
      <alignment horizontal="left" vertical="center"/>
      <protection locked="0"/>
    </xf>
    <xf numFmtId="49" fontId="0" fillId="7" borderId="43" xfId="0" applyNumberFormat="1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3" xfId="0" applyFill="1" applyBorder="1" applyAlignment="1" applyProtection="1">
      <alignment vertical="center"/>
      <protection locked="0"/>
    </xf>
    <xf numFmtId="49" fontId="0" fillId="8" borderId="42" xfId="0" applyNumberFormat="1" applyFill="1" applyBorder="1" applyAlignment="1" applyProtection="1">
      <alignment horizontal="left" vertical="center"/>
      <protection locked="0"/>
    </xf>
    <xf numFmtId="3" fontId="0" fillId="8" borderId="43" xfId="0" applyNumberFormat="1" applyFill="1" applyBorder="1" applyAlignment="1" applyProtection="1">
      <alignment horizontal="left" vertical="center"/>
      <protection locked="0"/>
    </xf>
    <xf numFmtId="3" fontId="0" fillId="8" borderId="42" xfId="0" applyNumberFormat="1" applyFill="1" applyBorder="1" applyAlignment="1" applyProtection="1">
      <alignment horizontal="left" vertical="center"/>
      <protection locked="0"/>
    </xf>
    <xf numFmtId="0" fontId="0" fillId="8" borderId="43" xfId="0" applyFill="1" applyBorder="1" applyAlignment="1" applyProtection="1">
      <alignment horizontal="left" vertical="center"/>
      <protection locked="0"/>
    </xf>
    <xf numFmtId="49" fontId="0" fillId="8" borderId="43" xfId="0" applyNumberFormat="1" applyFill="1" applyBorder="1" applyAlignment="1" applyProtection="1">
      <alignment horizontal="left" vertical="center"/>
      <protection locked="0"/>
    </xf>
    <xf numFmtId="0" fontId="0" fillId="8" borderId="44" xfId="0" applyFill="1" applyBorder="1" applyAlignment="1" applyProtection="1">
      <alignment vertical="center"/>
      <protection locked="0"/>
    </xf>
    <xf numFmtId="0" fontId="0" fillId="8" borderId="45" xfId="0" applyFill="1" applyBorder="1" applyAlignment="1" applyProtection="1">
      <alignment vertical="center"/>
      <protection locked="0"/>
    </xf>
    <xf numFmtId="0" fontId="28" fillId="8" borderId="0" xfId="0" applyFont="1" applyFill="1" applyAlignment="1">
      <alignment vertical="center"/>
    </xf>
    <xf numFmtId="0" fontId="28" fillId="8" borderId="0" xfId="0" applyFont="1" applyFill="1" applyAlignment="1">
      <alignment horizontal="right" vertical="center"/>
    </xf>
    <xf numFmtId="0" fontId="29" fillId="6" borderId="0" xfId="0" applyFont="1" applyFill="1" applyAlignment="1">
      <alignment horizontal="center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 applyProtection="1">
      <alignment horizontal="left" vertical="center"/>
      <protection locked="0"/>
    </xf>
    <xf numFmtId="0" fontId="0" fillId="8" borderId="42" xfId="0" applyFill="1" applyBorder="1" applyAlignment="1" applyProtection="1">
      <alignment horizontal="left" vertical="center"/>
      <protection locked="0"/>
    </xf>
    <xf numFmtId="0" fontId="37" fillId="8" borderId="43" xfId="6" applyFill="1" applyBorder="1" applyAlignment="1" applyProtection="1">
      <alignment vertical="center"/>
      <protection locked="0"/>
    </xf>
    <xf numFmtId="0" fontId="38" fillId="0" borderId="0" xfId="0" applyFont="1"/>
    <xf numFmtId="49" fontId="0" fillId="0" borderId="0" xfId="0" applyNumberForma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" fillId="0" borderId="0" xfId="7"/>
    <xf numFmtId="0" fontId="4" fillId="0" borderId="0" xfId="7" applyAlignment="1">
      <alignment horizontal="center" vertical="center"/>
    </xf>
    <xf numFmtId="0" fontId="2" fillId="0" borderId="0" xfId="0" applyFont="1"/>
    <xf numFmtId="0" fontId="4" fillId="0" borderId="12" xfId="7" applyBorder="1" applyAlignment="1">
      <alignment horizontal="center" vertical="center"/>
    </xf>
    <xf numFmtId="0" fontId="4" fillId="0" borderId="15" xfId="7" applyBorder="1" applyAlignment="1">
      <alignment horizontal="center" vertical="center"/>
    </xf>
    <xf numFmtId="0" fontId="4" fillId="0" borderId="47" xfId="7" applyBorder="1" applyAlignment="1">
      <alignment horizontal="center" vertical="center"/>
    </xf>
    <xf numFmtId="0" fontId="4" fillId="0" borderId="13" xfId="7" applyBorder="1" applyAlignment="1">
      <alignment horizontal="center" vertical="center"/>
    </xf>
    <xf numFmtId="0" fontId="4" fillId="0" borderId="31" xfId="7" applyBorder="1" applyAlignment="1">
      <alignment horizontal="center" vertical="center"/>
    </xf>
    <xf numFmtId="0" fontId="4" fillId="0" borderId="16" xfId="7" applyBorder="1"/>
    <xf numFmtId="0" fontId="0" fillId="0" borderId="33" xfId="0" applyBorder="1"/>
    <xf numFmtId="0" fontId="2" fillId="0" borderId="12" xfId="0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15" xfId="0" applyBorder="1"/>
    <xf numFmtId="0" fontId="4" fillId="0" borderId="24" xfId="7" applyBorder="1"/>
    <xf numFmtId="0" fontId="4" fillId="0" borderId="37" xfId="7" applyBorder="1" applyAlignment="1">
      <alignment horizontal="center" vertical="center"/>
    </xf>
    <xf numFmtId="0" fontId="4" fillId="0" borderId="24" xfId="7" applyBorder="1" applyAlignment="1">
      <alignment horizontal="center" vertical="center"/>
    </xf>
    <xf numFmtId="0" fontId="42" fillId="2" borderId="67" xfId="7" applyFont="1" applyFill="1" applyBorder="1" applyAlignment="1">
      <alignment vertical="center" wrapText="1"/>
    </xf>
    <xf numFmtId="0" fontId="42" fillId="2" borderId="37" xfId="7" applyFont="1" applyFill="1" applyBorder="1" applyAlignment="1">
      <alignment horizontal="center" vertical="center" wrapText="1"/>
    </xf>
    <xf numFmtId="0" fontId="4" fillId="0" borderId="67" xfId="7" applyBorder="1"/>
    <xf numFmtId="0" fontId="4" fillId="0" borderId="68" xfId="7" applyBorder="1"/>
    <xf numFmtId="1" fontId="4" fillId="0" borderId="69" xfId="8" applyNumberFormat="1" applyBorder="1" applyAlignment="1">
      <alignment horizontal="left"/>
    </xf>
    <xf numFmtId="49" fontId="4" fillId="0" borderId="0" xfId="8" applyNumberFormat="1" applyAlignment="1">
      <alignment horizontal="center"/>
    </xf>
    <xf numFmtId="0" fontId="0" fillId="0" borderId="14" xfId="0" applyBorder="1"/>
    <xf numFmtId="49" fontId="0" fillId="0" borderId="2" xfId="0" applyNumberFormat="1" applyBorder="1"/>
    <xf numFmtId="49" fontId="43" fillId="0" borderId="54" xfId="0" applyNumberFormat="1" applyFont="1" applyBorder="1" applyAlignment="1">
      <alignment horizontal="center" vertical="center"/>
    </xf>
    <xf numFmtId="0" fontId="0" fillId="0" borderId="69" xfId="0" applyBorder="1"/>
    <xf numFmtId="0" fontId="4" fillId="0" borderId="10" xfId="7" applyBorder="1"/>
    <xf numFmtId="0" fontId="4" fillId="0" borderId="21" xfId="7" applyBorder="1" applyAlignment="1">
      <alignment horizontal="center" vertical="center"/>
    </xf>
    <xf numFmtId="0" fontId="42" fillId="2" borderId="2" xfId="7" applyFont="1" applyFill="1" applyBorder="1" applyAlignment="1">
      <alignment vertical="center" wrapText="1"/>
    </xf>
    <xf numFmtId="0" fontId="42" fillId="2" borderId="21" xfId="7" applyFont="1" applyFill="1" applyBorder="1" applyAlignment="1">
      <alignment horizontal="center" vertical="center" wrapText="1"/>
    </xf>
    <xf numFmtId="0" fontId="4" fillId="0" borderId="2" xfId="7" applyBorder="1"/>
    <xf numFmtId="0" fontId="4" fillId="0" borderId="1" xfId="7" applyBorder="1"/>
    <xf numFmtId="0" fontId="4" fillId="0" borderId="70" xfId="8" applyBorder="1" applyAlignment="1">
      <alignment horizontal="left"/>
    </xf>
    <xf numFmtId="1" fontId="4" fillId="0" borderId="70" xfId="8" applyNumberFormat="1" applyBorder="1" applyAlignment="1">
      <alignment horizontal="left"/>
    </xf>
    <xf numFmtId="0" fontId="4" fillId="0" borderId="11" xfId="7" applyBorder="1"/>
    <xf numFmtId="0" fontId="4" fillId="0" borderId="7" xfId="7" applyBorder="1" applyAlignment="1">
      <alignment horizontal="center" vertical="center"/>
    </xf>
    <xf numFmtId="1" fontId="4" fillId="0" borderId="70" xfId="8" applyNumberFormat="1" applyBorder="1" applyAlignment="1">
      <alignment horizontal="left" vertical="top" wrapText="1"/>
    </xf>
    <xf numFmtId="49" fontId="4" fillId="0" borderId="0" xfId="8" applyNumberFormat="1" applyAlignment="1">
      <alignment horizontal="center" vertical="top"/>
    </xf>
    <xf numFmtId="49" fontId="44" fillId="0" borderId="54" xfId="0" applyNumberFormat="1" applyFont="1" applyBorder="1" applyAlignment="1">
      <alignment horizontal="center" vertical="center"/>
    </xf>
    <xf numFmtId="1" fontId="45" fillId="0" borderId="70" xfId="0" applyNumberFormat="1" applyFont="1" applyBorder="1" applyAlignment="1">
      <alignment horizontal="left"/>
    </xf>
    <xf numFmtId="49" fontId="45" fillId="0" borderId="0" xfId="0" applyNumberFormat="1" applyFont="1" applyAlignment="1">
      <alignment horizontal="center"/>
    </xf>
    <xf numFmtId="0" fontId="42" fillId="2" borderId="3" xfId="7" applyFont="1" applyFill="1" applyBorder="1" applyAlignment="1">
      <alignment vertical="center" wrapText="1"/>
    </xf>
    <xf numFmtId="0" fontId="42" fillId="2" borderId="7" xfId="7" applyFont="1" applyFill="1" applyBorder="1" applyAlignment="1">
      <alignment horizontal="center" vertical="center" wrapText="1"/>
    </xf>
    <xf numFmtId="0" fontId="4" fillId="0" borderId="3" xfId="7" applyBorder="1"/>
    <xf numFmtId="0" fontId="4" fillId="0" borderId="9" xfId="7" applyBorder="1"/>
    <xf numFmtId="1" fontId="4" fillId="0" borderId="71" xfId="8" applyNumberFormat="1" applyBorder="1" applyAlignment="1">
      <alignment horizontal="left"/>
    </xf>
    <xf numFmtId="49" fontId="0" fillId="0" borderId="3" xfId="0" applyNumberFormat="1" applyBorder="1"/>
    <xf numFmtId="49" fontId="44" fillId="0" borderId="46" xfId="0" applyNumberFormat="1" applyFont="1" applyBorder="1" applyAlignment="1">
      <alignment horizontal="center" vertical="center"/>
    </xf>
    <xf numFmtId="0" fontId="0" fillId="0" borderId="71" xfId="0" applyBorder="1"/>
    <xf numFmtId="0" fontId="1" fillId="0" borderId="0" xfId="0" applyFont="1"/>
    <xf numFmtId="49" fontId="2" fillId="0" borderId="0" xfId="0" applyNumberFormat="1" applyFont="1"/>
    <xf numFmtId="14" fontId="2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46" fillId="0" borderId="0" xfId="0" applyFont="1"/>
    <xf numFmtId="0" fontId="2" fillId="10" borderId="0" xfId="0" applyFont="1" applyFill="1"/>
    <xf numFmtId="3" fontId="2" fillId="0" borderId="0" xfId="0" applyNumberFormat="1" applyFont="1"/>
    <xf numFmtId="1" fontId="0" fillId="0" borderId="0" xfId="0" applyNumberFormat="1"/>
    <xf numFmtId="0" fontId="47" fillId="0" borderId="0" xfId="0" applyFont="1"/>
    <xf numFmtId="0" fontId="0" fillId="11" borderId="0" xfId="0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9" fillId="5" borderId="67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49" fontId="46" fillId="0" borderId="0" xfId="0" applyNumberFormat="1" applyFont="1"/>
    <xf numFmtId="0" fontId="0" fillId="13" borderId="0" xfId="0" applyFill="1"/>
    <xf numFmtId="0" fontId="0" fillId="0" borderId="34" xfId="0" applyBorder="1"/>
    <xf numFmtId="0" fontId="2" fillId="0" borderId="0" xfId="0" quotePrefix="1" applyFont="1"/>
    <xf numFmtId="0" fontId="43" fillId="15" borderId="0" xfId="11" applyFont="1" applyFill="1"/>
    <xf numFmtId="0" fontId="43" fillId="15" borderId="0" xfId="11" applyFont="1" applyFill="1" applyAlignment="1">
      <alignment wrapText="1"/>
    </xf>
    <xf numFmtId="0" fontId="43" fillId="12" borderId="23" xfId="11" applyFont="1" applyFill="1" applyBorder="1" applyAlignment="1">
      <alignment horizontal="center" vertical="center"/>
    </xf>
    <xf numFmtId="0" fontId="43" fillId="12" borderId="22" xfId="11" applyFont="1" applyFill="1" applyBorder="1" applyAlignment="1">
      <alignment horizontal="center" vertical="center"/>
    </xf>
    <xf numFmtId="0" fontId="43" fillId="12" borderId="29" xfId="11" applyFont="1" applyFill="1" applyBorder="1" applyAlignment="1">
      <alignment horizontal="center" vertical="center" wrapText="1"/>
    </xf>
    <xf numFmtId="0" fontId="43" fillId="15" borderId="0" xfId="11" applyFont="1" applyFill="1" applyAlignment="1">
      <alignment horizontal="center" vertical="center"/>
    </xf>
    <xf numFmtId="49" fontId="51" fillId="12" borderId="1" xfId="11" applyNumberFormat="1" applyFont="1" applyFill="1" applyBorder="1" applyAlignment="1" applyProtection="1">
      <alignment horizontal="center" vertical="center"/>
      <protection locked="0"/>
    </xf>
    <xf numFmtId="49" fontId="51" fillId="12" borderId="9" xfId="11" applyNumberFormat="1" applyFont="1" applyFill="1" applyBorder="1" applyAlignment="1" applyProtection="1">
      <alignment horizontal="center" vertical="center"/>
      <protection locked="0"/>
    </xf>
    <xf numFmtId="0" fontId="43" fillId="12" borderId="0" xfId="11" applyFont="1" applyFill="1" applyAlignment="1">
      <alignment horizontal="right" vertical="center"/>
    </xf>
    <xf numFmtId="14" fontId="51" fillId="12" borderId="0" xfId="11" applyNumberFormat="1" applyFont="1" applyFill="1" applyAlignment="1">
      <alignment horizontal="center" vertical="center"/>
    </xf>
    <xf numFmtId="0" fontId="1" fillId="15" borderId="0" xfId="11" applyFont="1" applyFill="1"/>
    <xf numFmtId="0" fontId="48" fillId="15" borderId="0" xfId="11" applyFill="1" applyAlignment="1">
      <alignment wrapText="1"/>
    </xf>
    <xf numFmtId="0" fontId="48" fillId="15" borderId="0" xfId="11" applyFill="1"/>
    <xf numFmtId="0" fontId="49" fillId="15" borderId="0" xfId="11" applyFont="1" applyFill="1" applyAlignment="1">
      <alignment vertical="center"/>
    </xf>
    <xf numFmtId="0" fontId="43" fillId="12" borderId="0" xfId="11" applyFont="1" applyFill="1" applyAlignment="1">
      <alignment vertical="center"/>
    </xf>
    <xf numFmtId="49" fontId="52" fillId="12" borderId="34" xfId="11" applyNumberFormat="1" applyFont="1" applyFill="1" applyBorder="1" applyAlignment="1">
      <alignment horizontal="center" vertical="center"/>
    </xf>
    <xf numFmtId="49" fontId="52" fillId="12" borderId="0" xfId="11" applyNumberFormat="1" applyFont="1" applyFill="1" applyAlignment="1">
      <alignment vertical="center"/>
    </xf>
    <xf numFmtId="49" fontId="51" fillId="12" borderId="0" xfId="11" applyNumberFormat="1" applyFont="1" applyFill="1" applyAlignment="1">
      <alignment vertical="center"/>
    </xf>
    <xf numFmtId="0" fontId="48" fillId="12" borderId="0" xfId="11" applyFill="1"/>
    <xf numFmtId="0" fontId="51" fillId="12" borderId="2" xfId="11" applyFont="1" applyFill="1" applyBorder="1" applyAlignment="1" applyProtection="1">
      <alignment horizontal="left" vertical="center" indent="1"/>
      <protection locked="0"/>
    </xf>
    <xf numFmtId="0" fontId="22" fillId="8" borderId="42" xfId="5" applyFill="1" applyBorder="1" applyAlignment="1" applyProtection="1">
      <alignment vertical="center"/>
      <protection locked="0"/>
    </xf>
    <xf numFmtId="0" fontId="51" fillId="12" borderId="66" xfId="11" applyFont="1" applyFill="1" applyBorder="1" applyAlignment="1" applyProtection="1">
      <alignment horizontal="left" vertical="center" indent="1"/>
      <protection locked="0"/>
    </xf>
    <xf numFmtId="0" fontId="4" fillId="14" borderId="0" xfId="0" applyFont="1" applyFill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14" borderId="20" xfId="0" applyFill="1" applyBorder="1" applyAlignment="1">
      <alignment vertical="center"/>
    </xf>
    <xf numFmtId="0" fontId="0" fillId="14" borderId="0" xfId="0" applyFill="1"/>
    <xf numFmtId="0" fontId="9" fillId="5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/>
    </xf>
    <xf numFmtId="0" fontId="0" fillId="14" borderId="0" xfId="0" applyFill="1" applyAlignment="1">
      <alignment vertical="center"/>
    </xf>
    <xf numFmtId="0" fontId="21" fillId="17" borderId="0" xfId="0" applyFont="1" applyFill="1" applyAlignment="1">
      <alignment vertical="center"/>
    </xf>
    <xf numFmtId="0" fontId="5" fillId="14" borderId="0" xfId="0" applyFont="1" applyFill="1"/>
    <xf numFmtId="0" fontId="7" fillId="3" borderId="0" xfId="0" applyFont="1" applyFill="1" applyAlignment="1">
      <alignment vertical="center"/>
    </xf>
    <xf numFmtId="0" fontId="16" fillId="14" borderId="0" xfId="0" applyFont="1" applyFill="1" applyAlignment="1">
      <alignment horizontal="center"/>
    </xf>
    <xf numFmtId="0" fontId="2" fillId="8" borderId="42" xfId="0" applyFont="1" applyFill="1" applyBorder="1" applyAlignment="1" applyProtection="1">
      <alignment vertical="center"/>
      <protection locked="0"/>
    </xf>
    <xf numFmtId="49" fontId="2" fillId="8" borderId="42" xfId="0" applyNumberFormat="1" applyFont="1" applyFill="1" applyBorder="1" applyAlignment="1" applyProtection="1">
      <alignment horizontal="left" vertical="center"/>
      <protection locked="0"/>
    </xf>
    <xf numFmtId="0" fontId="2" fillId="5" borderId="41" xfId="0" applyFont="1" applyFill="1" applyBorder="1" applyAlignment="1" applyProtection="1">
      <alignment vertical="center"/>
      <protection locked="0"/>
    </xf>
    <xf numFmtId="0" fontId="2" fillId="5" borderId="42" xfId="0" applyFont="1" applyFill="1" applyBorder="1" applyAlignment="1" applyProtection="1">
      <alignment vertical="center"/>
      <protection locked="0"/>
    </xf>
    <xf numFmtId="49" fontId="2" fillId="5" borderId="42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Alignment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2" borderId="0" xfId="0" applyFont="1" applyFill="1"/>
    <xf numFmtId="49" fontId="11" fillId="12" borderId="25" xfId="0" applyNumberFormat="1" applyFont="1" applyFill="1" applyBorder="1" applyAlignment="1">
      <alignment horizontal="left" wrapText="1"/>
    </xf>
    <xf numFmtId="49" fontId="11" fillId="12" borderId="0" xfId="0" applyNumberFormat="1" applyFont="1" applyFill="1" applyAlignment="1">
      <alignment horizontal="center" wrapText="1"/>
    </xf>
    <xf numFmtId="49" fontId="11" fillId="12" borderId="14" xfId="0" applyNumberFormat="1" applyFont="1" applyFill="1" applyBorder="1" applyAlignment="1">
      <alignment horizontal="left" wrapText="1"/>
    </xf>
    <xf numFmtId="49" fontId="11" fillId="12" borderId="62" xfId="0" applyNumberFormat="1" applyFont="1" applyFill="1" applyBorder="1" applyAlignment="1">
      <alignment horizontal="center" wrapText="1"/>
    </xf>
    <xf numFmtId="49" fontId="11" fillId="12" borderId="32" xfId="0" applyNumberFormat="1" applyFont="1" applyFill="1" applyBorder="1" applyAlignment="1">
      <alignment horizontal="center" wrapText="1"/>
    </xf>
    <xf numFmtId="49" fontId="11" fillId="12" borderId="63" xfId="0" applyNumberFormat="1" applyFont="1" applyFill="1" applyBorder="1" applyAlignment="1">
      <alignment horizontal="center" wrapText="1"/>
    </xf>
    <xf numFmtId="49" fontId="11" fillId="12" borderId="73" xfId="0" applyNumberFormat="1" applyFont="1" applyFill="1" applyBorder="1" applyAlignment="1">
      <alignment horizontal="center" wrapText="1"/>
    </xf>
    <xf numFmtId="0" fontId="11" fillId="14" borderId="4" xfId="0" applyFont="1" applyFill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49" fontId="9" fillId="3" borderId="26" xfId="0" applyNumberFormat="1" applyFont="1" applyFill="1" applyBorder="1" applyAlignment="1">
      <alignment horizontal="right" vertical="center"/>
    </xf>
    <xf numFmtId="49" fontId="9" fillId="3" borderId="21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9" fillId="14" borderId="21" xfId="0" applyFont="1" applyFill="1" applyBorder="1" applyAlignment="1">
      <alignment vertical="center"/>
    </xf>
    <xf numFmtId="0" fontId="10" fillId="3" borderId="27" xfId="0" applyFont="1" applyFill="1" applyBorder="1"/>
    <xf numFmtId="49" fontId="11" fillId="12" borderId="0" xfId="0" applyNumberFormat="1" applyFont="1" applyFill="1" applyAlignment="1">
      <alignment horizontal="left"/>
    </xf>
    <xf numFmtId="3" fontId="2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4" fontId="4" fillId="2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0" fillId="5" borderId="80" xfId="0" applyFill="1" applyBorder="1"/>
    <xf numFmtId="0" fontId="7" fillId="3" borderId="0" xfId="0" applyFont="1" applyFill="1" applyAlignment="1">
      <alignment horizontal="left" vertical="center"/>
    </xf>
    <xf numFmtId="0" fontId="5" fillId="14" borderId="0" xfId="0" applyFont="1" applyFill="1" applyAlignment="1">
      <alignment horizontal="left"/>
    </xf>
    <xf numFmtId="0" fontId="0" fillId="14" borderId="0" xfId="0" applyFill="1" applyAlignment="1">
      <alignment horizontal="left" vertical="center"/>
    </xf>
    <xf numFmtId="0" fontId="21" fillId="17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5" fillId="12" borderId="22" xfId="0" applyFont="1" applyFill="1" applyBorder="1" applyAlignment="1" applyProtection="1">
      <alignment horizontal="center" vertical="center"/>
      <protection locked="0"/>
    </xf>
    <xf numFmtId="49" fontId="19" fillId="12" borderId="74" xfId="0" applyNumberFormat="1" applyFont="1" applyFill="1" applyBorder="1" applyAlignment="1" applyProtection="1">
      <alignment horizontal="center" wrapText="1"/>
      <protection locked="0"/>
    </xf>
    <xf numFmtId="14" fontId="19" fillId="12" borderId="66" xfId="0" applyNumberFormat="1" applyFont="1" applyFill="1" applyBorder="1" applyAlignment="1" applyProtection="1">
      <alignment horizontal="center" wrapText="1"/>
      <protection locked="0"/>
    </xf>
    <xf numFmtId="0" fontId="7" fillId="14" borderId="4" xfId="0" applyFont="1" applyFill="1" applyBorder="1" applyAlignment="1">
      <alignment horizontal="center" vertical="center" wrapText="1"/>
    </xf>
    <xf numFmtId="0" fontId="11" fillId="14" borderId="8" xfId="0" applyFont="1" applyFill="1" applyBorder="1" applyAlignment="1">
      <alignment horizontal="center" vertical="top"/>
    </xf>
    <xf numFmtId="0" fontId="11" fillId="14" borderId="8" xfId="0" applyFont="1" applyFill="1" applyBorder="1" applyAlignment="1">
      <alignment horizontal="center" vertical="center"/>
    </xf>
    <xf numFmtId="3" fontId="11" fillId="14" borderId="26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11" fillId="14" borderId="8" xfId="0" applyFont="1" applyFill="1" applyBorder="1" applyAlignment="1">
      <alignment vertical="center"/>
    </xf>
    <xf numFmtId="0" fontId="2" fillId="14" borderId="2" xfId="0" applyFont="1" applyFill="1" applyBorder="1" applyAlignment="1">
      <alignment vertical="center"/>
    </xf>
    <xf numFmtId="0" fontId="11" fillId="14" borderId="5" xfId="0" applyFont="1" applyFill="1" applyBorder="1" applyAlignment="1">
      <alignment vertical="center"/>
    </xf>
    <xf numFmtId="0" fontId="9" fillId="14" borderId="7" xfId="0" applyFont="1" applyFill="1" applyBorder="1" applyAlignment="1">
      <alignment vertical="center"/>
    </xf>
    <xf numFmtId="0" fontId="57" fillId="14" borderId="22" xfId="0" applyFont="1" applyFill="1" applyBorder="1" applyAlignment="1">
      <alignment horizontal="center" vertical="center" wrapText="1"/>
    </xf>
    <xf numFmtId="49" fontId="2" fillId="0" borderId="76" xfId="0" applyNumberFormat="1" applyFont="1" applyBorder="1" applyAlignment="1" applyProtection="1">
      <alignment horizontal="center" vertical="center"/>
      <protection locked="0"/>
    </xf>
    <xf numFmtId="49" fontId="9" fillId="3" borderId="7" xfId="0" applyNumberFormat="1" applyFont="1" applyFill="1" applyBorder="1" applyAlignment="1">
      <alignment horizontal="right" vertical="center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9" fillId="14" borderId="26" xfId="0" applyFont="1" applyFill="1" applyBorder="1" applyAlignment="1">
      <alignment horizontal="center" vertical="center"/>
    </xf>
    <xf numFmtId="3" fontId="11" fillId="14" borderId="2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2" fillId="8" borderId="43" xfId="0" applyFont="1" applyFill="1" applyBorder="1" applyAlignment="1" applyProtection="1">
      <alignment vertical="center"/>
      <protection locked="0"/>
    </xf>
    <xf numFmtId="0" fontId="43" fillId="12" borderId="0" xfId="11" applyFont="1" applyFill="1" applyAlignment="1">
      <alignment horizontal="left" vertical="center"/>
    </xf>
    <xf numFmtId="0" fontId="43" fillId="12" borderId="22" xfId="11" applyFont="1" applyFill="1" applyBorder="1" applyAlignment="1">
      <alignment horizontal="center" vertical="center" wrapText="1"/>
    </xf>
    <xf numFmtId="14" fontId="51" fillId="12" borderId="66" xfId="11" applyNumberFormat="1" applyFont="1" applyFill="1" applyBorder="1" applyAlignment="1" applyProtection="1">
      <alignment horizontal="center" vertical="center"/>
      <protection locked="0"/>
    </xf>
    <xf numFmtId="0" fontId="51" fillId="12" borderId="66" xfId="11" applyFont="1" applyFill="1" applyBorder="1" applyAlignment="1" applyProtection="1">
      <alignment horizontal="center" vertical="center"/>
      <protection locked="0"/>
    </xf>
    <xf numFmtId="0" fontId="0" fillId="17" borderId="27" xfId="0" applyFill="1" applyBorder="1"/>
    <xf numFmtId="0" fontId="58" fillId="12" borderId="2" xfId="11" applyFont="1" applyFill="1" applyBorder="1" applyAlignment="1">
      <alignment horizontal="center" vertical="center"/>
    </xf>
    <xf numFmtId="0" fontId="43" fillId="12" borderId="0" xfId="11" applyFont="1" applyFill="1" applyAlignment="1">
      <alignment horizontal="center" vertical="center" wrapText="1"/>
    </xf>
    <xf numFmtId="0" fontId="51" fillId="12" borderId="27" xfId="11" applyFont="1" applyFill="1" applyBorder="1" applyAlignment="1">
      <alignment horizontal="center" vertical="center"/>
    </xf>
    <xf numFmtId="0" fontId="59" fillId="12" borderId="25" xfId="10" applyFont="1" applyFill="1" applyBorder="1" applyAlignment="1">
      <alignment vertical="center"/>
    </xf>
    <xf numFmtId="0" fontId="2" fillId="12" borderId="0" xfId="10" applyFill="1" applyAlignment="1">
      <alignment vertical="center"/>
    </xf>
    <xf numFmtId="0" fontId="60" fillId="12" borderId="1" xfId="10" applyFont="1" applyFill="1" applyBorder="1" applyAlignment="1" applyProtection="1">
      <alignment horizontal="center" vertical="center"/>
      <protection locked="0"/>
    </xf>
    <xf numFmtId="0" fontId="52" fillId="12" borderId="0" xfId="11" applyFont="1" applyFill="1" applyAlignment="1">
      <alignment horizontal="center" vertical="center" wrapText="1"/>
    </xf>
    <xf numFmtId="0" fontId="52" fillId="12" borderId="0" xfId="11" applyFont="1" applyFill="1" applyAlignment="1" applyProtection="1">
      <alignment horizontal="center" vertical="center" wrapText="1"/>
      <protection locked="0"/>
    </xf>
    <xf numFmtId="0" fontId="43" fillId="12" borderId="10" xfId="11" applyFont="1" applyFill="1" applyBorder="1" applyAlignment="1">
      <alignment horizontal="left" vertical="center" indent="1"/>
    </xf>
    <xf numFmtId="0" fontId="51" fillId="12" borderId="54" xfId="11" applyFont="1" applyFill="1" applyBorder="1" applyAlignment="1" applyProtection="1">
      <alignment horizontal="left" vertical="center" indent="1"/>
      <protection locked="0"/>
    </xf>
    <xf numFmtId="0" fontId="51" fillId="12" borderId="2" xfId="11" applyFont="1" applyFill="1" applyBorder="1" applyAlignment="1" applyProtection="1">
      <alignment horizontal="center" vertical="center"/>
      <protection locked="0"/>
    </xf>
    <xf numFmtId="49" fontId="43" fillId="12" borderId="10" xfId="11" applyNumberFormat="1" applyFont="1" applyFill="1" applyBorder="1" applyAlignment="1">
      <alignment horizontal="left" vertical="center" indent="1"/>
    </xf>
    <xf numFmtId="49" fontId="51" fillId="12" borderId="54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2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2" xfId="11" applyNumberFormat="1" applyFont="1" applyFill="1" applyBorder="1" applyAlignment="1" applyProtection="1">
      <alignment horizontal="center" vertical="center"/>
      <protection locked="0"/>
    </xf>
    <xf numFmtId="49" fontId="51" fillId="12" borderId="46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3" xfId="11" applyNumberFormat="1" applyFont="1" applyFill="1" applyBorder="1" applyAlignment="1" applyProtection="1">
      <alignment horizontal="left" vertical="center" indent="1"/>
      <protection locked="0"/>
    </xf>
    <xf numFmtId="49" fontId="51" fillId="12" borderId="3" xfId="11" applyNumberFormat="1" applyFont="1" applyFill="1" applyBorder="1" applyAlignment="1" applyProtection="1">
      <alignment horizontal="center" vertical="center"/>
      <protection locked="0"/>
    </xf>
    <xf numFmtId="0" fontId="55" fillId="18" borderId="4" xfId="12" applyFont="1" applyBorder="1" applyAlignment="1"/>
    <xf numFmtId="0" fontId="55" fillId="18" borderId="82" xfId="12" applyFont="1" applyBorder="1" applyAlignment="1" applyProtection="1">
      <alignment horizontal="center"/>
    </xf>
    <xf numFmtId="0" fontId="55" fillId="18" borderId="53" xfId="12" applyFont="1" applyBorder="1" applyAlignment="1">
      <alignment horizontal="center"/>
    </xf>
    <xf numFmtId="0" fontId="55" fillId="18" borderId="22" xfId="12" applyFont="1" applyBorder="1" applyAlignment="1">
      <alignment horizontal="center"/>
    </xf>
    <xf numFmtId="0" fontId="55" fillId="18" borderId="29" xfId="12" applyFont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4" fontId="1" fillId="0" borderId="83" xfId="0" applyNumberFormat="1" applyFont="1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7" fillId="3" borderId="5" xfId="0" applyFont="1" applyFill="1" applyBorder="1" applyAlignment="1">
      <alignment vertical="center"/>
    </xf>
    <xf numFmtId="4" fontId="1" fillId="0" borderId="84" xfId="0" applyNumberFormat="1" applyFont="1" applyBorder="1" applyAlignment="1">
      <alignment vertical="center"/>
    </xf>
    <xf numFmtId="4" fontId="0" fillId="6" borderId="46" xfId="0" applyNumberFormat="1" applyFill="1" applyBorder="1" applyAlignment="1" applyProtection="1">
      <alignment vertical="center"/>
      <protection locked="0"/>
    </xf>
    <xf numFmtId="4" fontId="0" fillId="6" borderId="3" xfId="0" applyNumberFormat="1" applyFill="1" applyBorder="1" applyAlignment="1" applyProtection="1">
      <alignment vertical="center"/>
      <protection locked="0"/>
    </xf>
    <xf numFmtId="4" fontId="0" fillId="6" borderId="9" xfId="0" applyNumberFormat="1" applyFill="1" applyBorder="1" applyAlignment="1" applyProtection="1">
      <alignment vertical="center"/>
      <protection locked="0"/>
    </xf>
    <xf numFmtId="0" fontId="7" fillId="14" borderId="62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vertical="center"/>
    </xf>
    <xf numFmtId="3" fontId="11" fillId="14" borderId="31" xfId="0" applyNumberFormat="1" applyFont="1" applyFill="1" applyBorder="1" applyAlignment="1">
      <alignment horizontal="center" vertical="center"/>
    </xf>
    <xf numFmtId="0" fontId="11" fillId="14" borderId="12" xfId="0" applyFont="1" applyFill="1" applyBorder="1" applyAlignment="1">
      <alignment horizontal="center" vertical="center"/>
    </xf>
    <xf numFmtId="0" fontId="9" fillId="14" borderId="85" xfId="0" applyFont="1" applyFill="1" applyBorder="1" applyAlignment="1">
      <alignment vertical="center"/>
    </xf>
    <xf numFmtId="0" fontId="7" fillId="14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vertical="center"/>
    </xf>
    <xf numFmtId="0" fontId="7" fillId="3" borderId="6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9" fillId="14" borderId="76" xfId="0" applyFont="1" applyFill="1" applyBorder="1" applyAlignment="1">
      <alignment vertical="center"/>
    </xf>
    <xf numFmtId="0" fontId="2" fillId="3" borderId="0" xfId="10" applyFill="1"/>
    <xf numFmtId="0" fontId="2" fillId="2" borderId="0" xfId="10" applyFill="1"/>
    <xf numFmtId="0" fontId="27" fillId="2" borderId="0" xfId="10" applyFont="1" applyFill="1"/>
    <xf numFmtId="0" fontId="2" fillId="2" borderId="0" xfId="10" applyFill="1" applyAlignment="1">
      <alignment vertical="top" wrapText="1"/>
    </xf>
    <xf numFmtId="0" fontId="2" fillId="2" borderId="0" xfId="10" applyFill="1" applyProtection="1">
      <protection locked="0"/>
    </xf>
    <xf numFmtId="0" fontId="2" fillId="0" borderId="0" xfId="10"/>
    <xf numFmtId="0" fontId="68" fillId="6" borderId="0" xfId="0" applyFont="1" applyFill="1"/>
    <xf numFmtId="49" fontId="69" fillId="12" borderId="11" xfId="11" applyNumberFormat="1" applyFont="1" applyFill="1" applyBorder="1" applyAlignment="1">
      <alignment horizontal="left" vertical="center" indent="1"/>
    </xf>
    <xf numFmtId="0" fontId="26" fillId="3" borderId="0" xfId="10" applyFont="1" applyFill="1" applyAlignment="1">
      <alignment horizontal="left" wrapText="1"/>
    </xf>
    <xf numFmtId="0" fontId="30" fillId="2" borderId="0" xfId="10" applyFont="1" applyFill="1" applyAlignment="1">
      <alignment vertical="center"/>
    </xf>
    <xf numFmtId="0" fontId="2" fillId="2" borderId="0" xfId="10" applyFill="1" applyAlignment="1">
      <alignment vertical="top" wrapText="1"/>
    </xf>
    <xf numFmtId="0" fontId="25" fillId="3" borderId="0" xfId="10" applyFont="1" applyFill="1" applyAlignment="1">
      <alignment horizontal="center" wrapText="1"/>
    </xf>
    <xf numFmtId="0" fontId="62" fillId="3" borderId="0" xfId="10" applyFont="1" applyFill="1" applyAlignment="1">
      <alignment horizontal="center"/>
    </xf>
    <xf numFmtId="0" fontId="63" fillId="3" borderId="0" xfId="10" applyFont="1" applyFill="1" applyAlignment="1">
      <alignment horizontal="center" vertical="center" wrapText="1"/>
    </xf>
    <xf numFmtId="0" fontId="8" fillId="3" borderId="0" xfId="10" applyFont="1" applyFill="1" applyAlignment="1">
      <alignment horizontal="center"/>
    </xf>
    <xf numFmtId="0" fontId="63" fillId="3" borderId="0" xfId="10" applyFont="1" applyFill="1" applyAlignment="1">
      <alignment horizontal="left" vertical="center" wrapText="1"/>
    </xf>
    <xf numFmtId="0" fontId="34" fillId="0" borderId="0" xfId="10" applyFont="1" applyAlignment="1">
      <alignment horizontal="left" vertical="center" wrapText="1"/>
    </xf>
    <xf numFmtId="0" fontId="56" fillId="3" borderId="0" xfId="10" applyFont="1" applyFill="1" applyAlignment="1">
      <alignment horizontal="left" vertical="center" wrapText="1"/>
    </xf>
    <xf numFmtId="0" fontId="63" fillId="3" borderId="0" xfId="10" applyFont="1" applyFill="1" applyAlignment="1">
      <alignment horizontal="center" wrapText="1"/>
    </xf>
    <xf numFmtId="0" fontId="65" fillId="5" borderId="0" xfId="10" applyFont="1" applyFill="1" applyAlignment="1">
      <alignment horizontal="center" wrapText="1"/>
    </xf>
    <xf numFmtId="0" fontId="8" fillId="3" borderId="0" xfId="10" applyFont="1" applyFill="1" applyAlignment="1">
      <alignment horizontal="center" wrapText="1"/>
    </xf>
    <xf numFmtId="0" fontId="66" fillId="3" borderId="0" xfId="10" applyFont="1" applyFill="1" applyAlignment="1">
      <alignment horizontal="left" vertical="center" wrapText="1"/>
    </xf>
    <xf numFmtId="0" fontId="34" fillId="3" borderId="0" xfId="10" applyFont="1" applyFill="1" applyAlignment="1">
      <alignment horizontal="left" wrapText="1" shrinkToFit="1"/>
    </xf>
    <xf numFmtId="0" fontId="34" fillId="3" borderId="0" xfId="10" applyFont="1" applyFill="1" applyAlignment="1">
      <alignment horizontal="left" vertical="center" wrapText="1"/>
    </xf>
    <xf numFmtId="0" fontId="34" fillId="3" borderId="0" xfId="10" applyFont="1" applyFill="1" applyAlignment="1">
      <alignment horizontal="left" vertical="center" wrapText="1" shrinkToFit="1"/>
    </xf>
    <xf numFmtId="0" fontId="67" fillId="3" borderId="0" xfId="10" applyFont="1" applyFill="1" applyAlignment="1">
      <alignment horizontal="center" wrapText="1"/>
    </xf>
    <xf numFmtId="0" fontId="2" fillId="9" borderId="0" xfId="0" applyFont="1" applyFill="1"/>
    <xf numFmtId="0" fontId="0" fillId="0" borderId="0" xfId="0"/>
    <xf numFmtId="0" fontId="28" fillId="6" borderId="0" xfId="0" applyFont="1" applyFill="1" applyAlignment="1">
      <alignment horizontal="center" vertical="center"/>
    </xf>
    <xf numFmtId="0" fontId="28" fillId="6" borderId="50" xfId="0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32" fillId="6" borderId="4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43" xfId="0" applyFont="1" applyBorder="1" applyAlignment="1" applyProtection="1">
      <alignment horizontal="center" vertical="center"/>
      <protection locked="0"/>
    </xf>
    <xf numFmtId="0" fontId="29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0" fillId="8" borderId="42" xfId="0" applyFill="1" applyBorder="1" applyAlignment="1" applyProtection="1">
      <alignment vertical="top"/>
      <protection locked="0"/>
    </xf>
    <xf numFmtId="0" fontId="0" fillId="7" borderId="52" xfId="0" applyFill="1" applyBorder="1" applyAlignment="1" applyProtection="1">
      <alignment vertical="top"/>
      <protection locked="0"/>
    </xf>
    <xf numFmtId="0" fontId="0" fillId="7" borderId="43" xfId="0" applyFill="1" applyBorder="1" applyAlignment="1" applyProtection="1">
      <alignment vertical="top"/>
      <protection locked="0"/>
    </xf>
    <xf numFmtId="49" fontId="19" fillId="12" borderId="5" xfId="0" applyNumberFormat="1" applyFont="1" applyFill="1" applyBorder="1" applyAlignment="1" applyProtection="1">
      <alignment horizontal="left" vertical="center" wrapText="1"/>
      <protection locked="0"/>
    </xf>
    <xf numFmtId="49" fontId="19" fillId="12" borderId="19" xfId="0" applyNumberFormat="1" applyFont="1" applyFill="1" applyBorder="1" applyAlignment="1" applyProtection="1">
      <alignment horizontal="left" vertical="center" wrapText="1"/>
      <protection locked="0"/>
    </xf>
    <xf numFmtId="49" fontId="19" fillId="12" borderId="36" xfId="0" applyNumberFormat="1" applyFont="1" applyFill="1" applyBorder="1" applyAlignment="1" applyProtection="1">
      <alignment horizontal="left" vertical="center" wrapText="1"/>
      <protection locked="0"/>
    </xf>
    <xf numFmtId="49" fontId="2" fillId="12" borderId="21" xfId="0" applyNumberFormat="1" applyFont="1" applyFill="1" applyBorder="1" applyAlignment="1" applyProtection="1">
      <alignment horizontal="left" vertical="center"/>
      <protection locked="0"/>
    </xf>
    <xf numFmtId="49" fontId="2" fillId="12" borderId="18" xfId="0" applyNumberFormat="1" applyFont="1" applyFill="1" applyBorder="1" applyAlignment="1" applyProtection="1">
      <alignment horizontal="left" vertical="center"/>
      <protection locked="0"/>
    </xf>
    <xf numFmtId="49" fontId="2" fillId="12" borderId="54" xfId="0" applyNumberFormat="1" applyFont="1" applyFill="1" applyBorder="1" applyAlignment="1" applyProtection="1">
      <alignment horizontal="left" vertical="center"/>
      <protection locked="0"/>
    </xf>
    <xf numFmtId="166" fontId="2" fillId="16" borderId="21" xfId="0" applyNumberFormat="1" applyFont="1" applyFill="1" applyBorder="1" applyAlignment="1" applyProtection="1">
      <alignment horizontal="center" vertical="center"/>
      <protection locked="0"/>
    </xf>
    <xf numFmtId="166" fontId="2" fillId="16" borderId="18" xfId="0" applyNumberFormat="1" applyFont="1" applyFill="1" applyBorder="1" applyAlignment="1" applyProtection="1">
      <alignment horizontal="center" vertical="center"/>
      <protection locked="0"/>
    </xf>
    <xf numFmtId="166" fontId="2" fillId="16" borderId="54" xfId="0" applyNumberFormat="1" applyFont="1" applyFill="1" applyBorder="1" applyAlignment="1" applyProtection="1">
      <alignment horizontal="center" vertical="center"/>
      <protection locked="0"/>
    </xf>
    <xf numFmtId="49" fontId="2" fillId="16" borderId="21" xfId="0" applyNumberFormat="1" applyFont="1" applyFill="1" applyBorder="1" applyAlignment="1" applyProtection="1">
      <alignment horizontal="left" vertical="center"/>
      <protection locked="0"/>
    </xf>
    <xf numFmtId="49" fontId="2" fillId="16" borderId="18" xfId="0" applyNumberFormat="1" applyFont="1" applyFill="1" applyBorder="1" applyAlignment="1" applyProtection="1">
      <alignment horizontal="left" vertical="center"/>
      <protection locked="0"/>
    </xf>
    <xf numFmtId="49" fontId="2" fillId="16" borderId="54" xfId="0" applyNumberFormat="1" applyFont="1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>
      <alignment horizontal="left"/>
    </xf>
    <xf numFmtId="0" fontId="0" fillId="0" borderId="30" xfId="0" applyBorder="1" applyAlignment="1">
      <alignment horizontal="left"/>
    </xf>
    <xf numFmtId="0" fontId="2" fillId="17" borderId="27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1" fillId="12" borderId="28" xfId="0" applyFont="1" applyFill="1" applyBorder="1"/>
    <xf numFmtId="0" fontId="0" fillId="0" borderId="34" xfId="0" applyBorder="1"/>
    <xf numFmtId="0" fontId="0" fillId="0" borderId="38" xfId="0" applyBorder="1"/>
    <xf numFmtId="0" fontId="12" fillId="12" borderId="64" xfId="0" applyFont="1" applyFill="1" applyBorder="1"/>
    <xf numFmtId="0" fontId="0" fillId="0" borderId="55" xfId="0" applyBorder="1"/>
    <xf numFmtId="0" fontId="15" fillId="12" borderId="49" xfId="0" applyFont="1" applyFill="1" applyBorder="1"/>
    <xf numFmtId="0" fontId="0" fillId="0" borderId="61" xfId="0" applyBorder="1"/>
    <xf numFmtId="0" fontId="11" fillId="12" borderId="8" xfId="0" applyFont="1" applyFill="1" applyBorder="1"/>
    <xf numFmtId="0" fontId="0" fillId="0" borderId="18" xfId="0" applyBorder="1"/>
    <xf numFmtId="0" fontId="0" fillId="0" borderId="35" xfId="0" applyBorder="1"/>
    <xf numFmtId="0" fontId="7" fillId="12" borderId="81" xfId="0" applyFont="1" applyFill="1" applyBorder="1" applyAlignment="1">
      <alignment horizontal="left" vertical="center"/>
    </xf>
    <xf numFmtId="0" fontId="0" fillId="0" borderId="20" xfId="0" applyBorder="1"/>
    <xf numFmtId="0" fontId="0" fillId="0" borderId="65" xfId="0" applyBorder="1"/>
    <xf numFmtId="49" fontId="7" fillId="12" borderId="14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vertical="center"/>
    </xf>
    <xf numFmtId="0" fontId="11" fillId="16" borderId="28" xfId="0" applyFont="1" applyFill="1" applyBorder="1"/>
    <xf numFmtId="0" fontId="7" fillId="12" borderId="55" xfId="0" applyFont="1" applyFill="1" applyBorder="1" applyAlignment="1">
      <alignment horizontal="right"/>
    </xf>
    <xf numFmtId="0" fontId="7" fillId="12" borderId="56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3" borderId="0" xfId="0" applyFont="1" applyFill="1"/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54" xfId="0" applyFill="1" applyBorder="1" applyAlignment="1" applyProtection="1">
      <alignment horizontal="left" vertical="center"/>
      <protection locked="0"/>
    </xf>
    <xf numFmtId="0" fontId="2" fillId="2" borderId="21" xfId="5" applyFont="1" applyFill="1" applyBorder="1" applyAlignment="1" applyProtection="1">
      <alignment horizontal="left" vertical="center"/>
    </xf>
    <xf numFmtId="0" fontId="2" fillId="2" borderId="18" xfId="5" applyFont="1" applyFill="1" applyBorder="1" applyAlignment="1" applyProtection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20" fillId="6" borderId="18" xfId="0" applyFont="1" applyFill="1" applyBorder="1" applyAlignment="1">
      <alignment horizontal="left" vertical="center"/>
    </xf>
    <xf numFmtId="0" fontId="20" fillId="6" borderId="54" xfId="0" applyFont="1" applyFill="1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7" fillId="3" borderId="18" xfId="0" applyFont="1" applyFill="1" applyBorder="1" applyAlignment="1">
      <alignment horizontal="left" vertical="center"/>
    </xf>
    <xf numFmtId="0" fontId="7" fillId="14" borderId="57" xfId="0" applyFont="1" applyFill="1" applyBorder="1" applyAlignment="1">
      <alignment horizontal="center"/>
    </xf>
    <xf numFmtId="0" fontId="7" fillId="14" borderId="20" xfId="0" applyFont="1" applyFill="1" applyBorder="1" applyAlignment="1">
      <alignment horizontal="center"/>
    </xf>
    <xf numFmtId="0" fontId="7" fillId="14" borderId="58" xfId="0" applyFont="1" applyFill="1" applyBorder="1" applyAlignment="1">
      <alignment horizontal="center"/>
    </xf>
    <xf numFmtId="0" fontId="7" fillId="14" borderId="27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30" xfId="0" applyFont="1" applyFill="1" applyBorder="1" applyAlignment="1">
      <alignment horizontal="center"/>
    </xf>
    <xf numFmtId="0" fontId="7" fillId="14" borderId="37" xfId="0" applyFont="1" applyFill="1" applyBorder="1" applyAlignment="1">
      <alignment horizontal="center"/>
    </xf>
    <xf numFmtId="0" fontId="7" fillId="14" borderId="34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3" fillId="3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3" borderId="0" xfId="0" applyFont="1" applyFill="1"/>
    <xf numFmtId="0" fontId="9" fillId="0" borderId="0" xfId="0" applyFont="1"/>
    <xf numFmtId="49" fontId="4" fillId="12" borderId="8" xfId="0" applyNumberFormat="1" applyFont="1" applyFill="1" applyBorder="1" applyAlignment="1" applyProtection="1">
      <alignment horizontal="left" vertical="center"/>
      <protection locked="0"/>
    </xf>
    <xf numFmtId="49" fontId="4" fillId="12" borderId="18" xfId="0" applyNumberFormat="1" applyFont="1" applyFill="1" applyBorder="1" applyAlignment="1" applyProtection="1">
      <alignment horizontal="left" vertical="center"/>
      <protection locked="0"/>
    </xf>
    <xf numFmtId="49" fontId="4" fillId="12" borderId="35" xfId="0" applyNumberFormat="1" applyFont="1" applyFill="1" applyBorder="1" applyAlignment="1" applyProtection="1">
      <alignment horizontal="left" vertical="center"/>
      <protection locked="0"/>
    </xf>
    <xf numFmtId="0" fontId="15" fillId="14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1" fillId="12" borderId="14" xfId="0" applyNumberFormat="1" applyFont="1" applyFill="1" applyBorder="1" applyAlignment="1">
      <alignment horizontal="left"/>
    </xf>
    <xf numFmtId="49" fontId="11" fillId="12" borderId="0" xfId="0" applyNumberFormat="1" applyFont="1" applyFill="1" applyAlignment="1">
      <alignment horizontal="left"/>
    </xf>
    <xf numFmtId="0" fontId="19" fillId="12" borderId="66" xfId="0" applyFont="1" applyFill="1" applyBorder="1" applyAlignment="1" applyProtection="1">
      <alignment horizontal="center" wrapText="1"/>
      <protection locked="0"/>
    </xf>
    <xf numFmtId="49" fontId="19" fillId="12" borderId="66" xfId="0" applyNumberFormat="1" applyFont="1" applyFill="1" applyBorder="1" applyAlignment="1">
      <alignment horizontal="center" wrapText="1"/>
    </xf>
    <xf numFmtId="49" fontId="19" fillId="12" borderId="74" xfId="0" applyNumberFormat="1" applyFont="1" applyFill="1" applyBorder="1" applyAlignment="1">
      <alignment horizontal="center" wrapText="1"/>
    </xf>
    <xf numFmtId="49" fontId="11" fillId="12" borderId="14" xfId="0" applyNumberFormat="1" applyFont="1" applyFill="1" applyBorder="1" applyAlignment="1">
      <alignment horizontal="center" wrapText="1"/>
    </xf>
    <xf numFmtId="49" fontId="11" fillId="12" borderId="0" xfId="0" applyNumberFormat="1" applyFont="1" applyFill="1" applyAlignment="1">
      <alignment horizontal="center" wrapText="1"/>
    </xf>
    <xf numFmtId="49" fontId="11" fillId="12" borderId="25" xfId="0" applyNumberFormat="1" applyFont="1" applyFill="1" applyBorder="1" applyAlignment="1">
      <alignment horizontal="center" wrapText="1"/>
    </xf>
    <xf numFmtId="49" fontId="11" fillId="12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left"/>
    </xf>
    <xf numFmtId="3" fontId="19" fillId="12" borderId="66" xfId="0" applyNumberFormat="1" applyFont="1" applyFill="1" applyBorder="1" applyAlignment="1" applyProtection="1">
      <alignment horizontal="center" wrapText="1"/>
      <protection locked="0"/>
    </xf>
    <xf numFmtId="0" fontId="19" fillId="12" borderId="74" xfId="0" applyFont="1" applyFill="1" applyBorder="1" applyAlignment="1" applyProtection="1">
      <alignment horizontal="center" wrapText="1"/>
      <protection locked="0"/>
    </xf>
    <xf numFmtId="0" fontId="19" fillId="12" borderId="60" xfId="0" applyFont="1" applyFill="1" applyBorder="1" applyAlignment="1" applyProtection="1">
      <alignment horizontal="center" wrapText="1"/>
      <protection locked="0"/>
    </xf>
    <xf numFmtId="1" fontId="19" fillId="12" borderId="60" xfId="0" applyNumberFormat="1" applyFont="1" applyFill="1" applyBorder="1" applyAlignment="1" applyProtection="1">
      <alignment horizontal="center" wrapText="1"/>
      <protection locked="0"/>
    </xf>
    <xf numFmtId="49" fontId="19" fillId="12" borderId="60" xfId="0" applyNumberFormat="1" applyFont="1" applyFill="1" applyBorder="1" applyAlignment="1" applyProtection="1">
      <alignment horizontal="center" wrapText="1"/>
      <protection locked="0"/>
    </xf>
    <xf numFmtId="49" fontId="19" fillId="12" borderId="75" xfId="0" applyNumberFormat="1" applyFont="1" applyFill="1" applyBorder="1" applyAlignment="1" applyProtection="1">
      <alignment horizontal="center" wrapText="1"/>
      <protection locked="0"/>
    </xf>
    <xf numFmtId="49" fontId="19" fillId="12" borderId="66" xfId="0" applyNumberFormat="1" applyFont="1" applyFill="1" applyBorder="1" applyAlignment="1" applyProtection="1">
      <alignment horizontal="center" wrapText="1"/>
      <protection locked="0"/>
    </xf>
    <xf numFmtId="0" fontId="19" fillId="12" borderId="66" xfId="0" applyFont="1" applyFill="1" applyBorder="1" applyAlignment="1" applyProtection="1">
      <alignment horizontal="left" wrapText="1"/>
      <protection locked="0"/>
    </xf>
    <xf numFmtId="0" fontId="2" fillId="0" borderId="6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2" fillId="12" borderId="21" xfId="0" applyFont="1" applyFill="1" applyBorder="1" applyAlignment="1" applyProtection="1">
      <alignment horizontal="left" vertical="center"/>
      <protection locked="0"/>
    </xf>
    <xf numFmtId="0" fontId="2" fillId="12" borderId="18" xfId="0" applyFont="1" applyFill="1" applyBorder="1" applyAlignment="1" applyProtection="1">
      <alignment horizontal="left" vertical="center"/>
      <protection locked="0"/>
    </xf>
    <xf numFmtId="0" fontId="2" fillId="12" borderId="54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3" borderId="0" xfId="0" applyFont="1" applyFill="1" applyAlignment="1">
      <alignment horizontal="left"/>
    </xf>
    <xf numFmtId="3" fontId="0" fillId="16" borderId="21" xfId="0" applyNumberFormat="1" applyFill="1" applyBorder="1" applyAlignment="1" applyProtection="1">
      <alignment horizontal="center" vertical="center"/>
      <protection locked="0"/>
    </xf>
    <xf numFmtId="0" fontId="0" fillId="0" borderId="54" xfId="0" applyBorder="1"/>
    <xf numFmtId="0" fontId="2" fillId="16" borderId="21" xfId="0" applyFont="1" applyFill="1" applyBorder="1" applyAlignment="1" applyProtection="1">
      <alignment horizontal="center" vertical="center"/>
      <protection locked="0"/>
    </xf>
    <xf numFmtId="49" fontId="5" fillId="12" borderId="64" xfId="0" applyNumberFormat="1" applyFont="1" applyFill="1" applyBorder="1" applyAlignment="1">
      <alignment horizontal="center" vertical="center"/>
    </xf>
    <xf numFmtId="49" fontId="5" fillId="12" borderId="55" xfId="0" applyNumberFormat="1" applyFont="1" applyFill="1" applyBorder="1" applyAlignment="1">
      <alignment horizontal="center" vertical="center"/>
    </xf>
    <xf numFmtId="49" fontId="5" fillId="12" borderId="61" xfId="0" applyNumberFormat="1" applyFont="1" applyFill="1" applyBorder="1" applyAlignment="1">
      <alignment horizontal="center" vertical="center"/>
    </xf>
    <xf numFmtId="49" fontId="11" fillId="12" borderId="14" xfId="0" applyNumberFormat="1" applyFont="1" applyFill="1" applyBorder="1" applyAlignment="1">
      <alignment horizontal="left" wrapText="1"/>
    </xf>
    <xf numFmtId="49" fontId="11" fillId="12" borderId="0" xfId="0" applyNumberFormat="1" applyFont="1" applyFill="1" applyAlignment="1">
      <alignment horizontal="left" wrapText="1"/>
    </xf>
    <xf numFmtId="49" fontId="11" fillId="12" borderId="25" xfId="0" applyNumberFormat="1" applyFont="1" applyFill="1" applyBorder="1" applyAlignment="1">
      <alignment horizontal="left" wrapText="1"/>
    </xf>
    <xf numFmtId="0" fontId="1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1" fillId="5" borderId="27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2" fillId="12" borderId="21" xfId="0" applyFont="1" applyFill="1" applyBorder="1" applyAlignment="1" applyProtection="1">
      <alignment horizontal="left"/>
      <protection locked="0"/>
    </xf>
    <xf numFmtId="0" fontId="2" fillId="12" borderId="18" xfId="0" applyFont="1" applyFill="1" applyBorder="1" applyAlignment="1" applyProtection="1">
      <alignment horizontal="left"/>
      <protection locked="0"/>
    </xf>
    <xf numFmtId="0" fontId="2" fillId="12" borderId="54" xfId="0" applyFont="1" applyFill="1" applyBorder="1" applyAlignment="1" applyProtection="1">
      <alignment horizontal="left"/>
      <protection locked="0"/>
    </xf>
    <xf numFmtId="49" fontId="2" fillId="12" borderId="21" xfId="0" applyNumberFormat="1" applyFont="1" applyFill="1" applyBorder="1" applyAlignment="1" applyProtection="1">
      <alignment horizontal="center" vertical="center"/>
      <protection locked="0"/>
    </xf>
    <xf numFmtId="49" fontId="2" fillId="12" borderId="18" xfId="0" applyNumberFormat="1" applyFont="1" applyFill="1" applyBorder="1" applyAlignment="1" applyProtection="1">
      <alignment horizontal="center" vertical="center"/>
      <protection locked="0"/>
    </xf>
    <xf numFmtId="49" fontId="2" fillId="12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54" xfId="0" applyBorder="1" applyAlignment="1" applyProtection="1">
      <alignment horizontal="left"/>
      <protection locked="0"/>
    </xf>
    <xf numFmtId="0" fontId="11" fillId="3" borderId="0" xfId="0" applyFont="1" applyFill="1" applyAlignment="1">
      <alignment horizontal="left"/>
    </xf>
    <xf numFmtId="0" fontId="0" fillId="0" borderId="30" xfId="0" applyBorder="1"/>
    <xf numFmtId="0" fontId="7" fillId="3" borderId="20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7" fillId="14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16" borderId="21" xfId="0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54" xfId="0" applyBorder="1" applyProtection="1">
      <protection locked="0"/>
    </xf>
    <xf numFmtId="49" fontId="11" fillId="14" borderId="15" xfId="0" applyNumberFormat="1" applyFont="1" applyFill="1" applyBorder="1" applyAlignment="1">
      <alignment horizontal="center" vertical="center" wrapText="1"/>
    </xf>
    <xf numFmtId="49" fontId="11" fillId="12" borderId="55" xfId="0" applyNumberFormat="1" applyFont="1" applyFill="1" applyBorder="1" applyAlignment="1">
      <alignment horizontal="center" wrapText="1"/>
    </xf>
    <xf numFmtId="49" fontId="11" fillId="12" borderId="61" xfId="0" applyNumberFormat="1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49" fontId="6" fillId="12" borderId="64" xfId="0" applyNumberFormat="1" applyFont="1" applyFill="1" applyBorder="1" applyAlignment="1">
      <alignment horizontal="left" vertical="center"/>
    </xf>
    <xf numFmtId="0" fontId="0" fillId="0" borderId="55" xfId="0" applyBorder="1" applyAlignment="1">
      <alignment vertical="center"/>
    </xf>
    <xf numFmtId="49" fontId="11" fillId="12" borderId="28" xfId="0" applyNumberFormat="1" applyFont="1" applyFill="1" applyBorder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49" fontId="11" fillId="12" borderId="8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1" fillId="1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11" fillId="12" borderId="32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14" fontId="19" fillId="12" borderId="8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18" xfId="0" applyNumberFormat="1" applyFont="1" applyFill="1" applyBorder="1" applyAlignment="1" applyProtection="1">
      <alignment horizontal="center" vertical="center" wrapText="1"/>
      <protection locked="0"/>
    </xf>
    <xf numFmtId="14" fontId="19" fillId="12" borderId="54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57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65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7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12" borderId="3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0" fillId="0" borderId="18" xfId="0" applyBorder="1" applyAlignment="1">
      <alignment horizontal="left"/>
    </xf>
    <xf numFmtId="0" fontId="7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4" xfId="0" applyBorder="1" applyAlignment="1" applyProtection="1">
      <alignment horizontal="left" vertical="center"/>
      <protection locked="0"/>
    </xf>
    <xf numFmtId="0" fontId="7" fillId="14" borderId="32" xfId="0" applyFont="1" applyFill="1" applyBorder="1" applyAlignment="1">
      <alignment horizontal="left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22" fillId="6" borderId="0" xfId="5" applyFill="1" applyAlignment="1" applyProtection="1"/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54" xfId="0" applyFont="1" applyFill="1" applyBorder="1" applyAlignment="1">
      <alignment horizontal="left" vertical="center" wrapText="1"/>
    </xf>
    <xf numFmtId="0" fontId="12" fillId="3" borderId="0" xfId="0" applyFont="1" applyFill="1"/>
    <xf numFmtId="0" fontId="9" fillId="14" borderId="53" xfId="0" applyFont="1" applyFill="1" applyBorder="1" applyAlignment="1">
      <alignment horizontal="left" vertical="center" wrapText="1"/>
    </xf>
    <xf numFmtId="0" fontId="9" fillId="14" borderId="22" xfId="0" applyFont="1" applyFill="1" applyBorder="1" applyAlignment="1">
      <alignment horizontal="left" vertical="center" wrapText="1"/>
    </xf>
    <xf numFmtId="0" fontId="7" fillId="14" borderId="53" xfId="0" applyFont="1" applyFill="1" applyBorder="1" applyAlignment="1">
      <alignment horizontal="left" vertical="center" wrapText="1"/>
    </xf>
    <xf numFmtId="0" fontId="7" fillId="14" borderId="22" xfId="0" applyFont="1" applyFill="1" applyBorder="1" applyAlignment="1">
      <alignment horizontal="left" vertical="center" wrapText="1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3" fontId="2" fillId="0" borderId="35" xfId="0" applyNumberFormat="1" applyFont="1" applyBorder="1" applyAlignment="1">
      <alignment vertical="center"/>
    </xf>
    <xf numFmtId="0" fontId="9" fillId="14" borderId="18" xfId="0" applyFont="1" applyFill="1" applyBorder="1" applyAlignment="1">
      <alignment horizontal="left" vertical="center" wrapText="1"/>
    </xf>
    <xf numFmtId="0" fontId="9" fillId="14" borderId="54" xfId="0" applyFont="1" applyFill="1" applyBorder="1" applyAlignment="1">
      <alignment horizontal="left" vertical="center" wrapText="1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54" xfId="0" applyNumberFormat="1" applyFont="1" applyBorder="1" applyAlignment="1" applyProtection="1">
      <alignment horizontal="center" vertical="center"/>
      <protection locked="0"/>
    </xf>
    <xf numFmtId="3" fontId="2" fillId="0" borderId="26" xfId="0" applyNumberFormat="1" applyFont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3" fontId="2" fillId="0" borderId="53" xfId="0" applyNumberFormat="1" applyFont="1" applyBorder="1" applyAlignment="1" applyProtection="1">
      <alignment horizontal="center" vertical="center"/>
      <protection locked="0"/>
    </xf>
    <xf numFmtId="0" fontId="9" fillId="14" borderId="17" xfId="0" applyFont="1" applyFill="1" applyBorder="1" applyAlignment="1">
      <alignment horizontal="left" vertical="center" wrapText="1"/>
    </xf>
    <xf numFmtId="0" fontId="9" fillId="14" borderId="19" xfId="0" applyFont="1" applyFill="1" applyBorder="1" applyAlignment="1">
      <alignment horizontal="left" vertical="center"/>
    </xf>
    <xf numFmtId="0" fontId="9" fillId="14" borderId="3" xfId="0" applyFont="1" applyFill="1" applyBorder="1" applyAlignment="1">
      <alignment horizontal="left" vertical="center"/>
    </xf>
    <xf numFmtId="3" fontId="11" fillId="14" borderId="54" xfId="0" applyNumberFormat="1" applyFont="1" applyFill="1" applyBorder="1" applyAlignment="1">
      <alignment horizontal="left" vertical="center" wrapText="1"/>
    </xf>
    <xf numFmtId="3" fontId="11" fillId="14" borderId="2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Border="1" applyAlignment="1" applyProtection="1">
      <alignment vertical="center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3" fontId="2" fillId="0" borderId="35" xfId="0" applyNumberFormat="1" applyFont="1" applyBorder="1" applyAlignment="1" applyProtection="1">
      <alignment vertical="center"/>
      <protection locked="0"/>
    </xf>
    <xf numFmtId="0" fontId="11" fillId="3" borderId="5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/>
    </xf>
    <xf numFmtId="0" fontId="9" fillId="5" borderId="2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2" fillId="0" borderId="76" xfId="0" applyNumberFormat="1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85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87" xfId="0" applyFont="1" applyFill="1" applyBorder="1" applyAlignment="1">
      <alignment horizontal="left" vertical="center"/>
    </xf>
    <xf numFmtId="4" fontId="2" fillId="14" borderId="22" xfId="0" applyNumberFormat="1" applyFont="1" applyFill="1" applyBorder="1" applyAlignment="1">
      <alignment horizontal="center" vertical="center"/>
    </xf>
    <xf numFmtId="4" fontId="2" fillId="14" borderId="29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12" fillId="3" borderId="15" xfId="0" applyFont="1" applyFill="1" applyBorder="1"/>
    <xf numFmtId="0" fontId="0" fillId="0" borderId="15" xfId="0" applyBorder="1"/>
    <xf numFmtId="3" fontId="2" fillId="0" borderId="3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46" xfId="0" applyNumberFormat="1" applyFont="1" applyFill="1" applyBorder="1" applyAlignment="1">
      <alignment horizontal="center" vertical="center"/>
    </xf>
    <xf numFmtId="3" fontId="2" fillId="12" borderId="22" xfId="0" applyNumberFormat="1" applyFont="1" applyFill="1" applyBorder="1" applyAlignment="1">
      <alignment horizontal="center" vertical="center"/>
    </xf>
    <xf numFmtId="3" fontId="2" fillId="12" borderId="2" xfId="0" applyNumberFormat="1" applyFont="1" applyFill="1" applyBorder="1" applyAlignment="1">
      <alignment horizontal="center" vertical="center"/>
    </xf>
    <xf numFmtId="0" fontId="7" fillId="14" borderId="19" xfId="0" applyFont="1" applyFill="1" applyBorder="1" applyAlignment="1">
      <alignment horizontal="left" vertical="center"/>
    </xf>
    <xf numFmtId="0" fontId="12" fillId="3" borderId="55" xfId="0" applyFont="1" applyFill="1" applyBorder="1"/>
    <xf numFmtId="4" fontId="2" fillId="12" borderId="13" xfId="0" applyNumberFormat="1" applyFont="1" applyFill="1" applyBorder="1" applyAlignment="1">
      <alignment horizontal="center" vertical="center"/>
    </xf>
    <xf numFmtId="4" fontId="2" fillId="12" borderId="16" xfId="0" applyNumberFormat="1" applyFont="1" applyFill="1" applyBorder="1" applyAlignment="1">
      <alignment horizontal="center" vertical="center"/>
    </xf>
    <xf numFmtId="3" fontId="11" fillId="14" borderId="85" xfId="0" applyNumberFormat="1" applyFont="1" applyFill="1" applyBorder="1" applyAlignment="1">
      <alignment horizontal="left" vertical="center" wrapText="1"/>
    </xf>
    <xf numFmtId="3" fontId="11" fillId="14" borderId="13" xfId="0" applyNumberFormat="1" applyFont="1" applyFill="1" applyBorder="1" applyAlignment="1">
      <alignment horizontal="left" vertical="center" wrapText="1"/>
    </xf>
    <xf numFmtId="0" fontId="9" fillId="14" borderId="18" xfId="0" applyFont="1" applyFill="1" applyBorder="1" applyAlignment="1">
      <alignment horizontal="left" vertical="center"/>
    </xf>
    <xf numFmtId="0" fontId="9" fillId="14" borderId="2" xfId="0" applyFont="1" applyFill="1" applyBorder="1" applyAlignment="1">
      <alignment horizontal="left" vertical="center"/>
    </xf>
    <xf numFmtId="0" fontId="7" fillId="14" borderId="15" xfId="0" applyFont="1" applyFill="1" applyBorder="1" applyAlignment="1">
      <alignment horizontal="left" vertical="center"/>
    </xf>
    <xf numFmtId="3" fontId="2" fillId="0" borderId="31" xfId="0" applyNumberFormat="1" applyFont="1" applyBorder="1" applyAlignment="1" applyProtection="1">
      <alignment horizontal="center" vertical="center"/>
      <protection locked="0"/>
    </xf>
    <xf numFmtId="3" fontId="2" fillId="0" borderId="15" xfId="0" applyNumberFormat="1" applyFont="1" applyBorder="1" applyAlignment="1" applyProtection="1">
      <alignment horizontal="center" vertical="center"/>
      <protection locked="0"/>
    </xf>
    <xf numFmtId="3" fontId="2" fillId="0" borderId="86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>
      <alignment horizontal="center" vertical="center"/>
    </xf>
    <xf numFmtId="0" fontId="9" fillId="14" borderId="2" xfId="0" applyFont="1" applyFill="1" applyBorder="1" applyAlignment="1">
      <alignment horizontal="left" vertical="center" wrapText="1"/>
    </xf>
    <xf numFmtId="0" fontId="9" fillId="14" borderId="46" xfId="0" applyFont="1" applyFill="1" applyBorder="1" applyAlignment="1">
      <alignment horizontal="left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left" vertical="center" wrapText="1"/>
    </xf>
    <xf numFmtId="0" fontId="9" fillId="3" borderId="5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6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 applyProtection="1">
      <alignment horizontal="center" vertical="center"/>
      <protection locked="0"/>
    </xf>
    <xf numFmtId="49" fontId="4" fillId="2" borderId="18" xfId="0" applyNumberFormat="1" applyFont="1" applyFill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3" borderId="47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9" fillId="14" borderId="13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left"/>
    </xf>
    <xf numFmtId="0" fontId="9" fillId="14" borderId="0" xfId="0" applyFont="1" applyFill="1" applyAlignment="1">
      <alignment horizontal="left"/>
    </xf>
    <xf numFmtId="0" fontId="7" fillId="14" borderId="48" xfId="0" applyFont="1" applyFill="1" applyBorder="1" applyAlignment="1">
      <alignment horizontal="center" vertical="center"/>
    </xf>
    <xf numFmtId="0" fontId="7" fillId="14" borderId="72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3" fontId="2" fillId="0" borderId="78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center" vertical="center"/>
    </xf>
    <xf numFmtId="0" fontId="11" fillId="3" borderId="58" xfId="0" applyFont="1" applyFill="1" applyBorder="1" applyAlignment="1">
      <alignment horizontal="left" vertical="center" wrapText="1"/>
    </xf>
    <xf numFmtId="0" fontId="11" fillId="3" borderId="76" xfId="0" applyFont="1" applyFill="1" applyBorder="1" applyAlignment="1">
      <alignment horizontal="left" vertical="center" wrapText="1"/>
    </xf>
    <xf numFmtId="0" fontId="9" fillId="14" borderId="22" xfId="0" applyFont="1" applyFill="1" applyBorder="1" applyAlignment="1">
      <alignment horizontal="center" vertical="center"/>
    </xf>
    <xf numFmtId="0" fontId="0" fillId="14" borderId="22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9" fillId="14" borderId="54" xfId="0" applyFont="1" applyFill="1" applyBorder="1" applyAlignment="1">
      <alignment horizontal="left" vertical="center"/>
    </xf>
    <xf numFmtId="0" fontId="9" fillId="14" borderId="20" xfId="0" applyFont="1" applyFill="1" applyBorder="1" applyAlignment="1">
      <alignment horizontal="left" vertical="center"/>
    </xf>
    <xf numFmtId="0" fontId="9" fillId="14" borderId="58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9" fillId="3" borderId="53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12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18" xfId="0" applyFont="1" applyFill="1" applyBorder="1" applyAlignment="1">
      <alignment horizontal="left" vertical="center"/>
    </xf>
    <xf numFmtId="0" fontId="0" fillId="0" borderId="54" xfId="0" applyBorder="1" applyAlignment="1">
      <alignment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2" fillId="12" borderId="3" xfId="0" applyNumberFormat="1" applyFont="1" applyFill="1" applyBorder="1" applyAlignment="1">
      <alignment horizontal="center" vertical="center"/>
    </xf>
    <xf numFmtId="0" fontId="43" fillId="12" borderId="5" xfId="11" applyFont="1" applyFill="1" applyBorder="1" applyAlignment="1">
      <alignment horizontal="left" vertical="center"/>
    </xf>
    <xf numFmtId="0" fontId="43" fillId="12" borderId="19" xfId="11" applyFont="1" applyFill="1" applyBorder="1" applyAlignment="1">
      <alignment horizontal="left" vertical="center"/>
    </xf>
    <xf numFmtId="0" fontId="2" fillId="0" borderId="19" xfId="10" applyBorder="1" applyAlignment="1">
      <alignment vertical="center"/>
    </xf>
    <xf numFmtId="0" fontId="2" fillId="0" borderId="36" xfId="10" applyBorder="1" applyAlignment="1">
      <alignment vertical="center"/>
    </xf>
    <xf numFmtId="0" fontId="43" fillId="12" borderId="0" xfId="11" applyFont="1" applyFill="1" applyAlignment="1">
      <alignment horizontal="center"/>
    </xf>
    <xf numFmtId="0" fontId="49" fillId="12" borderId="0" xfId="11" applyFont="1" applyFill="1" applyAlignment="1">
      <alignment horizontal="center" vertical="center"/>
    </xf>
    <xf numFmtId="0" fontId="50" fillId="12" borderId="0" xfId="11" applyFont="1" applyFill="1" applyAlignment="1">
      <alignment horizontal="center" vertical="center"/>
    </xf>
    <xf numFmtId="0" fontId="43" fillId="12" borderId="0" xfId="11" applyFont="1" applyFill="1" applyAlignment="1">
      <alignment horizontal="left"/>
    </xf>
    <xf numFmtId="0" fontId="43" fillId="12" borderId="64" xfId="11" applyFont="1" applyFill="1" applyBorder="1" applyAlignment="1">
      <alignment horizontal="left" vertical="center"/>
    </xf>
    <xf numFmtId="0" fontId="43" fillId="12" borderId="55" xfId="11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49" fontId="52" fillId="12" borderId="8" xfId="11" applyNumberFormat="1" applyFont="1" applyFill="1" applyBorder="1" applyAlignment="1" applyProtection="1">
      <alignment horizontal="left" vertical="center"/>
      <protection locked="0"/>
    </xf>
    <xf numFmtId="49" fontId="52" fillId="12" borderId="18" xfId="11" applyNumberFormat="1" applyFont="1" applyFill="1" applyBorder="1" applyAlignment="1" applyProtection="1">
      <alignment horizontal="left" vertical="center"/>
      <protection locked="0"/>
    </xf>
    <xf numFmtId="49" fontId="52" fillId="12" borderId="35" xfId="11" applyNumberFormat="1" applyFont="1" applyFill="1" applyBorder="1" applyAlignment="1" applyProtection="1">
      <alignment horizontal="left" vertical="center"/>
      <protection locked="0"/>
    </xf>
    <xf numFmtId="0" fontId="43" fillId="12" borderId="14" xfId="11" applyFont="1" applyFill="1" applyBorder="1" applyAlignment="1">
      <alignment horizontal="left" vertical="center"/>
    </xf>
    <xf numFmtId="0" fontId="43" fillId="12" borderId="0" xfId="11" applyFont="1" applyFill="1" applyAlignment="1">
      <alignment horizontal="left" vertical="center"/>
    </xf>
    <xf numFmtId="0" fontId="43" fillId="12" borderId="25" xfId="11" applyFont="1" applyFill="1" applyBorder="1" applyAlignment="1">
      <alignment horizontal="left" vertical="center"/>
    </xf>
    <xf numFmtId="49" fontId="51" fillId="12" borderId="8" xfId="11" applyNumberFormat="1" applyFont="1" applyFill="1" applyBorder="1" applyAlignment="1" applyProtection="1">
      <alignment horizontal="left" vertical="center"/>
      <protection locked="0"/>
    </xf>
    <xf numFmtId="49" fontId="51" fillId="12" borderId="18" xfId="11" applyNumberFormat="1" applyFont="1" applyFill="1" applyBorder="1" applyAlignment="1" applyProtection="1">
      <alignment horizontal="left" vertical="center"/>
      <protection locked="0"/>
    </xf>
    <xf numFmtId="49" fontId="51" fillId="12" borderId="35" xfId="11" applyNumberFormat="1" applyFont="1" applyFill="1" applyBorder="1" applyAlignment="1" applyProtection="1">
      <alignment horizontal="left" vertical="center"/>
      <protection locked="0"/>
    </xf>
    <xf numFmtId="0" fontId="51" fillId="12" borderId="8" xfId="11" applyFont="1" applyFill="1" applyBorder="1" applyAlignment="1" applyProtection="1">
      <alignment horizontal="left" vertical="center"/>
      <protection locked="0"/>
    </xf>
    <xf numFmtId="0" fontId="51" fillId="12" borderId="18" xfId="11" applyFont="1" applyFill="1" applyBorder="1" applyAlignment="1" applyProtection="1">
      <alignment horizontal="left" vertical="center"/>
      <protection locked="0"/>
    </xf>
    <xf numFmtId="0" fontId="27" fillId="0" borderId="18" xfId="10" applyFont="1" applyBorder="1" applyAlignment="1" applyProtection="1">
      <alignment vertical="center"/>
      <protection locked="0"/>
    </xf>
    <xf numFmtId="0" fontId="27" fillId="0" borderId="35" xfId="10" applyFont="1" applyBorder="1" applyAlignment="1" applyProtection="1">
      <alignment vertical="center"/>
      <protection locked="0"/>
    </xf>
    <xf numFmtId="0" fontId="43" fillId="12" borderId="0" xfId="11" applyFont="1" applyFill="1" applyAlignment="1">
      <alignment horizontal="center" vertical="center"/>
    </xf>
    <xf numFmtId="0" fontId="43" fillId="12" borderId="0" xfId="11" applyFont="1" applyFill="1" applyAlignment="1">
      <alignment horizontal="left" vertical="center" wrapText="1"/>
    </xf>
    <xf numFmtId="0" fontId="2" fillId="0" borderId="0" xfId="10" applyAlignment="1">
      <alignment horizontal="left" vertical="center" wrapText="1"/>
    </xf>
    <xf numFmtId="0" fontId="43" fillId="12" borderId="32" xfId="11" applyFont="1" applyFill="1" applyBorder="1" applyAlignment="1">
      <alignment horizontal="left" vertical="center" wrapText="1"/>
    </xf>
    <xf numFmtId="0" fontId="2" fillId="0" borderId="32" xfId="10" applyBorder="1" applyAlignment="1">
      <alignment horizontal="left" vertical="center" wrapText="1"/>
    </xf>
    <xf numFmtId="0" fontId="2" fillId="0" borderId="55" xfId="10" applyBorder="1" applyAlignment="1">
      <alignment vertical="center"/>
    </xf>
    <xf numFmtId="2" fontId="43" fillId="12" borderId="17" xfId="11" applyNumberFormat="1" applyFont="1" applyFill="1" applyBorder="1" applyAlignment="1">
      <alignment horizontal="left" vertical="center"/>
    </xf>
    <xf numFmtId="2" fontId="43" fillId="12" borderId="6" xfId="11" applyNumberFormat="1" applyFont="1" applyFill="1" applyBorder="1" applyAlignment="1">
      <alignment horizontal="left" vertical="center"/>
    </xf>
    <xf numFmtId="0" fontId="51" fillId="12" borderId="8" xfId="11" applyFont="1" applyFill="1" applyBorder="1" applyAlignment="1">
      <alignment horizontal="left" vertical="center"/>
    </xf>
    <xf numFmtId="0" fontId="51" fillId="12" borderId="18" xfId="11" applyFont="1" applyFill="1" applyBorder="1" applyAlignment="1">
      <alignment horizontal="left" vertical="center"/>
    </xf>
    <xf numFmtId="0" fontId="27" fillId="0" borderId="18" xfId="10" applyFont="1" applyBorder="1" applyAlignment="1">
      <alignment vertical="center"/>
    </xf>
    <xf numFmtId="0" fontId="27" fillId="0" borderId="54" xfId="10" applyFont="1" applyBorder="1" applyAlignment="1">
      <alignment vertical="center"/>
    </xf>
    <xf numFmtId="2" fontId="51" fillId="12" borderId="21" xfId="11" applyNumberFormat="1" applyFont="1" applyFill="1" applyBorder="1" applyAlignment="1">
      <alignment horizontal="left" vertical="center"/>
    </xf>
    <xf numFmtId="0" fontId="2" fillId="0" borderId="35" xfId="10" applyBorder="1" applyAlignment="1">
      <alignment horizontal="left" vertical="center"/>
    </xf>
    <xf numFmtId="0" fontId="43" fillId="12" borderId="81" xfId="11" applyFont="1" applyFill="1" applyBorder="1" applyAlignment="1">
      <alignment horizontal="left" vertical="center"/>
    </xf>
    <xf numFmtId="0" fontId="43" fillId="12" borderId="20" xfId="11" applyFont="1" applyFill="1" applyBorder="1" applyAlignment="1">
      <alignment horizontal="left" vertical="center"/>
    </xf>
    <xf numFmtId="0" fontId="2" fillId="0" borderId="20" xfId="10" applyBorder="1" applyAlignment="1">
      <alignment vertical="center"/>
    </xf>
    <xf numFmtId="0" fontId="2" fillId="0" borderId="0" xfId="10" applyAlignment="1">
      <alignment vertical="center"/>
    </xf>
    <xf numFmtId="0" fontId="2" fillId="0" borderId="25" xfId="10" applyBorder="1" applyAlignment="1">
      <alignment vertical="center"/>
    </xf>
    <xf numFmtId="0" fontId="51" fillId="12" borderId="54" xfId="11" applyFont="1" applyFill="1" applyBorder="1" applyAlignment="1" applyProtection="1">
      <alignment horizontal="left" vertical="center"/>
      <protection locked="0"/>
    </xf>
    <xf numFmtId="0" fontId="51" fillId="12" borderId="21" xfId="11" applyFont="1" applyFill="1" applyBorder="1" applyAlignment="1" applyProtection="1">
      <alignment horizontal="left" vertical="center"/>
      <protection locked="0"/>
    </xf>
    <xf numFmtId="0" fontId="51" fillId="12" borderId="14" xfId="11" applyFont="1" applyFill="1" applyBorder="1" applyAlignment="1">
      <alignment horizontal="center" vertical="center"/>
    </xf>
    <xf numFmtId="0" fontId="51" fillId="12" borderId="0" xfId="11" applyFont="1" applyFill="1" applyAlignment="1">
      <alignment horizontal="center" vertical="center"/>
    </xf>
    <xf numFmtId="49" fontId="51" fillId="12" borderId="62" xfId="11" applyNumberFormat="1" applyFont="1" applyFill="1" applyBorder="1" applyAlignment="1">
      <alignment horizontal="left" vertical="center"/>
    </xf>
    <xf numFmtId="49" fontId="51" fillId="12" borderId="32" xfId="11" applyNumberFormat="1" applyFont="1" applyFill="1" applyBorder="1" applyAlignment="1">
      <alignment horizontal="left" vertical="center"/>
    </xf>
    <xf numFmtId="0" fontId="2" fillId="0" borderId="32" xfId="10" applyBorder="1" applyAlignment="1">
      <alignment vertical="center"/>
    </xf>
    <xf numFmtId="0" fontId="2" fillId="0" borderId="63" xfId="10" applyBorder="1" applyAlignment="1">
      <alignment vertical="center"/>
    </xf>
    <xf numFmtId="0" fontId="2" fillId="0" borderId="0" xfId="10" applyAlignment="1">
      <alignment vertical="center" wrapText="1"/>
    </xf>
    <xf numFmtId="0" fontId="52" fillId="12" borderId="0" xfId="11" applyFont="1" applyFill="1" applyAlignment="1">
      <alignment horizontal="left" vertical="center"/>
    </xf>
    <xf numFmtId="49" fontId="51" fillId="12" borderId="21" xfId="11" applyNumberFormat="1" applyFont="1" applyFill="1" applyBorder="1" applyAlignment="1" applyProtection="1">
      <alignment horizontal="center" vertical="center"/>
      <protection locked="0"/>
    </xf>
    <xf numFmtId="49" fontId="51" fillId="12" borderId="54" xfId="11" applyNumberFormat="1" applyFont="1" applyFill="1" applyBorder="1" applyAlignment="1" applyProtection="1">
      <alignment horizontal="center" vertical="center"/>
      <protection locked="0"/>
    </xf>
    <xf numFmtId="0" fontId="52" fillId="12" borderId="0" xfId="11" applyFont="1" applyFill="1" applyAlignment="1">
      <alignment vertical="center"/>
    </xf>
    <xf numFmtId="0" fontId="53" fillId="16" borderId="0" xfId="11" applyFont="1" applyFill="1" applyAlignment="1">
      <alignment horizontal="justify" vertical="center" wrapText="1"/>
    </xf>
    <xf numFmtId="0" fontId="53" fillId="12" borderId="0" xfId="11" applyFont="1" applyFill="1" applyAlignment="1">
      <alignment wrapText="1"/>
    </xf>
    <xf numFmtId="0" fontId="9" fillId="0" borderId="0" xfId="0" applyFont="1" applyAlignment="1">
      <alignment wrapText="1"/>
    </xf>
    <xf numFmtId="0" fontId="43" fillId="12" borderId="34" xfId="1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3" fillId="12" borderId="0" xfId="11" applyFont="1" applyFill="1" applyAlignment="1">
      <alignment horizontal="left"/>
    </xf>
    <xf numFmtId="0" fontId="43" fillId="12" borderId="39" xfId="11" applyFont="1" applyFill="1" applyBorder="1" applyAlignment="1">
      <alignment horizontal="center"/>
    </xf>
    <xf numFmtId="0" fontId="3" fillId="16" borderId="0" xfId="11" applyFont="1" applyFill="1" applyAlignment="1">
      <alignment horizontal="center" vertical="center"/>
    </xf>
    <xf numFmtId="0" fontId="53" fillId="12" borderId="57" xfId="11" applyFont="1" applyFill="1" applyBorder="1" applyAlignment="1" applyProtection="1">
      <alignment horizontal="center"/>
      <protection locked="0"/>
    </xf>
    <xf numFmtId="0" fontId="53" fillId="12" borderId="20" xfId="11" applyFont="1" applyFill="1" applyBorder="1" applyAlignment="1" applyProtection="1">
      <alignment horizontal="center"/>
      <protection locked="0"/>
    </xf>
    <xf numFmtId="0" fontId="53" fillId="12" borderId="58" xfId="11" applyFont="1" applyFill="1" applyBorder="1" applyAlignment="1" applyProtection="1">
      <alignment horizontal="center"/>
      <protection locked="0"/>
    </xf>
    <xf numFmtId="0" fontId="53" fillId="12" borderId="27" xfId="11" applyFont="1" applyFill="1" applyBorder="1" applyAlignment="1" applyProtection="1">
      <alignment horizontal="center"/>
      <protection locked="0"/>
    </xf>
    <xf numFmtId="0" fontId="53" fillId="12" borderId="0" xfId="11" applyFont="1" applyFill="1" applyAlignment="1" applyProtection="1">
      <alignment horizontal="center"/>
      <protection locked="0"/>
    </xf>
    <xf numFmtId="0" fontId="53" fillId="12" borderId="30" xfId="11" applyFont="1" applyFill="1" applyBorder="1" applyAlignment="1" applyProtection="1">
      <alignment horizontal="center"/>
      <protection locked="0"/>
    </xf>
    <xf numFmtId="0" fontId="53" fillId="12" borderId="37" xfId="11" applyFont="1" applyFill="1" applyBorder="1" applyAlignment="1" applyProtection="1">
      <alignment horizontal="center"/>
      <protection locked="0"/>
    </xf>
    <xf numFmtId="0" fontId="53" fillId="12" borderId="34" xfId="11" applyFont="1" applyFill="1" applyBorder="1" applyAlignment="1" applyProtection="1">
      <alignment horizontal="center"/>
      <protection locked="0"/>
    </xf>
    <xf numFmtId="0" fontId="53" fillId="12" borderId="59" xfId="11" applyFont="1" applyFill="1" applyBorder="1" applyAlignment="1" applyProtection="1">
      <alignment horizontal="center"/>
      <protection locked="0"/>
    </xf>
    <xf numFmtId="0" fontId="43" fillId="12" borderId="20" xfId="11" applyFont="1" applyFill="1" applyBorder="1" applyAlignment="1">
      <alignment horizontal="center"/>
    </xf>
    <xf numFmtId="165" fontId="51" fillId="12" borderId="21" xfId="11" applyNumberFormat="1" applyFont="1" applyFill="1" applyBorder="1" applyAlignment="1" applyProtection="1">
      <alignment horizontal="center" vertical="center"/>
      <protection locked="0"/>
    </xf>
    <xf numFmtId="165" fontId="51" fillId="12" borderId="54" xfId="11" applyNumberFormat="1" applyFont="1" applyFill="1" applyBorder="1" applyAlignment="1" applyProtection="1">
      <alignment horizontal="center" vertical="center"/>
      <protection locked="0"/>
    </xf>
    <xf numFmtId="14" fontId="51" fillId="12" borderId="21" xfId="11" applyNumberFormat="1" applyFont="1" applyFill="1" applyBorder="1" applyAlignment="1" applyProtection="1">
      <alignment horizontal="center" vertical="center"/>
      <protection locked="0"/>
    </xf>
    <xf numFmtId="14" fontId="51" fillId="12" borderId="54" xfId="11" applyNumberFormat="1" applyFont="1" applyFill="1" applyBorder="1" applyAlignment="1" applyProtection="1">
      <alignment horizontal="center" vertical="center"/>
      <protection locked="0"/>
    </xf>
    <xf numFmtId="0" fontId="51" fillId="12" borderId="66" xfId="11" applyFont="1" applyFill="1" applyBorder="1" applyAlignment="1" applyProtection="1">
      <alignment horizontal="center" vertical="center"/>
      <protection locked="0"/>
    </xf>
    <xf numFmtId="0" fontId="48" fillId="12" borderId="0" xfId="11" applyFill="1" applyAlignment="1">
      <alignment horizontal="center"/>
    </xf>
    <xf numFmtId="0" fontId="52" fillId="12" borderId="0" xfId="11" applyFont="1" applyFill="1" applyAlignment="1">
      <alignment horizontal="center" vertical="center"/>
    </xf>
    <xf numFmtId="0" fontId="51" fillId="12" borderId="0" xfId="11" applyFont="1" applyFill="1" applyAlignment="1" applyProtection="1">
      <alignment horizontal="center" vertical="center"/>
      <protection locked="0"/>
    </xf>
    <xf numFmtId="0" fontId="48" fillId="12" borderId="0" xfId="11" applyFill="1" applyAlignment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</cellXfs>
  <cellStyles count="13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ypertextový odkaz" xfId="5" builtinId="8"/>
    <cellStyle name="Hypertextový odkaz 2" xfId="9" xr:uid="{00000000-0005-0000-0000-000005000000}"/>
    <cellStyle name="Hypertextový odkaz_ZAKL_DATA" xfId="6" xr:uid="{00000000-0005-0000-0000-000006000000}"/>
    <cellStyle name="Normální" xfId="0" builtinId="0"/>
    <cellStyle name="normální 2" xfId="8" xr:uid="{00000000-0005-0000-0000-000009000000}"/>
    <cellStyle name="Normální 3" xfId="7" xr:uid="{00000000-0005-0000-0000-00000A000000}"/>
    <cellStyle name="Normální 4" xfId="10" xr:uid="{00000000-0005-0000-0000-00000B000000}"/>
    <cellStyle name="Normální 5" xfId="11" xr:uid="{00000000-0005-0000-0000-00000C000000}"/>
    <cellStyle name="Špatně" xfId="12" builtinId="27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3" formatCode="#,##0"/>
    </dxf>
    <dxf>
      <numFmt numFmtId="0" formatCode="General"/>
    </dxf>
    <dxf>
      <numFmt numFmtId="3" formatCode="#,##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90677614-47F5-4399-8D22-132D6797A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29813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7BB9819-3B2D-4C4D-9EE2-02625418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6056" cy="100793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IZNANI/TODO/DzPFOA20_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ory%20&#269;innost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00000000}" name="Tabulka170" displayName="Tabulka170" ref="R1:AA5" tableType="xml" totalsRowShown="0" headerRowDxfId="89">
  <autoFilter ref="R1:AA5" xr:uid="{00000000-0009-0000-0100-0000AA000000}"/>
  <tableColumns count="10">
    <tableColumn id="1" xr3:uid="{00000000-0010-0000-0000-000001000000}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xr3:uid="{00000000-0010-0000-0000-000002000000}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xr3:uid="{00000000-0010-0000-0000-000003000000}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xr3:uid="{00000000-0010-0000-0000-000004000000}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xr3:uid="{00000000-0010-0000-0000-000005000000}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xr3:uid="{00000000-0010-0000-0000-000006000000}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xr3:uid="{00000000-0010-0000-0000-000007000000}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xr3:uid="{00000000-0010-0000-0000-000008000000}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xr3:uid="{00000000-0010-0000-0000-000009000000}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xr3:uid="{00000000-0010-0000-0000-00000A000000}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0" xr:uid="{00000000-000C-0000-FFFF-FFFF09000000}" name="Tabulka270" displayName="Tabulka270" ref="R110:T111" tableType="xml" insertRow="1" totalsRowShown="0" headerRowDxfId="43">
  <autoFilter ref="R110:T111" xr:uid="{00000000-0009-0000-0100-00000E010000}"/>
  <tableColumns count="3">
    <tableColumn id="1" xr3:uid="{00000000-0010-0000-0900-000001000000}" uniqueName="kod_sekce" name="kod_sekce">
      <xmlColumnPr mapId="2" xpath="/Pisemnost/DPFDP5/VetaR/@kod_sekce" xmlDataType="string"/>
    </tableColumn>
    <tableColumn id="2" xr3:uid="{00000000-0010-0000-0900-000002000000}" uniqueName="poradi" name="poradi">
      <xmlColumnPr mapId="2" xpath="/Pisemnost/DPFDP5/VetaR/@poradi" xmlDataType="decimal"/>
    </tableColumn>
    <tableColumn id="3" xr3:uid="{00000000-0010-0000-0900-000003000000}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2" xr:uid="{00000000-000C-0000-FFFF-FFFF0A000000}" name="Tabulka272" displayName="Tabulka272" ref="R120:AA121" tableType="xml" totalsRowShown="0" headerRowDxfId="42">
  <autoFilter ref="R120:AA121" xr:uid="{00000000-0009-0000-0100-000010010000}"/>
  <tableColumns count="10">
    <tableColumn id="1" xr3:uid="{00000000-0010-0000-0A00-000001000000}" uniqueName="da_uznzap" name="da_uznzap">
      <calculatedColumnFormula>#REF!</calculatedColumnFormula>
      <xmlColumnPr mapId="2" xpath="/Pisemnost/DPFDP5/VetaL/@da_uznzap" xmlDataType="decimal"/>
    </tableColumn>
    <tableColumn id="2" xr3:uid="{00000000-0010-0000-0A00-000002000000}" uniqueName="da_zahr" name="da_zahr">
      <calculatedColumnFormula>#REF!</calculatedColumnFormula>
      <xmlColumnPr mapId="2" xpath="/Pisemnost/DPFDP5/VetaL/@da_zahr" xmlDataType="decimal"/>
    </tableColumn>
    <tableColumn id="3" xr3:uid="{00000000-0010-0000-0A00-000003000000}" uniqueName="kc_10prij" name="kc_10prij">
      <calculatedColumnFormula>#REF!</calculatedColumnFormula>
      <xmlColumnPr mapId="2" xpath="/Pisemnost/DPFDP5/VetaL/@kc_10prij" xmlDataType="decimal"/>
    </tableColumn>
    <tableColumn id="4" xr3:uid="{00000000-0010-0000-0A00-000004000000}" uniqueName="kc_10vyd" name="kc_10vyd">
      <calculatedColumnFormula>#REF!</calculatedColumnFormula>
      <xmlColumnPr mapId="2" xpath="/Pisemnost/DPFDP5/VetaL/@kc_10vyd" xmlDataType="decimal"/>
    </tableColumn>
    <tableColumn id="5" xr3:uid="{00000000-0010-0000-0A00-000005000000}" uniqueName="kc_k_zapzahr" name="kc_k_zapzahr">
      <calculatedColumnFormula>#REF!</calculatedColumnFormula>
      <xmlColumnPr mapId="2" xpath="/Pisemnost/DPFDP5/VetaL/@kc_k_zapzahr" xmlDataType="decimal"/>
    </tableColumn>
    <tableColumn id="6" xr3:uid="{00000000-0010-0000-0A00-000006000000}" uniqueName="kc_prijzap" name="kc_prijzap">
      <calculatedColumnFormula>#REF!</calculatedColumnFormula>
      <xmlColumnPr mapId="2" xpath="/Pisemnost/DPFDP5/VetaL/@kc_prijzap" xmlDataType="decimal"/>
    </tableColumn>
    <tableColumn id="7" xr3:uid="{00000000-0010-0000-0A00-000007000000}" uniqueName="kc_vydzap" name="kc_vydzap">
      <calculatedColumnFormula>#REF!</calculatedColumnFormula>
      <xmlColumnPr mapId="2" xpath="/Pisemnost/DPFDP5/VetaL/@kc_vydzap" xmlDataType="decimal"/>
    </tableColumn>
    <tableColumn id="8" xr3:uid="{00000000-0010-0000-0A00-000008000000}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xr3:uid="{00000000-0010-0000-0A00-000009000000}" uniqueName="proczahr" name="proczahr" dataDxfId="40">
      <calculatedColumnFormula>#REF!*100</calculatedColumnFormula>
      <xmlColumnPr mapId="2" xpath="/Pisemnost/DPFDP5/VetaL/@proczahr" xmlDataType="decimal"/>
    </tableColumn>
    <tableColumn id="10" xr3:uid="{00000000-0010-0000-0A00-00000A000000}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3" xr:uid="{00000000-000C-0000-FFFF-FFFF0B000000}" name="Tabulka273" displayName="Tabulka273" ref="R130:V138" tableType="xml" totalsRowShown="0" headerRowDxfId="39">
  <autoFilter ref="R130:V138" xr:uid="{00000000-0009-0000-0100-000011010000}"/>
  <tableColumns count="5">
    <tableColumn id="1" xr3:uid="{00000000-0010-0000-0B00-000001000000}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xr3:uid="{00000000-0010-0000-0B00-000002000000}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xr3:uid="{00000000-0010-0000-0B00-000003000000}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xr3:uid="{00000000-0010-0000-0B00-000004000000}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xr3:uid="{00000000-0010-0000-0B00-000005000000}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7" xr:uid="{00000000-000C-0000-FFFF-FFFF0C000000}" name="Tabulka307" displayName="Tabulka307" ref="R143:W144" insertRow="1" totalsRowShown="0" headerRowDxfId="33">
  <autoFilter ref="R143:W144" xr:uid="{00000000-0009-0000-0100-000033010000}"/>
  <tableColumns count="6">
    <tableColumn id="1" xr3:uid="{00000000-0010-0000-0C00-000001000000}" name="kc_poj6p"/>
    <tableColumn id="2" xr3:uid="{00000000-0010-0000-0C00-000002000000}" name="kc_prij6p"/>
    <tableColumn id="3" xr3:uid="{00000000-0010-0000-0C00-000003000000}" name="kc_srazp"/>
    <tableColumn id="4" xr3:uid="{00000000-0010-0000-0C00-000004000000}" name="kc_vyplbonusp"/>
    <tableColumn id="5" xr3:uid="{00000000-0010-0000-0C00-000005000000}" name="kc_zalzavcp"/>
    <tableColumn id="6" xr3:uid="{00000000-0010-0000-0C00-000006000000}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8" xr:uid="{00000000-000C-0000-FFFF-FFFF0D000000}" name="Tabulka308" displayName="Tabulka308" ref="R153:V169" tableType="xml" totalsRowShown="0" headerRowDxfId="32">
  <autoFilter ref="R153:V169" xr:uid="{00000000-0009-0000-0100-000034010000}"/>
  <tableColumns count="5">
    <tableColumn id="1" xr3:uid="{00000000-0010-0000-0D00-000001000000}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xr3:uid="{00000000-0010-0000-0D00-000002000000}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xr3:uid="{00000000-0010-0000-0D00-000003000000}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xr3:uid="{00000000-0010-0000-0D00-000004000000}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xr3:uid="{00000000-0010-0000-0D00-000005000000}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9" xr:uid="{00000000-000C-0000-FFFF-FFFF0E000000}" name="Tabulka309" displayName="Tabulka309" ref="R177:W243" totalsRowShown="0" headerRowDxfId="26">
  <autoFilter ref="R177:W243" xr:uid="{00000000-0009-0000-0100-000035010000}"/>
  <tableColumns count="6">
    <tableColumn id="1" xr3:uid="{00000000-0010-0000-0E00-000001000000}" name="c_listu" dataDxfId="25">
      <calculatedColumnFormula>$Q$178</calculatedColumnFormula>
    </tableColumn>
    <tableColumn id="2" xr3:uid="{00000000-0010-0000-0E00-000002000000}" name="c_radku" dataDxfId="24">
      <calculatedColumnFormula>IF($B$69="P",#REF!,X178)</calculatedColumnFormula>
    </tableColumn>
    <tableColumn id="3" xr3:uid="{00000000-0010-0000-0E00-000003000000}" name="kc_brutto" dataDxfId="23">
      <calculatedColumnFormula>#REF!</calculatedColumnFormula>
    </tableColumn>
    <tableColumn id="4" xr3:uid="{00000000-0010-0000-0E00-000004000000}" name="kc_korekce" dataDxfId="22">
      <calculatedColumnFormula>ABS(#REF!)</calculatedColumnFormula>
    </tableColumn>
    <tableColumn id="5" xr3:uid="{00000000-0010-0000-0E00-000005000000}" name="kc_netto" dataDxfId="21">
      <calculatedColumnFormula>#REF!</calculatedColumnFormula>
    </tableColumn>
    <tableColumn id="6" xr3:uid="{00000000-0010-0000-0E00-000006000000}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0" xr:uid="{00000000-000C-0000-FFFF-FFFF0F000000}" name="Tabulka310" displayName="Tabulka310" ref="Z177:AC238" totalsRowShown="0" headerRowDxfId="19">
  <autoFilter ref="Z177:AC238" xr:uid="{00000000-0009-0000-0100-000036010000}"/>
  <tableColumns count="4">
    <tableColumn id="1" xr3:uid="{00000000-0010-0000-0F00-000001000000}" name="c_listu" dataDxfId="18">
      <calculatedColumnFormula>$Y$178</calculatedColumnFormula>
    </tableColumn>
    <tableColumn id="2" xr3:uid="{00000000-0010-0000-0F00-000002000000}" name="c_radku" dataDxfId="17">
      <calculatedColumnFormula>IF($B$69="P",#REF!,AD178)</calculatedColumnFormula>
    </tableColumn>
    <tableColumn id="3" xr3:uid="{00000000-0010-0000-0F00-000003000000}" name="kc_min" dataDxfId="16">
      <calculatedColumnFormula>#REF!</calculatedColumnFormula>
    </tableColumn>
    <tableColumn id="4" xr3:uid="{00000000-0010-0000-0F00-000004000000}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1" xr:uid="{00000000-000C-0000-FFFF-FFFF10000000}" name="Tabulka311" displayName="Tabulka311" ref="AF177:AI178" insertRow="1" totalsRowShown="0" headerRowDxfId="14">
  <autoFilter ref="AF177:AI178" xr:uid="{00000000-0009-0000-0100-000037010000}"/>
  <tableColumns count="4">
    <tableColumn id="1" xr3:uid="{00000000-0010-0000-1000-000001000000}" name="c_listu"/>
    <tableColumn id="2" xr3:uid="{00000000-0010-0000-1000-000002000000}" name="c_radku"/>
    <tableColumn id="3" xr3:uid="{00000000-0010-0000-1000-000003000000}" name="kc_min"/>
    <tableColumn id="4" xr3:uid="{00000000-0010-0000-1000-000004000000}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2" xr:uid="{00000000-000C-0000-FFFF-FFFF11000000}" name="Tabulka312" displayName="Tabulka312" ref="AM177:AP235" totalsRowShown="0" headerRowDxfId="13">
  <autoFilter ref="AM177:AP235" xr:uid="{00000000-0009-0000-0100-000038010000}"/>
  <tableColumns count="4">
    <tableColumn id="1" xr3:uid="{00000000-0010-0000-1100-000001000000}" name="c_listu" dataDxfId="12">
      <calculatedColumnFormula>$AL$178</calculatedColumnFormula>
    </tableColumn>
    <tableColumn id="2" xr3:uid="{00000000-0010-0000-1100-000002000000}" name="c_radku" dataDxfId="11">
      <calculatedColumnFormula>IF($B$69="P",AQ178,AR178)</calculatedColumnFormula>
    </tableColumn>
    <tableColumn id="3" xr3:uid="{00000000-0010-0000-1100-000003000000}" name="kc_min" dataDxfId="10">
      <calculatedColumnFormula>#REF!</calculatedColumnFormula>
    </tableColumn>
    <tableColumn id="4" xr3:uid="{00000000-0010-0000-1100-000004000000}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3" xr:uid="{00000000-000C-0000-FFFF-FFFF12000000}" name="Tabulka313" displayName="Tabulka313" ref="AT177:AW178" insertRow="1" totalsRowShown="0" headerRowDxfId="8">
  <autoFilter ref="AT177:AW178" xr:uid="{00000000-0009-0000-0100-000039010000}"/>
  <tableColumns count="4">
    <tableColumn id="1" xr3:uid="{00000000-0010-0000-1200-000001000000}" name="c_listu"/>
    <tableColumn id="2" xr3:uid="{00000000-0010-0000-1200-000002000000}" name="c_radku"/>
    <tableColumn id="3" xr3:uid="{00000000-0010-0000-1200-000003000000}" name="kc_min"/>
    <tableColumn id="4" xr3:uid="{00000000-0010-0000-1200-000004000000}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01000000}" name="Tabulka220" displayName="Tabulka220" ref="R20:U23" tableType="xml" totalsRowShown="0" headerRowDxfId="78">
  <autoFilter ref="R20:U23" xr:uid="{00000000-0009-0000-0100-0000DC000000}"/>
  <tableColumns count="4">
    <tableColumn id="1" xr3:uid="{00000000-0010-0000-0100-000001000000}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xr3:uid="{00000000-0010-0000-0100-000002000000}" uniqueName="prijmy7" name="prijmy7" dataDxfId="76">
      <calculatedColumnFormula>IF(#REF!&lt;&gt;0,#REF!,"")</calculatedColumnFormula>
      <xmlColumnPr mapId="2" xpath="/Pisemnost/DPFDP5/Vetac/@prijmy7" xmlDataType="decimal"/>
    </tableColumn>
    <tableColumn id="3" xr3:uid="{00000000-0010-0000-0100-000003000000}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xr3:uid="{00000000-0010-0000-0100-000004000000}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4" xr:uid="{00000000-000C-0000-FFFF-FFFF13000000}" name="Tabulka314" displayName="Tabulka314" ref="R271:X272" insertRow="1" totalsRowShown="0" headerRowDxfId="7">
  <autoFilter ref="R271:X272" xr:uid="{00000000-0009-0000-0100-00003A010000}"/>
  <tableColumns count="7">
    <tableColumn id="1" xr3:uid="{00000000-0010-0000-1300-000001000000}" name="c_listu"/>
    <tableColumn id="2" xr3:uid="{00000000-0010-0000-1300-000002000000}" name="c_radku"/>
    <tableColumn id="3" xr3:uid="{00000000-0010-0000-1300-000003000000}" name="kc_brutto"/>
    <tableColumn id="4" xr3:uid="{00000000-0010-0000-1300-000004000000}" name="kc_korekce"/>
    <tableColumn id="5" xr3:uid="{00000000-0010-0000-1300-000005000000}" name="kc_netto"/>
    <tableColumn id="6" xr3:uid="{00000000-0010-0000-1300-000006000000}" name="kc_netto_min"/>
    <tableColumn id="7" xr3:uid="{00000000-0010-0000-1300-000007000000}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5" xr:uid="{00000000-000C-0000-FFFF-FFFF14000000}" name="Tabulka315" displayName="Tabulka315" ref="R281:V282" insertRow="1" totalsRowShown="0" headerRowDxfId="6">
  <autoFilter ref="R281:V282" xr:uid="{00000000-0009-0000-0100-00003B010000}"/>
  <tableColumns count="5">
    <tableColumn id="1" xr3:uid="{00000000-0010-0000-1400-000001000000}" name="c_listu"/>
    <tableColumn id="2" xr3:uid="{00000000-0010-0000-1400-000002000000}" name="c_radku"/>
    <tableColumn id="3" xr3:uid="{00000000-0010-0000-1400-000003000000}" name="kc_min"/>
    <tableColumn id="4" xr3:uid="{00000000-0010-0000-1400-000004000000}" name="kc_sled"/>
    <tableColumn id="5" xr3:uid="{00000000-0010-0000-1400-000005000000}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6" xr:uid="{00000000-000C-0000-FFFF-FFFF15000000}" name="Tabulka316" displayName="Tabulka316" ref="R291:U292" tableType="xml" totalsRowShown="0" headerRowDxfId="5">
  <autoFilter ref="R291:U292" xr:uid="{00000000-0009-0000-0100-00003C010000}"/>
  <tableColumns count="4">
    <tableColumn id="1" xr3:uid="{00000000-0010-0000-1500-000001000000}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xr3:uid="{00000000-0010-0000-1500-000002000000}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xr3:uid="{00000000-0010-0000-1500-000003000000}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xr3:uid="{00000000-0010-0000-1500-000004000000}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7" xr:uid="{00000000-000C-0000-FFFF-FFFF16000000}" name="Tabulka317" displayName="Tabulka317" ref="R301:U302" insertRow="1" totalsRowShown="0" headerRowDxfId="0">
  <autoFilter ref="R301:U302" xr:uid="{00000000-0009-0000-0100-00003D010000}"/>
  <tableColumns count="4">
    <tableColumn id="1" xr3:uid="{00000000-0010-0000-1600-000001000000}" name="cislo"/>
    <tableColumn id="2" xr3:uid="{00000000-0010-0000-1600-000002000000}" name="nazev"/>
    <tableColumn id="3" xr3:uid="{00000000-0010-0000-1600-000003000000}" name="jm_souboru"/>
    <tableColumn id="4" xr3:uid="{00000000-0010-0000-1600-000004000000}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8" xr:uid="{00000000-000C-0000-FFFF-FFFF17000000}" name="Tabulka318" displayName="Tabulka318" ref="R311:V312" insertRow="1" totalsRowShown="0">
  <autoFilter ref="R311:V312" xr:uid="{00000000-0009-0000-0100-00003E010000}"/>
  <tableColumns count="5">
    <tableColumn id="1" xr3:uid="{00000000-0010-0000-1700-000001000000}" name="cislo"/>
    <tableColumn id="2" xr3:uid="{00000000-0010-0000-1700-000002000000}" name="nazev"/>
    <tableColumn id="3" xr3:uid="{00000000-0010-0000-1700-000003000000}" name="jm_souboru"/>
    <tableColumn id="4" xr3:uid="{00000000-0010-0000-1700-000004000000}" name="kodovani"/>
    <tableColumn id="5" xr3:uid="{00000000-0010-0000-1700-000005000000}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02000000}" name="Tabulka238" displayName="Tabulka238" ref="R40:S44" tableType="xml" totalsRowShown="0" headerRowDxfId="73">
  <autoFilter ref="R40:S44" xr:uid="{00000000-0009-0000-0100-0000EE000000}"/>
  <tableColumns count="2">
    <tableColumn id="1" xr3:uid="{00000000-0010-0000-0200-000001000000}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xr3:uid="{00000000-0010-0000-0200-000002000000}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03000000}" name="Tabulka239" displayName="Tabulka239" ref="R50:S54" tableType="xml" totalsRowShown="0" headerRowDxfId="70">
  <autoFilter ref="R50:S54" xr:uid="{00000000-0009-0000-0100-0000EF000000}"/>
  <tableColumns count="2">
    <tableColumn id="1" xr3:uid="{00000000-0010-0000-0300-000001000000}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xr3:uid="{00000000-0010-0000-0300-000002000000}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04000000}" name="Tabulka240" displayName="Tabulka240" ref="R60:V63" tableType="xml" totalsRowShown="0" headerRowDxfId="67">
  <autoFilter ref="R60:V63" xr:uid="{00000000-0009-0000-0100-0000F0000000}"/>
  <tableColumns count="5">
    <tableColumn id="1" xr3:uid="{00000000-0010-0000-0400-000001000000}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xr3:uid="{00000000-0010-0000-0400-000002000000}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xr3:uid="{00000000-0010-0000-0400-000003000000}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xr3:uid="{00000000-0010-0000-0400-000004000000}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xr3:uid="{00000000-0010-0000-0400-000005000000}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05000000}" name="Tabulka241" displayName="Tabulka241" ref="R70:U72" tableType="xml" totalsRowShown="0" headerRowDxfId="61">
  <autoFilter ref="R70:U72" xr:uid="{00000000-0009-0000-0100-0000F1000000}"/>
  <tableColumns count="4">
    <tableColumn id="1" xr3:uid="{00000000-0010-0000-0500-000001000000}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xr3:uid="{00000000-0010-0000-0500-000002000000}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xr3:uid="{00000000-0010-0000-0500-000003000000}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xr3:uid="{00000000-0010-0000-0500-000004000000}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06000000}" name="Tabulka242" displayName="Tabulka242" ref="R80:U81" tableType="xml" totalsRowShown="0" headerRowDxfId="56">
  <autoFilter ref="R80:U81" xr:uid="{00000000-0009-0000-0100-0000F2000000}"/>
  <tableColumns count="4">
    <tableColumn id="1" xr3:uid="{00000000-0010-0000-0600-000001000000}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xr3:uid="{00000000-0010-0000-0600-000002000000}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xr3:uid="{00000000-0010-0000-0600-000003000000}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xr3:uid="{00000000-0010-0000-0600-000004000000}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07000000}" name="Tabulka243" displayName="Tabulka243" ref="R90:S91" tableType="xml" totalsRowShown="0" headerRowDxfId="52">
  <autoFilter ref="R90:S91" xr:uid="{00000000-0009-0000-0100-0000F3000000}"/>
  <tableColumns count="2">
    <tableColumn id="1" xr3:uid="{00000000-0010-0000-0700-000001000000}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xr3:uid="{00000000-0010-0000-0700-000002000000}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3" xr:uid="{00000000-000C-0000-FFFF-FFFF08000000}" name="Tabulka263" displayName="Tabulka263" ref="R100:W104" tableType="xml" totalsRowShown="0" headerRowDxfId="50">
  <autoFilter ref="R100:W104" xr:uid="{00000000-0009-0000-0100-000007010000}"/>
  <tableColumns count="6">
    <tableColumn id="1" xr3:uid="{00000000-0010-0000-0800-000001000000}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xr3:uid="{00000000-0010-0000-0800-000002000000}" uniqueName="kod10" name="kod10" dataDxfId="48">
      <calculatedColumnFormula>IF(#REF!&lt;&gt;"",#REF!,"")</calculatedColumnFormula>
      <xmlColumnPr mapId="2" xpath="/Pisemnost/DPFDP5/VetaJ/@kod10" xmlDataType="string"/>
    </tableColumn>
    <tableColumn id="3" xr3:uid="{00000000-0010-0000-0800-000003000000}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xr3:uid="{00000000-0010-0000-0800-000004000000}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xr3:uid="{00000000-0010-0000-0800-000005000000}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xr3:uid="{00000000-0010-0000-0800-000006000000}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18000000}" r="B57" connectionId="0">
    <xmlCellPr id="1" xr6:uid="{00000000-0010-0000-1800-000001000000}" uniqueName="m_ztpp">
      <xmlPr mapId="2" xpath="/Pisemnost/DPFDP5/VetaD/@m_ztpp" xmlDataType="decimal"/>
    </xmlCellPr>
  </singleXmlCell>
  <singleXmlCell id="2" xr6:uid="{00000000-000C-0000-FFFF-FFFF19000000}" r="B59" connectionId="0">
    <xmlCellPr id="1" xr6:uid="{00000000-0010-0000-1900-000001000000}" uniqueName="manz_prijmeni">
      <xmlPr mapId="2" xpath="/Pisemnost/DPFDP5/VetaD/@manz_prijmeni" xmlDataType="string"/>
    </xmlCellPr>
  </singleXmlCell>
  <singleXmlCell id="3" xr6:uid="{00000000-000C-0000-FFFF-FFFF1A000000}" r="B15" connectionId="0">
    <xmlCellPr id="1" xr6:uid="{00000000-0010-0000-1A00-000001000000}" uniqueName="k_uladis">
      <xmlPr mapId="2" xpath="/Pisemnost/DPFDP5/VetaD/@k_uladis" xmlDataType="anyType"/>
    </xmlCellPr>
  </singleXmlCell>
  <singleXmlCell id="4" xr6:uid="{00000000-000C-0000-FFFF-FFFF1B000000}" r="B28" connectionId="0">
    <xmlCellPr id="1" xr6:uid="{00000000-0010-0000-1B00-000001000000}" uniqueName="kc_pausal">
      <xmlPr mapId="2" xpath="/Pisemnost/DPFDP5/VetaD/@kc_pausal" xmlDataType="decimal"/>
    </xmlCellPr>
  </singleXmlCell>
  <singleXmlCell id="5" xr6:uid="{00000000-000C-0000-FFFF-FFFF1C000000}" r="B61" connectionId="0">
    <xmlCellPr id="1" xr6:uid="{00000000-0010-0000-1C00-000001000000}" uniqueName="manz_titul">
      <xmlPr mapId="2" xpath="/Pisemnost/DPFDP5/VetaD/@manz_titul" xmlDataType="string"/>
    </xmlCellPr>
  </singleXmlCell>
  <singleXmlCell id="6" xr6:uid="{00000000-000C-0000-FFFF-FFFF1D000000}" r="B62" connectionId="0">
    <xmlCellPr id="1" xr6:uid="{00000000-0010-0000-1D00-000001000000}" uniqueName="pln_moc">
      <xmlPr mapId="2" xpath="/Pisemnost/DPFDP5/VetaD/@pln_moc" xmlDataType="string"/>
    </xmlCellPr>
  </singleXmlCell>
  <singleXmlCell id="7" xr6:uid="{00000000-000C-0000-FFFF-FFFF1E000000}" r="B7" connectionId="0">
    <xmlCellPr id="1" xr6:uid="{00000000-0010-0000-1E00-000001000000}" uniqueName="da_celod13">
      <xmlPr mapId="2" xpath="/Pisemnost/DPFDP5/VetaD/@da_celod13" xmlDataType="decimal"/>
    </xmlCellPr>
  </singleXmlCell>
  <singleXmlCell id="8" xr6:uid="{00000000-000C-0000-FFFF-FFFF1F000000}" r="B16" connectionId="0">
    <xmlCellPr id="1" xr6:uid="{00000000-0010-0000-1F00-000001000000}" uniqueName="kc_csprij">
      <xmlPr mapId="2" xpath="/Pisemnost/DPFDP5/VetaD/@kc_csprij" xmlDataType="decimal"/>
    </xmlCellPr>
  </singleXmlCell>
  <singleXmlCell id="9" xr6:uid="{00000000-000C-0000-FFFF-FFFF20000000}" r="B22" connectionId="0">
    <xmlCellPr id="1" xr6:uid="{00000000-0010-0000-2000-000001000000}" uniqueName="kc_manztpp">
      <xmlPr mapId="2" xpath="/Pisemnost/DPFDP5/VetaD/@kc_manztpp" xmlDataType="decimal"/>
    </xmlCellPr>
  </singleXmlCell>
  <singleXmlCell id="10" xr6:uid="{00000000-000C-0000-FFFF-FFFF21000000}" r="B47" connectionId="0">
    <xmlCellPr id="1" xr6:uid="{00000000-0010-0000-2100-000001000000}" uniqueName="kc_zjidp">
      <xmlPr mapId="2" xpath="/Pisemnost/DPFDP5/VetaD/@kc_zjidp" xmlDataType="decimal"/>
    </xmlCellPr>
  </singleXmlCell>
  <singleXmlCell id="11" xr6:uid="{00000000-000C-0000-FFFF-FFFF22000000}" r="B56" connectionId="0">
    <xmlCellPr id="1" xr6:uid="{00000000-0010-0000-2200-000001000000}" uniqueName="m_vyzmanzl">
      <xmlPr mapId="2" xpath="/Pisemnost/DPFDP5/VetaD/@m_vyzmanzl" xmlDataType="decimal"/>
    </xmlCellPr>
  </singleXmlCell>
  <singleXmlCell id="12" xr6:uid="{00000000-000C-0000-FFFF-FFFF23000000}" r="B18" connectionId="0">
    <xmlCellPr id="1" xr6:uid="{00000000-0010-0000-2300-000001000000}" uniqueName="kc_dazvyhod">
      <xmlPr mapId="2" xpath="/Pisemnost/DPFDP5/VetaD/@kc_dazvyhod" xmlDataType="decimal"/>
    </xmlCellPr>
  </singleXmlCell>
  <singleXmlCell id="13" xr6:uid="{00000000-000C-0000-FFFF-FFFF24000000}" r="B17" connectionId="0">
    <xmlCellPr id="1" xr6:uid="{00000000-0010-0000-2400-000001000000}" uniqueName="kc_danbonus">
      <xmlPr mapId="2" xpath="/Pisemnost/DPFDP5/VetaD/@kc_danbonus" xmlDataType="decimal"/>
    </xmlCellPr>
  </singleXmlCell>
  <singleXmlCell id="14" xr6:uid="{00000000-000C-0000-FFFF-FFFF25000000}" r="B24" connectionId="0">
    <xmlCellPr id="1" xr6:uid="{00000000-0010-0000-2500-000001000000}" uniqueName="kc_op15_1c">
      <xmlPr mapId="2" xpath="/Pisemnost/DPFDP5/VetaD/@kc_op15_1c" xmlDataType="decimal"/>
    </xmlCellPr>
  </singleXmlCell>
  <singleXmlCell id="15" xr6:uid="{00000000-000C-0000-FFFF-FFFF26000000}" r="B50" connectionId="0">
    <xmlCellPr id="1" xr6:uid="{00000000-0010-0000-2600-000001000000}" uniqueName="m_cinvduch">
      <xmlPr mapId="2" xpath="/Pisemnost/DPFDP5/VetaD/@m_cinvduch" xmlDataType="decimal"/>
    </xmlCellPr>
  </singleXmlCell>
  <singleXmlCell id="16" xr6:uid="{00000000-000C-0000-FFFF-FFFF27000000}" r="B27" connectionId="0">
    <xmlCellPr id="1" xr6:uid="{00000000-0010-0000-2700-000001000000}" uniqueName="kc_op15_1e2">
      <xmlPr mapId="2" xpath="/Pisemnost/DPFDP5/VetaD/@kc_op15_1e2" xmlDataType="decimal"/>
    </xmlCellPr>
  </singleXmlCell>
  <singleXmlCell id="18" xr6:uid="{00000000-000C-0000-FFFF-FFFF28000000}" r="B26" connectionId="0">
    <xmlCellPr id="1" xr6:uid="{00000000-0010-0000-2800-000001000000}" uniqueName="kc_op15_1e1">
      <xmlPr mapId="2" xpath="/Pisemnost/DPFDP5/VetaD/@kc_op15_1e1" xmlDataType="decimal"/>
    </xmlCellPr>
  </singleXmlCell>
  <singleXmlCell id="19" xr6:uid="{00000000-000C-0000-FFFF-FFFF29000000}" r="B41" connectionId="0">
    <xmlCellPr id="1" xr6:uid="{00000000-0010-0000-2900-000001000000}" uniqueName="kc_sraz_rezehp">
      <xmlPr mapId="2" xpath="/Pisemnost/DPFDP5/VetaD/@kc_sraz_rezehp" xmlDataType="decimal"/>
    </xmlCellPr>
  </singleXmlCell>
  <singleXmlCell id="20" xr6:uid="{00000000-000C-0000-FFFF-FFFF2A000000}" r="B60" connectionId="0">
    <xmlCellPr id="1" xr6:uid="{00000000-0010-0000-2A00-000001000000}" uniqueName="manz_r_cislo">
      <xmlPr mapId="2" xpath="/Pisemnost/DPFDP5/VetaD/@manz_r_cislo" xmlDataType="string"/>
    </xmlCellPr>
  </singleXmlCell>
  <singleXmlCell id="22" xr6:uid="{00000000-000C-0000-FFFF-FFFF2B000000}" r="B54" connectionId="0">
    <xmlCellPr id="1" xr6:uid="{00000000-0010-0000-2B00-000001000000}" uniqueName="m_manz">
      <xmlPr mapId="2" xpath="/Pisemnost/DPFDP5/VetaD/@m_manz" xmlDataType="decimal"/>
    </xmlCellPr>
  </singleXmlCell>
  <singleXmlCell id="23" xr6:uid="{00000000-000C-0000-FFFF-FFFF2C000000}" r="B42" connectionId="0">
    <xmlCellPr id="1" xr6:uid="{00000000-0010-0000-2C00-000001000000}" uniqueName="kc_stud">
      <xmlPr mapId="2" xpath="/Pisemnost/DPFDP5/VetaD/@kc_stud" xmlDataType="decimal"/>
    </xmlCellPr>
  </singleXmlCell>
  <singleXmlCell id="24" xr6:uid="{00000000-000C-0000-FFFF-FFFF2D000000}" r="B30" connectionId="0">
    <xmlCellPr id="1" xr6:uid="{00000000-0010-0000-2D00-000001000000}" uniqueName="kc_pzdp">
      <xmlPr mapId="2" xpath="/Pisemnost/DPFDP5/VetaD/@kc_pzdp" xmlDataType="decimal"/>
    </xmlCellPr>
  </singleXmlCell>
  <singleXmlCell id="25" xr6:uid="{00000000-000C-0000-FFFF-FFFF2E000000}" r="B34" connectionId="0">
    <xmlCellPr id="1" xr6:uid="{00000000-0010-0000-2E00-000001000000}" uniqueName="kc_rozdil_zt">
      <xmlPr mapId="2" xpath="/Pisemnost/DPFDP5/VetaD/@kc_rozdil_zt" xmlDataType="decimal"/>
    </xmlCellPr>
  </singleXmlCell>
  <singleXmlCell id="26" xr6:uid="{00000000-000C-0000-FFFF-FFFF2F000000}" r="B31" connectionId="0">
    <xmlCellPr id="1" xr6:uid="{00000000-0010-0000-2F00-000001000000}" uniqueName="kc_pzzt">
      <xmlPr mapId="2" xpath="/Pisemnost/DPFDP5/VetaD/@kc_pzzt" xmlDataType="decimal"/>
    </xmlCellPr>
  </singleXmlCell>
  <singleXmlCell id="27" xr6:uid="{00000000-000C-0000-FFFF-FFFF30000000}" r="B66" connectionId="0">
    <xmlCellPr id="1" xr6:uid="{00000000-0010-0000-3000-000001000000}" uniqueName="starduch">
      <xmlPr mapId="2" xpath="/Pisemnost/DPFDP5/VetaD/@starduch" xmlDataType="string"/>
    </xmlCellPr>
  </singleXmlCell>
  <singleXmlCell id="28" xr6:uid="{00000000-000C-0000-FFFF-FFFF31000000}" r="B53" connectionId="0">
    <xmlCellPr id="1" xr6:uid="{00000000-0010-0000-3100-000001000000}" uniqueName="m_invduch">
      <xmlPr mapId="2" xpath="/Pisemnost/DPFDP5/VetaD/@m_invduch" xmlDataType="decimal"/>
    </xmlCellPr>
  </singleXmlCell>
  <singleXmlCell id="29" xr6:uid="{00000000-000C-0000-FFFF-FFFF32000000}" r="B38" connectionId="0">
    <xmlCellPr id="1" xr6:uid="{00000000-0010-0000-3200-000001000000}" uniqueName="kc_sraz3810">
      <xmlPr mapId="2" xpath="/Pisemnost/DPFDP5/VetaD/@kc_sraz3810" xmlDataType="decimal"/>
    </xmlCellPr>
  </singleXmlCell>
  <singleXmlCell id="30" xr6:uid="{00000000-000C-0000-FFFF-FFFF33000000}" r="B46" connectionId="0">
    <xmlCellPr id="1" xr6:uid="{00000000-0010-0000-3300-000001000000}" uniqueName="kc_zbyvpred">
      <xmlPr mapId="2" xpath="/Pisemnost/DPFDP5/VetaD/@kc_zbyvpred" xmlDataType="decimal"/>
    </xmlCellPr>
  </singleXmlCell>
  <singleXmlCell id="31" xr6:uid="{00000000-000C-0000-FFFF-FFFF34000000}" r="B68" connectionId="0">
    <xmlCellPr id="1" xr6:uid="{00000000-0010-0000-3400-000001000000}" uniqueName="uv_podpis">
      <xmlPr mapId="2" xpath="/Pisemnost/DPFDP5/VetaD/@uv_podpis" xmlDataType="string"/>
    </xmlCellPr>
  </singleXmlCell>
  <singleXmlCell id="32" xr6:uid="{00000000-000C-0000-FFFF-FFFF35000000}" r="B21" connectionId="0">
    <xmlCellPr id="1" xr6:uid="{00000000-0010-0000-3500-000001000000}" uniqueName="kc_konkurs">
      <xmlPr mapId="2" xpath="/Pisemnost/DPFDP5/VetaD/@kc_konkurs" xmlDataType="decimal"/>
    </xmlCellPr>
  </singleXmlCell>
  <singleXmlCell id="33" xr6:uid="{00000000-000C-0000-FFFF-FFFF36000000}" r="B40" connectionId="0">
    <xmlCellPr id="1" xr6:uid="{00000000-0010-0000-3600-000001000000}" uniqueName="kc_sraz_6_4">
      <xmlPr mapId="2" xpath="/Pisemnost/DPFDP5/VetaD/@kc_sraz_6_4" xmlDataType="decimal"/>
    </xmlCellPr>
  </singleXmlCell>
  <singleXmlCell id="34" xr6:uid="{00000000-000C-0000-FFFF-FFFF37000000}" r="B45" connectionId="0">
    <xmlCellPr id="1" xr6:uid="{00000000-0010-0000-3700-000001000000}" uniqueName="kc_zalzavc">
      <xmlPr mapId="2" xpath="/Pisemnost/DPFDP5/VetaD/@kc_zalzavc" xmlDataType="decimal"/>
    </xmlCellPr>
  </singleXmlCell>
  <singleXmlCell id="35" xr6:uid="{00000000-000C-0000-FFFF-FFFF38000000}" r="B9" connectionId="0">
    <xmlCellPr id="1" xr6:uid="{00000000-0010-0000-3800-000001000000}" uniqueName="da_slevy35ba">
      <xmlPr mapId="2" xpath="/Pisemnost/DPFDP5/VetaD/@da_slevy35ba" xmlDataType="decimal"/>
    </xmlCellPr>
  </singleXmlCell>
  <singleXmlCell id="36" xr6:uid="{00000000-000C-0000-FFFF-FFFF39000000}" r="B48" connectionId="0">
    <xmlCellPr id="1" xr6:uid="{00000000-0010-0000-3900-000001000000}" uniqueName="kc_zjizt">
      <xmlPr mapId="2" xpath="/Pisemnost/DPFDP5/VetaD/@kc_zjizt" xmlDataType="decimal"/>
    </xmlCellPr>
  </singleXmlCell>
  <singleXmlCell id="38" xr6:uid="{00000000-000C-0000-FFFF-FFFF3A000000}" r="B37" connectionId="0">
    <xmlCellPr id="1" xr6:uid="{00000000-0010-0000-3A00-000001000000}" uniqueName="kc_sraz367">
      <xmlPr mapId="2" xpath="/Pisemnost/DPFDP5/VetaD/@kc_sraz367" xmlDataType="decimal"/>
    </xmlCellPr>
  </singleXmlCell>
  <singleXmlCell id="39" xr6:uid="{00000000-000C-0000-FFFF-FFFF3B000000}" r="B70" connectionId="0">
    <xmlCellPr id="1" xr6:uid="{00000000-0010-0000-3B00-000001000000}" uniqueName="uv_vyhl">
      <xmlPr mapId="2" xpath="/Pisemnost/DPFDP5/VetaD/@uv_vyhl" xmlDataType="decimal"/>
    </xmlCellPr>
  </singleXmlCell>
  <singleXmlCell id="40" xr6:uid="{00000000-000C-0000-FFFF-FFFF3C000000}" r="B11" connectionId="0">
    <xmlCellPr id="1" xr6:uid="{00000000-0010-0000-3C00-000001000000}" uniqueName="da_slezap">
      <xmlPr mapId="2" xpath="/Pisemnost/DPFDP5/VetaD/@da_slezap" xmlDataType="decimal"/>
    </xmlCellPr>
  </singleXmlCell>
  <singleXmlCell id="41" xr6:uid="{00000000-000C-0000-FFFF-FFFF3D000000}" r="B3" connectionId="0">
    <xmlCellPr id="1" xr6:uid="{00000000-0010-0000-3D00-000001000000}" uniqueName="c_ufo_cil">
      <xmlPr mapId="2" xpath="/Pisemnost/DPFDP5/VetaD/@c_ufo_cil" xmlDataType="decimal"/>
    </xmlCellPr>
  </singleXmlCell>
  <singleXmlCell id="42" xr6:uid="{00000000-000C-0000-FFFF-FFFF3E000000}" r="B39" connectionId="0">
    <xmlCellPr id="1" xr6:uid="{00000000-0010-0000-3E00-000001000000}" uniqueName="kc_sraz385">
      <xmlPr mapId="2" xpath="/Pisemnost/DPFDP5/VetaD/@kc_sraz385" xmlDataType="decimal"/>
    </xmlCellPr>
  </singleXmlCell>
  <singleXmlCell id="43" xr6:uid="{00000000-000C-0000-FFFF-FFFF3F000000}" r="B6" connectionId="0">
    <xmlCellPr id="1" xr6:uid="{00000000-0010-0000-3F00-000001000000}" uniqueName="d_zjist">
      <xmlPr mapId="2" xpath="/Pisemnost/DPFDP5/VetaD/@d_zjist" xmlDataType="string"/>
    </xmlCellPr>
  </singleXmlCell>
  <singleXmlCell id="44" xr6:uid="{00000000-000C-0000-FFFF-FFFF40000000}" r="B65" connectionId="0">
    <xmlCellPr id="1" xr6:uid="{00000000-0010-0000-4000-000001000000}" uniqueName="sleva_rp">
      <xmlPr mapId="2" xpath="/Pisemnost/DPFDP5/VetaD/@sleva_rp" xmlDataType="decimal"/>
    </xmlCellPr>
  </singleXmlCell>
  <singleXmlCell id="45" xr6:uid="{00000000-000C-0000-FFFF-FFFF41000000}" r="B33" connectionId="0">
    <xmlCellPr id="1" xr6:uid="{00000000-0010-0000-4100-000001000000}" uniqueName="kc_rozdil_dp">
      <xmlPr mapId="2" xpath="/Pisemnost/DPFDP5/VetaD/@kc_rozdil_dp" xmlDataType="decimal"/>
    </xmlCellPr>
  </singleXmlCell>
  <singleXmlCell id="46" xr6:uid="{00000000-000C-0000-FFFF-FFFF42000000}" r="B73" connectionId="0">
    <xmlCellPr id="1" xr6:uid="{00000000-0010-0000-4200-000001000000}" uniqueName="m_deti2">
      <xmlPr mapId="2" xpath="/Pisemnost/DPFDP5/VetaD/@m_deti2" xmlDataType="decimal"/>
    </xmlCellPr>
  </singleXmlCell>
  <singleXmlCell id="47" xr6:uid="{00000000-000C-0000-FFFF-FFFF43000000}" r="B4" connectionId="0">
    <xmlCellPr id="1" xr6:uid="{00000000-0010-0000-4300-000001000000}" uniqueName="d_duvpod">
      <xmlPr mapId="2" xpath="/Pisemnost/DPFDP5/VetaD/@d_duvpod" xmlDataType="string"/>
    </xmlCellPr>
  </singleXmlCell>
  <singleXmlCell id="48" xr6:uid="{00000000-000C-0000-FFFF-FFFF44000000}" r="B23" connectionId="0">
    <xmlCellPr id="1" xr6:uid="{00000000-0010-0000-4400-000001000000}" uniqueName="kc_op15_1a">
      <xmlPr mapId="2" xpath="/Pisemnost/DPFDP5/VetaD/@kc_op15_1a" xmlDataType="decimal"/>
    </xmlCellPr>
  </singleXmlCell>
  <singleXmlCell id="49" xr6:uid="{00000000-000C-0000-FFFF-FFFF45000000}" r="B29" connectionId="0">
    <xmlCellPr id="1" xr6:uid="{00000000-0010-0000-4500-000001000000}" uniqueName="kc_promdan">
      <xmlPr mapId="2" xpath="/Pisemnost/DPFDP5/VetaD/@kc_promdan" xmlDataType="decimal"/>
    </xmlCellPr>
  </singleXmlCell>
  <singleXmlCell id="50" xr6:uid="{00000000-000C-0000-FFFF-FFFF46000000}" r="B58" connectionId="0">
    <xmlCellPr id="1" xr6:uid="{00000000-0010-0000-4600-000001000000}" uniqueName="manz_jmeno">
      <xmlPr mapId="2" xpath="/Pisemnost/DPFDP5/VetaD/@manz_jmeno" xmlDataType="string"/>
    </xmlCellPr>
  </singleXmlCell>
  <singleXmlCell id="51" xr6:uid="{00000000-000C-0000-FFFF-FFFF47000000}" r="B67" connectionId="0">
    <xmlCellPr id="1" xr6:uid="{00000000-0010-0000-4700-000001000000}" uniqueName="uhrn_slevy35ba">
      <xmlPr mapId="2" xpath="/Pisemnost/DPFDP5/VetaD/@uhrn_slevy35ba" xmlDataType="decimal"/>
    </xmlCellPr>
  </singleXmlCell>
  <singleXmlCell id="52" xr6:uid="{00000000-000C-0000-FFFF-FFFF48000000}" r="B43" connectionId="0">
    <xmlCellPr id="1" xr6:uid="{00000000-0010-0000-4800-000001000000}" uniqueName="kc_vyplbonus">
      <xmlPr mapId="2" xpath="/Pisemnost/DPFDP5/VetaD/@kc_vyplbonus" xmlDataType="decimal"/>
    </xmlCellPr>
  </singleXmlCell>
  <singleXmlCell id="53" xr6:uid="{00000000-000C-0000-FFFF-FFFF49000000}" r="B35" connectionId="0">
    <xmlCellPr id="1" xr6:uid="{00000000-0010-0000-4900-000001000000}" uniqueName="kc_slevy35c">
      <xmlPr mapId="2" xpath="/Pisemnost/DPFDP5/VetaD/@kc_slevy35c" xmlDataType="decimal"/>
    </xmlCellPr>
  </singleXmlCell>
  <singleXmlCell id="54" xr6:uid="{00000000-000C-0000-FFFF-FFFF4A000000}" r="B10" connectionId="0">
    <xmlCellPr id="1" xr6:uid="{00000000-0010-0000-4A00-000001000000}" uniqueName="da_slevy35c">
      <xmlPr mapId="2" xpath="/Pisemnost/DPFDP5/VetaD/@da_slevy35c" xmlDataType="decimal"/>
    </xmlCellPr>
  </singleXmlCell>
  <singleXmlCell id="55" xr6:uid="{00000000-000C-0000-FFFF-FFFF4B000000}" r="B8" connectionId="0">
    <xmlCellPr id="1" xr6:uid="{00000000-0010-0000-4B00-000001000000}" uniqueName="da_slevy">
      <xmlPr mapId="2" xpath="/Pisemnost/DPFDP5/VetaD/@da_slevy" xmlDataType="decimal"/>
    </xmlCellPr>
  </singleXmlCell>
  <singleXmlCell id="56" xr6:uid="{00000000-000C-0000-FFFF-FFFF4C000000}" r="B63" connectionId="0">
    <xmlCellPr id="1" xr6:uid="{00000000-0010-0000-4C00-000001000000}" uniqueName="prop_zahr">
      <xmlPr mapId="2" xpath="/Pisemnost/DPFDP5/VetaD/@prop_zahr" xmlDataType="string"/>
    </xmlCellPr>
  </singleXmlCell>
  <singleXmlCell id="57" xr6:uid="{00000000-000C-0000-FFFF-FFFF4D000000}" r="B75" connectionId="0">
    <xmlCellPr id="1" xr6:uid="{00000000-0010-0000-4D00-000001000000}" uniqueName="m_detiztpp2">
      <xmlPr mapId="2" xpath="/Pisemnost/DPFDP5/VetaD/@m_detiztpp2" xmlDataType="decimal"/>
    </xmlCellPr>
  </singleXmlCell>
  <singleXmlCell id="58" xr6:uid="{00000000-000C-0000-FFFF-FFFF4E000000}" r="B25" connectionId="0">
    <xmlCellPr id="1" xr6:uid="{00000000-0010-0000-4E00-000001000000}" uniqueName="kc_op15_1d">
      <xmlPr mapId="2" xpath="/Pisemnost/DPFDP5/VetaD/@kc_op15_1d" xmlDataType="decimal"/>
    </xmlCellPr>
  </singleXmlCell>
  <singleXmlCell id="59" xr6:uid="{00000000-000C-0000-FFFF-FFFF4F000000}" r="B20" connectionId="0">
    <xmlCellPr id="1" xr6:uid="{00000000-0010-0000-4F00-000001000000}" uniqueName="kc_dztrata">
      <xmlPr mapId="2" xpath="/Pisemnost/DPFDP5/VetaD/@kc_dztrata" xmlDataType="decimal"/>
    </xmlCellPr>
  </singleXmlCell>
  <singleXmlCell id="60" xr6:uid="{00000000-000C-0000-FFFF-FFFF50000000}" r="B2" connectionId="0">
    <xmlCellPr id="1" xr6:uid="{00000000-0010-0000-5000-000001000000}" uniqueName="audit">
      <xmlPr mapId="2" xpath="/Pisemnost/DPFDP5/VetaD/@audit" xmlDataType="string"/>
    </xmlCellPr>
  </singleXmlCell>
  <singleXmlCell id="61" xr6:uid="{00000000-000C-0000-FFFF-FFFF51000000}" r="B19" connectionId="0">
    <xmlCellPr id="1" xr6:uid="{00000000-0010-0000-5100-000001000000}" uniqueName="kc_dite_ms">
      <xmlPr mapId="2" xpath="/Pisemnost/DPFDP5/VetaD/@kc_dite_ms" xmlDataType="decimal"/>
    </xmlCellPr>
  </singleXmlCell>
  <singleXmlCell id="62" xr6:uid="{00000000-000C-0000-FFFF-FFFF52000000}" r="B5" connectionId="0">
    <xmlCellPr id="1" xr6:uid="{00000000-0010-0000-5200-000001000000}" uniqueName="d_uv">
      <xmlPr mapId="2" xpath="/Pisemnost/DPFDP5/VetaD/@d_uv" xmlDataType="string"/>
    </xmlCellPr>
  </singleXmlCell>
  <singleXmlCell id="63" xr6:uid="{00000000-000C-0000-FFFF-FFFF53000000}" r="B12" connectionId="0">
    <xmlCellPr id="1" xr6:uid="{00000000-0010-0000-5300-000001000000}" uniqueName="dap_typ">
      <xmlPr mapId="2" xpath="/Pisemnost/DPFDP5/VetaD/@dap_typ" xmlDataType="string"/>
    </xmlCellPr>
  </singleXmlCell>
  <singleXmlCell id="64" xr6:uid="{00000000-000C-0000-FFFF-FFFF54000000}" r="B51" connectionId="0">
    <xmlCellPr id="1" xr6:uid="{00000000-0010-0000-5400-000001000000}" uniqueName="m_deti">
      <xmlPr mapId="2" xpath="/Pisemnost/DPFDP5/VetaD/@m_deti" xmlDataType="decimal"/>
    </xmlCellPr>
  </singleXmlCell>
  <singleXmlCell id="65" xr6:uid="{00000000-000C-0000-FFFF-FFFF55000000}" r="B55" connectionId="0">
    <xmlCellPr id="1" xr6:uid="{00000000-0010-0000-5500-000001000000}" uniqueName="m_stud">
      <xmlPr mapId="2" xpath="/Pisemnost/DPFDP5/VetaD/@m_stud" xmlDataType="decimal"/>
    </xmlCellPr>
  </singleXmlCell>
  <singleXmlCell id="66" xr6:uid="{00000000-000C-0000-FFFF-FFFF56000000}" r="B44" connectionId="0">
    <xmlCellPr id="1" xr6:uid="{00000000-0010-0000-5600-000001000000}" uniqueName="kc_zalpred">
      <xmlPr mapId="2" xpath="/Pisemnost/DPFDP5/VetaD/@kc_zalpred" xmlDataType="decimal"/>
    </xmlCellPr>
  </singleXmlCell>
  <singleXmlCell id="67" xr6:uid="{00000000-000C-0000-FFFF-FFFF57000000}" r="B52" connectionId="0">
    <xmlCellPr id="1" xr6:uid="{00000000-0010-0000-5700-000001000000}" uniqueName="m_detiztpp">
      <xmlPr mapId="2" xpath="/Pisemnost/DPFDP5/VetaD/@m_detiztpp" xmlDataType="decimal"/>
    </xmlCellPr>
  </singleXmlCell>
  <singleXmlCell id="68" xr6:uid="{00000000-000C-0000-FFFF-FFFF58000000}" r="B72" connectionId="0">
    <xmlCellPr id="1" xr6:uid="{00000000-0010-0000-5800-000001000000}" uniqueName="zdobd_od">
      <xmlPr mapId="2" xpath="/Pisemnost/DPFDP5/VetaD/@zdobd_od" xmlDataType="string"/>
    </xmlCellPr>
  </singleXmlCell>
  <singleXmlCell id="69" xr6:uid="{00000000-000C-0000-FFFF-FFFF59000000}" r="B13" connectionId="0">
    <xmlCellPr id="1" xr6:uid="{00000000-0010-0000-5900-000001000000}" uniqueName="dokument">
      <xmlPr mapId="2" xpath="/Pisemnost/DPFDP5/VetaD/@dokument" xmlDataType="anyType"/>
    </xmlCellPr>
  </singleXmlCell>
  <singleXmlCell id="70" xr6:uid="{00000000-000C-0000-FFFF-FFFF5A000000}" r="B77" connectionId="0">
    <xmlCellPr id="1" xr6:uid="{00000000-0010-0000-5A00-000001000000}" uniqueName="manz_d_nar">
      <xmlPr mapId="2" xpath="/Pisemnost/DPFDP5/VetaD/@manz_d_nar" xmlDataType="string"/>
    </xmlCellPr>
  </singleXmlCell>
  <singleXmlCell id="71" xr6:uid="{00000000-000C-0000-FFFF-FFFF5B000000}" r="B74" connectionId="0">
    <xmlCellPr id="1" xr6:uid="{00000000-0010-0000-5B00-000001000000}" uniqueName="m_deti3">
      <xmlPr mapId="2" xpath="/Pisemnost/DPFDP5/VetaD/@m_deti3" xmlDataType="decimal"/>
    </xmlCellPr>
  </singleXmlCell>
  <singleXmlCell id="72" xr6:uid="{00000000-000C-0000-FFFF-FFFF5C000000}" r="B49" connectionId="0">
    <xmlCellPr id="1" xr6:uid="{00000000-0010-0000-5C00-000001000000}" uniqueName="kod_popl">
      <xmlPr mapId="2" xpath="/Pisemnost/DPFDP5/VetaD/@kod_popl" xmlDataType="string"/>
    </xmlCellPr>
  </singleXmlCell>
  <singleXmlCell id="73" xr6:uid="{00000000-000C-0000-FFFF-FFFF5D000000}" r="B32" connectionId="0">
    <xmlCellPr id="1" xr6:uid="{00000000-0010-0000-5D00-000001000000}" uniqueName="kc_rozdbonus">
      <xmlPr mapId="2" xpath="/Pisemnost/DPFDP5/VetaD/@kc_rozdbonus" xmlDataType="decimal"/>
    </xmlCellPr>
  </singleXmlCell>
  <singleXmlCell id="74" xr6:uid="{00000000-000C-0000-FFFF-FFFF5E000000}" r="B14" connectionId="0">
    <xmlCellPr id="1" xr6:uid="{00000000-0010-0000-5E00-000001000000}" uniqueName="duvpoddapdpf">
      <xmlPr mapId="2" xpath="/Pisemnost/DPFDP5/VetaD/@duvpoddapdpf" xmlDataType="string"/>
    </xmlCellPr>
  </singleXmlCell>
  <singleXmlCell id="75" xr6:uid="{00000000-000C-0000-FFFF-FFFF5F000000}" r="B76" connectionId="0">
    <xmlCellPr id="1" xr6:uid="{00000000-0010-0000-5F00-000001000000}" uniqueName="m_detiztpp3">
      <xmlPr mapId="2" xpath="/Pisemnost/DPFDP5/VetaD/@m_detiztpp3" xmlDataType="decimal"/>
    </xmlCellPr>
  </singleXmlCell>
  <singleXmlCell id="76" xr6:uid="{00000000-000C-0000-FFFF-FFFF60000000}" r="B64" connectionId="0">
    <xmlCellPr id="1" xr6:uid="{00000000-0010-0000-6000-000001000000}" uniqueName="rok">
      <xmlPr mapId="2" xpath="/Pisemnost/DPFDP5/VetaD/@rok" xmlDataType="decimal"/>
    </xmlCellPr>
  </singleXmlCell>
  <singleXmlCell id="77" xr6:uid="{00000000-000C-0000-FFFF-FFFF61000000}" r="B69" connectionId="0">
    <xmlCellPr id="1" xr6:uid="{00000000-0010-0000-6100-000001000000}" uniqueName="uv_rozsah">
      <xmlPr mapId="2" xpath="/Pisemnost/DPFDP5/VetaD/@uv_rozsah" xmlDataType="string"/>
    </xmlCellPr>
  </singleXmlCell>
  <singleXmlCell id="78" xr6:uid="{00000000-000C-0000-FFFF-FFFF62000000}" r="B36" connectionId="0">
    <xmlCellPr id="1" xr6:uid="{00000000-0010-0000-6200-000001000000}" uniqueName="kc_solidzvys">
      <xmlPr mapId="2" xpath="/Pisemnost/DPFDP5/VetaD/@kc_solidzvys" xmlDataType="decimal"/>
    </xmlCellPr>
  </singleXmlCell>
  <singleXmlCell id="79" xr6:uid="{00000000-000C-0000-FFFF-FFFF63000000}" r="B71" connectionId="0">
    <xmlCellPr id="1" xr6:uid="{00000000-0010-0000-6300-000001000000}" uniqueName="zdobd_do">
      <xmlPr mapId="2" xpath="/Pisemnost/DPFDP5/VetaD/@zdobd_do" xmlDataType="string"/>
    </xmlCellPr>
  </singleXmlCell>
  <singleXmlCell id="80" xr6:uid="{00000000-000C-0000-FFFF-FFFF64000000}" r="F25" connectionId="0">
    <xmlCellPr id="1" xr6:uid="{00000000-0010-0000-6400-000001000000}" uniqueName="rod_c">
      <xmlPr mapId="2" xpath="/Pisemnost/DPFDP5/VetaP/@rod_c" xmlDataType="string"/>
    </xmlCellPr>
  </singleXmlCell>
  <singleXmlCell id="81" xr6:uid="{00000000-000C-0000-FFFF-FFFF65000000}" r="F18" connectionId="0">
    <xmlCellPr id="1" xr6:uid="{00000000-0010-0000-6500-000001000000}" uniqueName="krok_ulice">
      <xmlPr mapId="2" xpath="/Pisemnost/DPFDP5/VetaP/@krok_ulice" xmlDataType="string"/>
    </xmlCellPr>
  </singleXmlCell>
  <singleXmlCell id="82" xr6:uid="{00000000-000C-0000-FFFF-FFFF66000000}" r="F15" connectionId="0">
    <xmlCellPr id="1" xr6:uid="{00000000-0010-0000-6600-000001000000}" uniqueName="krok_c_pop">
      <xmlPr mapId="2" xpath="/Pisemnost/DPFDP5/VetaP/@krok_c_pop" xmlDataType="decimal"/>
    </xmlCellPr>
  </singleXmlCell>
  <singleXmlCell id="83" xr6:uid="{00000000-000C-0000-FFFF-FFFF67000000}" r="F4" connectionId="0">
    <xmlCellPr id="1" xr6:uid="{00000000-0010-0000-6700-000001000000}" uniqueName="c_orient">
      <xmlPr mapId="2" xpath="/Pisemnost/DPFDP5/VetaP/@c_orient" xmlDataType="string"/>
    </xmlCellPr>
  </singleXmlCell>
  <singleXmlCell id="84" xr6:uid="{00000000-000C-0000-FFFF-FFFF68000000}" r="F20" connectionId="0">
    <xmlCellPr id="1" xr6:uid="{00000000-0010-0000-6800-000001000000}" uniqueName="opr_jmeno">
      <xmlPr mapId="2" xpath="/Pisemnost/DPFDP5/VetaP/@opr_jmeno" xmlDataType="string"/>
    </xmlCellPr>
  </singleXmlCell>
  <singleXmlCell id="85" xr6:uid="{00000000-000C-0000-FFFF-FFFF69000000}" r="F6" connectionId="0">
    <xmlCellPr id="1" xr6:uid="{00000000-0010-0000-6900-000001000000}" uniqueName="c_pop">
      <xmlPr mapId="2" xpath="/Pisemnost/DPFDP5/VetaP/@c_pop" xmlDataType="decimal"/>
    </xmlCellPr>
  </singleXmlCell>
  <singleXmlCell id="86" xr6:uid="{00000000-000C-0000-FFFF-FFFF6A000000}" r="F47" connectionId="0">
    <xmlCellPr id="1" xr6:uid="{00000000-0010-0000-6A00-000001000000}" uniqueName="zast_typ">
      <xmlPr mapId="2" xpath="/Pisemnost/DPFDP5/VetaP/@zast_typ" xmlDataType="string"/>
    </xmlCellPr>
  </singleXmlCell>
  <singleXmlCell id="87" xr6:uid="{00000000-000C-0000-FFFF-FFFF6B000000}" r="F10" connectionId="0">
    <xmlCellPr id="1" xr6:uid="{00000000-0010-0000-6B00-000001000000}" uniqueName="email">
      <xmlPr mapId="2" xpath="/Pisemnost/DPFDP5/VetaP/@email" xmlDataType="string"/>
    </xmlCellPr>
  </singleXmlCell>
  <singleXmlCell id="88" xr6:uid="{00000000-000C-0000-FFFF-FFFF6C000000}" r="F5" connectionId="0">
    <xmlCellPr id="1" xr6:uid="{00000000-0010-0000-6C00-000001000000}" uniqueName="c_pasu">
      <xmlPr mapId="2" xpath="/Pisemnost/DPFDP5/VetaP/@c_pasu" xmlDataType="string"/>
    </xmlCellPr>
  </singleXmlCell>
  <singleXmlCell id="89" xr6:uid="{00000000-000C-0000-FFFF-FFFF6D000000}" r="F38" connectionId="0">
    <xmlCellPr id="1" xr6:uid="{00000000-0010-0000-6D00-000001000000}" uniqueName="z_psc">
      <xmlPr mapId="2" xpath="/Pisemnost/DPFDP5/VetaP/@z_psc" xmlDataType="string"/>
    </xmlCellPr>
  </singleXmlCell>
  <singleXmlCell id="90" xr6:uid="{00000000-000C-0000-FFFF-FFFF6E000000}" r="F28" connectionId="0">
    <xmlCellPr id="1" xr6:uid="{00000000-0010-0000-6E00-000001000000}" uniqueName="stat">
      <xmlPr mapId="2" xpath="/Pisemnost/DPFDP5/VetaP/@stat" xmlDataType="string"/>
    </xmlCellPr>
  </singleXmlCell>
  <singleXmlCell id="91" xr6:uid="{00000000-000C-0000-FFFF-FFFF6F000000}" r="F35" connectionId="0">
    <xmlCellPr id="1" xr6:uid="{00000000-0010-0000-6F00-000001000000}" uniqueName="z_c_telef">
      <xmlPr mapId="2" xpath="/Pisemnost/DPFDP5/VetaP/@z_c_telef" xmlDataType="string"/>
    </xmlCellPr>
  </singleXmlCell>
  <singleXmlCell id="92" xr6:uid="{00000000-000C-0000-FFFF-FFFF70000000}" r="F45" connectionId="0">
    <xmlCellPr id="1" xr6:uid="{00000000-0010-0000-7000-000001000000}" uniqueName="zast_nazev">
      <xmlPr mapId="2" xpath="/Pisemnost/DPFDP5/VetaP/@zast_nazev" xmlDataType="string"/>
    </xmlCellPr>
  </singleXmlCell>
  <singleXmlCell id="93" xr6:uid="{00000000-000C-0000-FFFF-FFFF71000000}" r="F23" connectionId="0">
    <xmlCellPr id="1" xr6:uid="{00000000-0010-0000-7100-000001000000}" uniqueName="prijmeni">
      <xmlPr mapId="2" xpath="/Pisemnost/DPFDP5/VetaP/@prijmeni" xmlDataType="string"/>
    </xmlCellPr>
  </singleXmlCell>
  <singleXmlCell id="94" xr6:uid="{00000000-000C-0000-FFFF-FFFF72000000}" r="F44" connectionId="0">
    <xmlCellPr id="1" xr6:uid="{00000000-0010-0000-7200-000001000000}" uniqueName="zast_kod">
      <xmlPr mapId="2" xpath="/Pisemnost/DPFDP5/VetaP/@zast_kod" xmlDataType="string"/>
    </xmlCellPr>
  </singleXmlCell>
  <singleXmlCell id="95" xr6:uid="{00000000-000C-0000-FFFF-FFFF73000000}" r="F17" connectionId="0">
    <xmlCellPr id="1" xr6:uid="{00000000-0010-0000-7300-000001000000}" uniqueName="krok_psc">
      <xmlPr mapId="2" xpath="/Pisemnost/DPFDP5/VetaP/@krok_psc" xmlDataType="string"/>
    </xmlCellPr>
  </singleXmlCell>
  <singleXmlCell id="96" xr6:uid="{00000000-000C-0000-FFFF-FFFF74000000}" r="F21" connectionId="0">
    <xmlCellPr id="1" xr6:uid="{00000000-0010-0000-7400-000001000000}" uniqueName="opr_postaveni">
      <xmlPr mapId="2" xpath="/Pisemnost/DPFDP5/VetaP/@opr_postaveni" xmlDataType="string"/>
    </xmlCellPr>
  </singleXmlCell>
  <singleXmlCell id="97" xr6:uid="{00000000-000C-0000-FFFF-FFFF75000000}" r="F36" connectionId="0">
    <xmlCellPr id="1" xr6:uid="{00000000-0010-0000-7500-000001000000}" uniqueName="z_email">
      <xmlPr mapId="2" xpath="/Pisemnost/DPFDP5/VetaP/@z_email" xmlDataType="string"/>
    </xmlCellPr>
  </singleXmlCell>
  <singleXmlCell id="98" xr6:uid="{00000000-000C-0000-FFFF-FFFF76000000}" r="F42" connectionId="0">
    <xmlCellPr id="1" xr6:uid="{00000000-0010-0000-7600-000001000000}" uniqueName="zast_ic">
      <xmlPr mapId="2" xpath="/Pisemnost/DPFDP5/VetaP/@zast_ic" xmlDataType="string"/>
    </xmlCellPr>
  </singleXmlCell>
  <singleXmlCell id="99" xr6:uid="{00000000-000C-0000-FFFF-FFFF77000000}" r="F14" connectionId="0">
    <xmlCellPr id="1" xr6:uid="{00000000-0010-0000-7700-000001000000}" uniqueName="krok_c_orient">
      <xmlPr mapId="2" xpath="/Pisemnost/DPFDP5/VetaP/@krok_c_orient" xmlDataType="string"/>
    </xmlCellPr>
  </singleXmlCell>
  <singleXmlCell id="100" xr6:uid="{00000000-000C-0000-FFFF-FFFF78000000}" r="F9" connectionId="0">
    <xmlCellPr id="1" xr6:uid="{00000000-0010-0000-7800-000001000000}" uniqueName="dic">
      <xmlPr mapId="2" xpath="/Pisemnost/DPFDP5/VetaP/@dic" xmlDataType="string"/>
    </xmlCellPr>
  </singleXmlCell>
  <singleXmlCell id="101" xr6:uid="{00000000-000C-0000-FFFF-FFFF79000000}" r="F7" connectionId="0">
    <xmlCellPr id="1" xr6:uid="{00000000-0010-0000-7900-000001000000}" uniqueName="c_pracufo">
      <xmlPr mapId="2" xpath="/Pisemnost/DPFDP5/VetaP/@c_pracufo" xmlDataType="decimal"/>
    </xmlCellPr>
  </singleXmlCell>
  <singleXmlCell id="102" xr6:uid="{00000000-000C-0000-FFFF-FFFF7A000000}" r="F30" connectionId="0">
    <xmlCellPr id="1" xr6:uid="{00000000-0010-0000-7A00-000001000000}" uniqueName="ulice">
      <xmlPr mapId="2" xpath="/Pisemnost/DPFDP5/VetaP/@ulice" xmlDataType="string"/>
    </xmlCellPr>
  </singleXmlCell>
  <singleXmlCell id="103" xr6:uid="{00000000-000C-0000-FFFF-FFFF7B000000}" r="F37" connectionId="0">
    <xmlCellPr id="1" xr6:uid="{00000000-0010-0000-7B00-000001000000}" uniqueName="z_naz_obce">
      <xmlPr mapId="2" xpath="/Pisemnost/DPFDP5/VetaP/@z_naz_obce" xmlDataType="string"/>
    </xmlCellPr>
  </singleXmlCell>
  <singleXmlCell id="104" xr6:uid="{00000000-000C-0000-FFFF-FFFF7C000000}" r="F11" connectionId="0">
    <xmlCellPr id="1" xr6:uid="{00000000-0010-0000-7C00-000001000000}" uniqueName="jmeno">
      <xmlPr mapId="2" xpath="/Pisemnost/DPFDP5/VetaP/@jmeno" xmlDataType="string"/>
    </xmlCellPr>
  </singleXmlCell>
  <singleXmlCell id="105" xr6:uid="{00000000-000C-0000-FFFF-FFFF7D000000}" r="F3" connectionId="0">
    <xmlCellPr id="1" xr6:uid="{00000000-0010-0000-7D00-000001000000}" uniqueName="c_obce">
      <xmlPr mapId="2" xpath="/Pisemnost/DPFDP5/VetaP/@c_obce" xmlDataType="decimal"/>
    </xmlCellPr>
  </singleXmlCell>
  <singleXmlCell id="106" xr6:uid="{00000000-000C-0000-FFFF-FFFF7E000000}" r="F22" connectionId="0">
    <xmlCellPr id="1" xr6:uid="{00000000-0010-0000-7E00-000001000000}" uniqueName="opr_prijmeni">
      <xmlPr mapId="2" xpath="/Pisemnost/DPFDP5/VetaP/@opr_prijmeni" xmlDataType="string"/>
    </xmlCellPr>
  </singleXmlCell>
  <singleXmlCell id="107" xr6:uid="{00000000-000C-0000-FFFF-FFFF7F000000}" r="F41" connectionId="0">
    <xmlCellPr id="1" xr6:uid="{00000000-0010-0000-7F00-000001000000}" uniqueName="zast_ev_cislo">
      <xmlPr mapId="2" xpath="/Pisemnost/DPFDP5/VetaP/@zast_ev_cislo" xmlDataType="string"/>
    </xmlCellPr>
  </singleXmlCell>
  <singleXmlCell id="108" xr6:uid="{00000000-000C-0000-FFFF-FFFF80000000}" r="F8" connectionId="0">
    <xmlCellPr id="1" xr6:uid="{00000000-0010-0000-8000-000001000000}" uniqueName="c_telef">
      <xmlPr mapId="2" xpath="/Pisemnost/DPFDP5/VetaP/@c_telef" xmlDataType="string"/>
    </xmlCellPr>
  </singleXmlCell>
  <singleXmlCell id="109" xr6:uid="{00000000-000C-0000-FFFF-FFFF81000000}" r="F26" connectionId="0">
    <xmlCellPr id="1" xr6:uid="{00000000-0010-0000-8100-000001000000}" uniqueName="rodnepr">
      <xmlPr mapId="2" xpath="/Pisemnost/DPFDP5/VetaP/@rodnepr" xmlDataType="string"/>
    </xmlCellPr>
  </singleXmlCell>
  <singleXmlCell id="110" xr6:uid="{00000000-000C-0000-FFFF-FFFF82000000}" r="F2" connectionId="0">
    <xmlCellPr id="1" xr6:uid="{00000000-0010-0000-8200-000001000000}" uniqueName="c_faxu">
      <xmlPr mapId="2" xpath="/Pisemnost/DPFDP5/VetaP/@c_faxu" xmlDataType="string"/>
    </xmlCellPr>
  </singleXmlCell>
  <singleXmlCell id="111" xr6:uid="{00000000-000C-0000-FFFF-FFFF83000000}" r="F46" connectionId="0">
    <xmlCellPr id="1" xr6:uid="{00000000-0010-0000-8300-000001000000}" uniqueName="zast_prijmeni">
      <xmlPr mapId="2" xpath="/Pisemnost/DPFDP5/VetaP/@zast_prijmeni" xmlDataType="string"/>
    </xmlCellPr>
  </singleXmlCell>
  <singleXmlCell id="112" xr6:uid="{00000000-000C-0000-FFFF-FFFF84000000}" r="F32" connectionId="0">
    <xmlCellPr id="1" xr6:uid="{00000000-0010-0000-8400-000001000000}" uniqueName="z_c_obce">
      <xmlPr mapId="2" xpath="/Pisemnost/DPFDP5/VetaP/@z_c_obce" xmlDataType="decimal"/>
    </xmlCellPr>
  </singleXmlCell>
  <singleXmlCell id="113" xr6:uid="{00000000-000C-0000-FFFF-FFFF85000000}" r="F12" connectionId="0">
    <xmlCellPr id="1" xr6:uid="{00000000-0010-0000-8500-000001000000}" uniqueName="k_stat">
      <xmlPr mapId="2" xpath="/Pisemnost/DPFDP5/VetaP/@k_stat" xmlDataType="string"/>
    </xmlCellPr>
  </singleXmlCell>
  <singleXmlCell id="114" xr6:uid="{00000000-000C-0000-FFFF-FFFF86000000}" r="F24" connectionId="0">
    <xmlCellPr id="1" xr6:uid="{00000000-0010-0000-8600-000001000000}" uniqueName="psc">
      <xmlPr mapId="2" xpath="/Pisemnost/DPFDP5/VetaP/@psc" xmlDataType="string"/>
    </xmlCellPr>
  </singleXmlCell>
  <singleXmlCell id="115" xr6:uid="{00000000-000C-0000-FFFF-FFFF87000000}" r="F34" connectionId="0">
    <xmlCellPr id="1" xr6:uid="{00000000-0010-0000-8700-000001000000}" uniqueName="z_c_pop">
      <xmlPr mapId="2" xpath="/Pisemnost/DPFDP5/VetaP/@z_c_pop" xmlDataType="decimal"/>
    </xmlCellPr>
  </singleXmlCell>
  <singleXmlCell id="116" xr6:uid="{00000000-000C-0000-FFFF-FFFF88000000}" r="F33" connectionId="0">
    <xmlCellPr id="1" xr6:uid="{00000000-0010-0000-8800-000001000000}" uniqueName="z_c_orient">
      <xmlPr mapId="2" xpath="/Pisemnost/DPFDP5/VetaP/@z_c_orient" xmlDataType="string"/>
    </xmlCellPr>
  </singleXmlCell>
  <singleXmlCell id="117" xr6:uid="{00000000-000C-0000-FFFF-FFFF89000000}" r="F16" connectionId="0">
    <xmlCellPr id="1" xr6:uid="{00000000-0010-0000-8900-000001000000}" uniqueName="krok_naz_obce">
      <xmlPr mapId="2" xpath="/Pisemnost/DPFDP5/VetaP/@krok_naz_obce" xmlDataType="string"/>
    </xmlCellPr>
  </singleXmlCell>
  <singleXmlCell id="118" xr6:uid="{00000000-000C-0000-FFFF-FFFF8A000000}" r="F13" connectionId="0">
    <xmlCellPr id="1" xr6:uid="{00000000-0010-0000-8A00-000001000000}" uniqueName="krok_c_obce">
      <xmlPr mapId="2" xpath="/Pisemnost/DPFDP5/VetaP/@krok_c_obce" xmlDataType="decimal"/>
    </xmlCellPr>
  </singleXmlCell>
  <singleXmlCell id="119" xr6:uid="{00000000-000C-0000-FFFF-FFFF8B000000}" r="F19" connectionId="0">
    <xmlCellPr id="1" xr6:uid="{00000000-0010-0000-8B00-000001000000}" uniqueName="naz_obce">
      <xmlPr mapId="2" xpath="/Pisemnost/DPFDP5/VetaP/@naz_obce" xmlDataType="string"/>
    </xmlCellPr>
  </singleXmlCell>
  <singleXmlCell id="120" xr6:uid="{00000000-000C-0000-FFFF-FFFF8C000000}" r="F31" connectionId="0">
    <xmlCellPr id="1" xr6:uid="{00000000-0010-0000-8C00-000001000000}" uniqueName="z_c_faxu">
      <xmlPr mapId="2" xpath="/Pisemnost/DPFDP5/VetaP/@z_c_faxu" xmlDataType="string"/>
    </xmlCellPr>
  </singleXmlCell>
  <singleXmlCell id="121" xr6:uid="{00000000-000C-0000-FFFF-FFFF8D000000}" r="F29" connectionId="0">
    <xmlCellPr id="1" xr6:uid="{00000000-0010-0000-8D00-000001000000}" uniqueName="titul">
      <xmlPr mapId="2" xpath="/Pisemnost/DPFDP5/VetaP/@titul" xmlDataType="string"/>
    </xmlCellPr>
  </singleXmlCell>
  <singleXmlCell id="122" xr6:uid="{00000000-000C-0000-FFFF-FFFF8E000000}" r="F43" connectionId="0">
    <xmlCellPr id="1" xr6:uid="{00000000-0010-0000-8E00-000001000000}" uniqueName="zast_jmeno">
      <xmlPr mapId="2" xpath="/Pisemnost/DPFDP5/VetaP/@zast_jmeno" xmlDataType="string"/>
    </xmlCellPr>
  </singleXmlCell>
  <singleXmlCell id="123" xr6:uid="{00000000-000C-0000-FFFF-FFFF8F000000}" r="F40" connectionId="0">
    <xmlCellPr id="1" xr6:uid="{00000000-0010-0000-8F00-000001000000}" uniqueName="zast_dat_nar">
      <xmlPr mapId="2" xpath="/Pisemnost/DPFDP5/VetaP/@zast_dat_nar" xmlDataType="string"/>
    </xmlCellPr>
  </singleXmlCell>
  <singleXmlCell id="124" xr6:uid="{00000000-000C-0000-FFFF-FFFF90000000}" r="F39" connectionId="0">
    <xmlCellPr id="1" xr6:uid="{00000000-0010-0000-9000-000001000000}" uniqueName="z_ulice">
      <xmlPr mapId="2" xpath="/Pisemnost/DPFDP5/VetaP/@z_ulice" xmlDataType="string"/>
    </xmlCellPr>
  </singleXmlCell>
  <singleXmlCell id="125" xr6:uid="{00000000-000C-0000-FFFF-FFFF91000000}" r="F27" connectionId="0">
    <xmlCellPr id="1" xr6:uid="{00000000-0010-0000-9100-000001000000}" uniqueName="st_prislus">
      <xmlPr mapId="2" xpath="/Pisemnost/DPFDP5/VetaP/@st_prislus" xmlDataType="string"/>
    </xmlCellPr>
  </singleXmlCell>
  <singleXmlCell id="126" xr6:uid="{00000000-000C-0000-FFFF-FFFF92000000}" r="J2" connectionId="0">
    <xmlCellPr id="1" xr6:uid="{00000000-0010-0000-9200-000001000000}" uniqueName="celk_sl4">
      <xmlPr mapId="2" xpath="/Pisemnost/DPFDP5/VetaO/@celk_sl4" xmlDataType="decimal"/>
    </xmlCellPr>
  </singleXmlCell>
  <singleXmlCell id="127" xr6:uid="{00000000-000C-0000-FFFF-FFFF93000000}" r="J4" connectionId="0">
    <xmlCellPr id="1" xr6:uid="{00000000-0010-0000-9300-000001000000}" uniqueName="kc_dan_zah">
      <xmlPr mapId="2" xpath="/Pisemnost/DPFDP5/VetaO/@kc_dan_zah" xmlDataType="decimal"/>
    </xmlCellPr>
  </singleXmlCell>
  <singleXmlCell id="128" xr6:uid="{00000000-000C-0000-FFFF-FFFF94000000}" r="J6" connectionId="0">
    <xmlCellPr id="1" xr6:uid="{00000000-0010-0000-9400-000001000000}" uniqueName="kc_pomerzd">
      <xmlPr mapId="2" xpath="/Pisemnost/DPFDP5/VetaO/@kc_pomerzd" xmlDataType="decimal"/>
    </xmlCellPr>
  </singleXmlCell>
  <singleXmlCell id="129" xr6:uid="{00000000-000C-0000-FFFF-FFFF95000000}" r="J17" connectionId="0">
    <xmlCellPr id="1" xr6:uid="{00000000-0010-0000-9500-000001000000}" uniqueName="kc_zd6">
      <xmlPr mapId="2" xpath="/Pisemnost/DPFDP5/VetaO/@kc_zd6" xmlDataType="decimal"/>
    </xmlCellPr>
  </singleXmlCell>
  <singleXmlCell id="130" xr6:uid="{00000000-000C-0000-FFFF-FFFF96000000}" r="J14" connectionId="0">
    <xmlCellPr id="1" xr6:uid="{00000000-0010-0000-9600-000001000000}" uniqueName="kc_zakldan23">
      <xmlPr mapId="2" xpath="/Pisemnost/DPFDP5/VetaO/@kc_zakldan23" xmlDataType="decimal"/>
    </xmlCellPr>
  </singleXmlCell>
  <singleXmlCell id="131" xr6:uid="{00000000-000C-0000-FFFF-FFFF97000000}" r="J11" connectionId="0">
    <xmlCellPr id="1" xr6:uid="{00000000-0010-0000-9700-000001000000}" uniqueName="kc_vynprij">
      <xmlPr mapId="2" xpath="/Pisemnost/DPFDP5/VetaO/@kc_vynprij" xmlDataType="decimal"/>
    </xmlCellPr>
  </singleXmlCell>
  <singleXmlCell id="132" xr6:uid="{00000000-000C-0000-FFFF-FFFF98000000}" r="J20" connectionId="0">
    <xmlCellPr id="1" xr6:uid="{00000000-0010-0000-9800-000001000000}" uniqueName="kc_zd9">
      <xmlPr mapId="2" xpath="/Pisemnost/DPFDP5/VetaO/@kc_zd9" xmlDataType="decimal"/>
    </xmlCellPr>
  </singleXmlCell>
  <singleXmlCell id="133" xr6:uid="{00000000-000C-0000-FFFF-FFFF99000000}" r="J10" connectionId="0">
    <xmlCellPr id="1" xr6:uid="{00000000-0010-0000-9900-000001000000}" uniqueName="kc_uhrn">
      <xmlPr mapId="2" xpath="/Pisemnost/DPFDP5/VetaO/@kc_uhrn" xmlDataType="decimal"/>
    </xmlCellPr>
  </singleXmlCell>
  <singleXmlCell id="135" xr6:uid="{00000000-000C-0000-FFFF-FFFF9A000000}" r="J16" connectionId="0">
    <xmlCellPr id="1" xr6:uid="{00000000-0010-0000-9A00-000001000000}" uniqueName="kc_zd10">
      <xmlPr mapId="2" xpath="/Pisemnost/DPFDP5/VetaO/@kc_zd10" xmlDataType="decimal"/>
    </xmlCellPr>
  </singleXmlCell>
  <singleXmlCell id="136" xr6:uid="{00000000-000C-0000-FFFF-FFFF9B000000}" r="J15" connectionId="0">
    <xmlCellPr id="1" xr6:uid="{00000000-0010-0000-9B00-000001000000}" uniqueName="kc_zakldan8">
      <xmlPr mapId="2" xpath="/Pisemnost/DPFDP5/VetaO/@kc_zakldan8" xmlDataType="decimal"/>
    </xmlCellPr>
  </singleXmlCell>
  <singleXmlCell id="137" xr6:uid="{00000000-000C-0000-FFFF-FFFF9C000000}" r="J12" connectionId="0">
    <xmlCellPr id="1" xr6:uid="{00000000-0010-0000-9C00-000001000000}" uniqueName="kc_vynprij_6">
      <xmlPr mapId="2" xpath="/Pisemnost/DPFDP5/VetaO/@kc_vynprij_6" xmlDataType="decimal"/>
    </xmlCellPr>
  </singleXmlCell>
  <singleXmlCell id="138" xr6:uid="{00000000-000C-0000-FFFF-FFFF9D000000}" r="J13" connectionId="0">
    <xmlCellPr id="1" xr6:uid="{00000000-0010-0000-9D00-000001000000}" uniqueName="kc_zakldan">
      <xmlPr mapId="2" xpath="/Pisemnost/DPFDP5/VetaO/@kc_zakldan" xmlDataType="decimal"/>
    </xmlCellPr>
  </singleXmlCell>
  <singleXmlCell id="139" xr6:uid="{00000000-000C-0000-FFFF-FFFF9E000000}" r="J3" connectionId="0">
    <xmlCellPr id="1" xr6:uid="{00000000-0010-0000-9E00-000001000000}" uniqueName="celk_sl5">
      <xmlPr mapId="2" xpath="/Pisemnost/DPFDP5/VetaO/@celk_sl5" xmlDataType="decimal"/>
    </xmlCellPr>
  </singleXmlCell>
  <singleXmlCell id="140" xr6:uid="{00000000-000C-0000-FFFF-FFFF9F000000}" r="J9" connectionId="0">
    <xmlCellPr id="1" xr6:uid="{00000000-0010-0000-9F00-000001000000}" uniqueName="kc_prij6zahr">
      <xmlPr mapId="2" xpath="/Pisemnost/DPFDP5/VetaO/@kc_prij6zahr" xmlDataType="decimal"/>
    </xmlCellPr>
  </singleXmlCell>
  <singleXmlCell id="141" xr6:uid="{00000000-000C-0000-FFFF-FFFFA0000000}" r="J18" connectionId="0">
    <xmlCellPr id="1" xr6:uid="{00000000-0010-0000-A000-000001000000}" uniqueName="kc_zd6p">
      <xmlPr mapId="2" xpath="/Pisemnost/DPFDP5/VetaO/@kc_zd6p" xmlDataType="decimal"/>
    </xmlCellPr>
  </singleXmlCell>
  <singleXmlCell id="142" xr6:uid="{00000000-000C-0000-FFFF-FFFFA1000000}" r="J19" connectionId="0">
    <xmlCellPr id="1" xr6:uid="{00000000-0010-0000-A100-000001000000}" uniqueName="kc_zd7">
      <xmlPr mapId="2" xpath="/Pisemnost/DPFDP5/VetaO/@kc_zd7" xmlDataType="decimal"/>
    </xmlCellPr>
  </singleXmlCell>
  <singleXmlCell id="144" xr6:uid="{00000000-000C-0000-FFFF-FFFFA2000000}" r="J8" connectionId="0">
    <xmlCellPr id="1" xr6:uid="{00000000-0010-0000-A200-000001000000}" uniqueName="kc_prij6vyn">
      <xmlPr mapId="2" xpath="/Pisemnost/DPFDP5/VetaO/@kc_prij6vyn" xmlDataType="decimal"/>
    </xmlCellPr>
  </singleXmlCell>
  <singleXmlCell id="145" xr6:uid="{00000000-000C-0000-FFFF-FFFFA3000000}" r="J21" connectionId="0">
    <xmlCellPr id="1" xr6:uid="{00000000-0010-0000-A300-000001000000}" uniqueName="kc_ztrata2">
      <xmlPr mapId="2" xpath="/Pisemnost/DPFDP5/VetaO/@kc_ztrata2" xmlDataType="decimal"/>
    </xmlCellPr>
  </singleXmlCell>
  <singleXmlCell id="146" xr6:uid="{00000000-000C-0000-FFFF-FFFFA4000000}" r="N15" connectionId="0">
    <xmlCellPr id="1" xr6:uid="{00000000-0010-0000-A400-000001000000}" uniqueName="m_dalsi">
      <xmlPr mapId="2" xpath="/Pisemnost/DPFDP5/VetaS/@m_dalsi" xmlDataType="decimal"/>
    </xmlCellPr>
  </singleXmlCell>
  <singleXmlCell id="147" xr6:uid="{00000000-000C-0000-FFFF-FFFFA5000000}" r="N7" connectionId="0">
    <xmlCellPr id="1" xr6:uid="{00000000-0010-0000-A500-000001000000}" uniqueName="kc_op15_14">
      <xmlPr mapId="2" xpath="/Pisemnost/DPFDP5/VetaS/@kc_op15_14" xmlDataType="decimal"/>
    </xmlCellPr>
  </singleXmlCell>
  <singleXmlCell id="148" xr6:uid="{00000000-000C-0000-FFFF-FFFFA6000000}" r="N6" connectionId="0">
    <xmlCellPr id="1" xr6:uid="{00000000-0010-0000-A600-000001000000}" uniqueName="kc_op15_13">
      <xmlPr mapId="2" xpath="/Pisemnost/DPFDP5/VetaS/@kc_op15_13" xmlDataType="decimal"/>
    </xmlCellPr>
  </singleXmlCell>
  <singleXmlCell id="149" xr6:uid="{00000000-000C-0000-FFFF-FFFFA7000000}" r="N16" connectionId="0">
    <xmlCellPr id="1" xr6:uid="{00000000-0010-0000-A700-000001000000}" uniqueName="m_uroky">
      <xmlPr mapId="2" xpath="/Pisemnost/DPFDP5/VetaS/@m_uroky" xmlDataType="decimal"/>
    </xmlCellPr>
  </singleXmlCell>
  <singleXmlCell id="150" xr6:uid="{00000000-000C-0000-FFFF-FFFFA8000000}" r="N4" connectionId="0">
    <xmlCellPr id="1" xr6:uid="{00000000-0010-0000-A800-000001000000}" uniqueName="kc_odcelk">
      <xmlPr mapId="2" xpath="/Pisemnost/DPFDP5/VetaS/@kc_odcelk" xmlDataType="decimal"/>
    </xmlCellPr>
  </singleXmlCell>
  <singleXmlCell id="151" xr6:uid="{00000000-000C-0000-FFFF-FFFFA9000000}" r="N12" connectionId="0">
    <xmlCellPr id="1" xr6:uid="{00000000-0010-0000-A900-000001000000}" uniqueName="kc_podvzdel">
      <xmlPr mapId="2" xpath="/Pisemnost/DPFDP5/VetaS/@kc_podvzdel" xmlDataType="decimal"/>
    </xmlCellPr>
  </singleXmlCell>
  <singleXmlCell id="152" xr6:uid="{00000000-000C-0000-FFFF-FFFFAA000000}" r="N3" connectionId="0">
    <xmlCellPr id="1" xr6:uid="{00000000-0010-0000-AA00-000001000000}" uniqueName="kc_dalsivzd">
      <xmlPr mapId="2" xpath="/Pisemnost/DPFDP5/VetaS/@kc_dalsivzd" xmlDataType="decimal"/>
    </xmlCellPr>
  </singleXmlCell>
  <singleXmlCell id="153" xr6:uid="{00000000-000C-0000-FFFF-FFFFAB000000}" r="N5" connectionId="0">
    <xmlCellPr id="1" xr6:uid="{00000000-0010-0000-AB00-000001000000}" uniqueName="kc_op15_12">
      <xmlPr mapId="2" xpath="/Pisemnost/DPFDP5/VetaS/@kc_op15_12" xmlDataType="decimal"/>
    </xmlCellPr>
  </singleXmlCell>
  <singleXmlCell id="154" xr6:uid="{00000000-000C-0000-FFFF-FFFFAC000000}" r="N13" connectionId="0">
    <xmlCellPr id="1" xr6:uid="{00000000-0010-0000-AC00-000001000000}" uniqueName="kc_zdsniz">
      <xmlPr mapId="2" xpath="/Pisemnost/DPFDP5/VetaS/@kc_zdsniz" xmlDataType="decimal"/>
    </xmlCellPr>
  </singleXmlCell>
  <singleXmlCell id="155" xr6:uid="{00000000-000C-0000-FFFF-FFFFAD000000}" r="N8" connectionId="0">
    <xmlCellPr id="1" xr6:uid="{00000000-0010-0000-AD00-000001000000}" uniqueName="kc_op15_8">
      <xmlPr mapId="2" xpath="/Pisemnost/DPFDP5/VetaS/@kc_op15_8" xmlDataType="decimal"/>
    </xmlCellPr>
  </singleXmlCell>
  <singleXmlCell id="156" xr6:uid="{00000000-000C-0000-FFFF-FFFFAE000000}" r="N17" connectionId="0">
    <xmlCellPr id="1" xr6:uid="{00000000-0010-0000-AE00-000001000000}" uniqueName="text_op_dal">
      <xmlPr mapId="2" xpath="/Pisemnost/DPFDP5/VetaS/@text_op_dal" xmlDataType="string"/>
    </xmlCellPr>
  </singleXmlCell>
  <singleXmlCell id="157" xr6:uid="{00000000-000C-0000-FFFF-FFFFAF000000}" r="N11" connectionId="0">
    <xmlCellPr id="1" xr6:uid="{00000000-0010-0000-AF00-000001000000}" uniqueName="kc_op_dal">
      <xmlPr mapId="2" xpath="/Pisemnost/DPFDP5/VetaS/@kc_op_dal" xmlDataType="decimal"/>
    </xmlCellPr>
  </singleXmlCell>
  <singleXmlCell id="158" xr6:uid="{00000000-000C-0000-FFFF-FFFFB0000000}" r="N10" connectionId="0">
    <xmlCellPr id="1" xr6:uid="{00000000-0010-0000-B000-000001000000}" uniqueName="kc_op34_4">
      <xmlPr mapId="2" xpath="/Pisemnost/DPFDP5/VetaS/@kc_op34_4" xmlDataType="decimal"/>
    </xmlCellPr>
  </singleXmlCell>
  <singleXmlCell id="159" xr6:uid="{00000000-000C-0000-FFFF-FFFFB1000000}" r="N14" connectionId="0">
    <xmlCellPr id="1" xr6:uid="{00000000-0010-0000-B100-000001000000}" uniqueName="kc_zdzaokr">
      <xmlPr mapId="2" xpath="/Pisemnost/DPFDP5/VetaS/@kc_zdzaokr" xmlDataType="decimal"/>
    </xmlCellPr>
  </singleXmlCell>
  <singleXmlCell id="160" xr6:uid="{00000000-000C-0000-FFFF-FFFFB2000000}" r="N2" connectionId="0">
    <xmlCellPr id="1" xr6:uid="{00000000-0010-0000-B200-000001000000}" uniqueName="da_dan16">
      <xmlPr mapId="2" xpath="/Pisemnost/DPFDP5/VetaS/@da_dan16" xmlDataType="decimal"/>
    </xmlCellPr>
  </singleXmlCell>
  <singleXmlCell id="161" xr6:uid="{00000000-000C-0000-FFFF-FFFFB3000000}" r="N9" connectionId="0">
    <xmlCellPr id="1" xr6:uid="{00000000-0010-0000-B300-000001000000}" uniqueName="kc_op28_5">
      <xmlPr mapId="2" xpath="/Pisemnost/DPFDP5/VetaS/@kc_op28_5" xmlDataType="decimal"/>
    </xmlCellPr>
  </singleXmlCell>
  <singleXmlCell id="162" xr6:uid="{00000000-000C-0000-FFFF-FFFFB4000000}" r="J40" connectionId="0">
    <xmlCellPr id="1" xr6:uid="{00000000-0010-0000-B400-000001000000}" uniqueName="potv_uver">
      <xmlPr mapId="2" xpath="/Pisemnost/DPFDP5/VetaB/@potv_uver" xmlDataType="decimal"/>
    </xmlCellPr>
  </singleXmlCell>
  <singleXmlCell id="163" xr6:uid="{00000000-000C-0000-FFFF-FFFFB5000000}" r="J46" connectionId="0">
    <xmlCellPr id="1" xr6:uid="{00000000-0010-0000-B500-000001000000}" uniqueName="pril_ztraty">
      <xmlPr mapId="2" xpath="/Pisemnost/DPFDP5/VetaB/@pril_ztraty" xmlDataType="decimal"/>
    </xmlCellPr>
  </singleXmlCell>
  <singleXmlCell id="164" xr6:uid="{00000000-000C-0000-FFFF-FFFFB6000000}" r="J31" connectionId="0">
    <xmlCellPr id="1" xr6:uid="{00000000-0010-0000-B600-000001000000}" uniqueName="dal_prilohy">
      <xmlPr mapId="2" xpath="/Pisemnost/DPFDP5/VetaB/@dal_prilohy" xmlDataType="decimal"/>
    </xmlCellPr>
  </singleXmlCell>
  <singleXmlCell id="165" xr6:uid="{00000000-000C-0000-FFFF-FFFFB7000000}" r="J33" connectionId="0">
    <xmlCellPr id="1" xr6:uid="{00000000-0010-0000-B700-000001000000}" uniqueName="duvody_dodap">
      <xmlPr mapId="2" xpath="/Pisemnost/DPFDP5/VetaB/@duvody_dodap" xmlDataType="decimal"/>
    </xmlCellPr>
  </singleXmlCell>
  <singleXmlCell id="166" xr6:uid="{00000000-000C-0000-FFFF-FFFFB8000000}" r="J38" connectionId="0">
    <xmlCellPr id="1" xr6:uid="{00000000-0010-0000-B800-000001000000}" uniqueName="potv_penpri">
      <xmlPr mapId="2" xpath="/Pisemnost/DPFDP5/VetaB/@potv_penpri" xmlDataType="decimal"/>
    </xmlCellPr>
  </singleXmlCell>
  <singleXmlCell id="167" xr6:uid="{00000000-000C-0000-FFFF-FFFFB9000000}" r="J50" connectionId="0">
    <xmlCellPr id="1" xr6:uid="{00000000-0010-0000-B900-000001000000}" uniqueName="seznam">
      <xmlPr mapId="2" xpath="/Pisemnost/DPFDP5/VetaB/@seznam" xmlDataType="decimal"/>
    </xmlCellPr>
  </singleXmlCell>
  <singleXmlCell id="168" xr6:uid="{00000000-000C-0000-FFFF-FFFFBA000000}" r="J49" connectionId="0">
    <xmlCellPr id="1" xr6:uid="{00000000-0010-0000-BA00-000001000000}" uniqueName="priloha2">
      <xmlPr mapId="2" xpath="/Pisemnost/DPFDP5/VetaB/@priloha2" xmlDataType="string"/>
    </xmlCellPr>
  </singleXmlCell>
  <singleXmlCell id="169" xr6:uid="{00000000-000C-0000-FFFF-FFFFBB000000}" r="J45" connectionId="0">
    <xmlCellPr id="1" xr6:uid="{00000000-0010-0000-BB00-000001000000}" uniqueName="pril_poduv">
      <xmlPr mapId="2" xpath="/Pisemnost/DPFDP5/VetaB/@pril_poduv" xmlDataType="decimal"/>
    </xmlCellPr>
  </singleXmlCell>
  <singleXmlCell id="171" xr6:uid="{00000000-000C-0000-FFFF-FFFFBC000000}" r="J43" connectionId="0">
    <xmlCellPr id="1" xr6:uid="{00000000-0010-0000-BC00-000001000000}" uniqueName="potv_zivpoj">
      <xmlPr mapId="2" xpath="/Pisemnost/DPFDP5/VetaB/@potv_zivpoj" xmlDataType="decimal"/>
    </xmlCellPr>
  </singleXmlCell>
  <singleXmlCell id="172" xr6:uid="{00000000-000C-0000-FFFF-FFFFBD000000}" r="J32" connectionId="0">
    <xmlCellPr id="1" xr6:uid="{00000000-0010-0000-BD00-000001000000}" uniqueName="doklad_dar">
      <xmlPr mapId="2" xpath="/Pisemnost/DPFDP5/VetaB/@doklad_dar" xmlDataType="decimal"/>
    </xmlCellPr>
  </singleXmlCell>
  <singleXmlCell id="173" xr6:uid="{00000000-000C-0000-FFFF-FFFFBE000000}" r="J41" connectionId="0">
    <xmlCellPr id="1" xr6:uid="{00000000-0010-0000-BE00-000001000000}" uniqueName="potv_zahrsd">
      <xmlPr mapId="2" xpath="/Pisemnost/DPFDP5/VetaB/@potv_zahrsd" xmlDataType="decimal"/>
    </xmlCellPr>
  </singleXmlCell>
  <singleXmlCell id="174" xr6:uid="{00000000-000C-0000-FFFF-FFFFBF000000}" r="J36" connectionId="0">
    <xmlCellPr id="1" xr6:uid="{00000000-0010-0000-BF00-000001000000}" uniqueName="potv_dalsivzd">
      <xmlPr mapId="2" xpath="/Pisemnost/DPFDP5/VetaB/@potv_dalsivzd" xmlDataType="decimal"/>
    </xmlCellPr>
  </singleXmlCell>
  <singleXmlCell id="175" xr6:uid="{00000000-000C-0000-FFFF-FFFFC0000000}" r="J37" connectionId="0">
    <xmlCellPr id="1" xr6:uid="{00000000-0010-0000-C000-000001000000}" uniqueName="potv_ms">
      <xmlPr mapId="2" xpath="/Pisemnost/DPFDP5/VetaB/@potv_ms" xmlDataType="decimal"/>
    </xmlCellPr>
  </singleXmlCell>
  <singleXmlCell id="176" xr6:uid="{00000000-000C-0000-FFFF-FFFFC1000000}" r="J51" connectionId="0">
    <xmlCellPr id="1" xr6:uid="{00000000-0010-0000-C100-000001000000}" uniqueName="vklad_ku">
      <xmlPr mapId="2" xpath="/Pisemnost/DPFDP5/VetaB/@vklad_ku" xmlDataType="decimal"/>
    </xmlCellPr>
  </singleXmlCell>
  <singleXmlCell id="177" xr6:uid="{00000000-000C-0000-FFFF-FFFFC2000000}" r="J44" connectionId="0">
    <xmlCellPr id="1" xr6:uid="{00000000-0010-0000-C200-000001000000}" uniqueName="pril3_samlist">
      <xmlPr mapId="2" xpath="/Pisemnost/DPFDP5/VetaB/@pril3_samlist" xmlDataType="decimal"/>
    </xmlCellPr>
  </singleXmlCell>
  <singleXmlCell id="178" xr6:uid="{00000000-000C-0000-FFFF-FFFFC3000000}" r="J47" connectionId="0">
    <xmlCellPr id="1" xr6:uid="{00000000-0010-0000-C300-000001000000}" uniqueName="priloh_celk">
      <xmlPr mapId="2" xpath="/Pisemnost/DPFDP5/VetaB/@priloh_celk" xmlDataType="decimal"/>
    </xmlCellPr>
  </singleXmlCell>
  <singleXmlCell id="179" xr6:uid="{00000000-000C-0000-FFFF-FFFFC4000000}" r="J35" connectionId="0">
    <xmlCellPr id="1" xr6:uid="{00000000-0010-0000-C400-000001000000}" uniqueName="potv_36">
      <xmlPr mapId="2" xpath="/Pisemnost/DPFDP5/VetaB/@potv_36" xmlDataType="decimal"/>
    </xmlCellPr>
  </singleXmlCell>
  <singleXmlCell id="180" xr6:uid="{00000000-000C-0000-FFFF-FFFFC5000000}" r="J34" connectionId="0">
    <xmlCellPr id="1" xr6:uid="{00000000-0010-0000-C500-000001000000}" uniqueName="pojpri">
      <xmlPr mapId="2" xpath="/Pisemnost/DPFDP5/VetaB/@pojpri" xmlDataType="decimal"/>
    </xmlCellPr>
  </singleXmlCell>
  <singleXmlCell id="181" xr6:uid="{00000000-000C-0000-FFFF-FFFFC6000000}" r="J39" connectionId="0">
    <xmlCellPr id="1" xr6:uid="{00000000-0010-0000-C600-000001000000}" uniqueName="potv_povod">
      <xmlPr mapId="2" xpath="/Pisemnost/DPFDP5/VetaB/@potv_povod" xmlDataType="decimal"/>
    </xmlCellPr>
  </singleXmlCell>
  <singleXmlCell id="182" xr6:uid="{00000000-000C-0000-FFFF-FFFFC7000000}" r="J48" connectionId="0">
    <xmlCellPr id="1" xr6:uid="{00000000-0010-0000-C700-000001000000}" uniqueName="priloha1">
      <xmlPr mapId="2" xpath="/Pisemnost/DPFDP5/VetaB/@priloha1" xmlDataType="string"/>
    </xmlCellPr>
  </singleXmlCell>
  <singleXmlCell id="183" xr6:uid="{00000000-000C-0000-FFFF-FFFFC8000000}" r="J42" connectionId="0">
    <xmlCellPr id="1" xr6:uid="{00000000-0010-0000-C800-000001000000}" uniqueName="potv_zam">
      <xmlPr mapId="2" xpath="/Pisemnost/DPFDP5/VetaB/@potv_zam" xmlDataType="decimal"/>
    </xmlCellPr>
  </singleXmlCell>
  <singleXmlCell id="184" xr6:uid="{00000000-000C-0000-FFFF-FFFFC9000000}" r="N34" connectionId="0">
    <xmlCellPr id="1" xr6:uid="{00000000-0010-0000-C900-000001000000}" uniqueName="d_obnocin">
      <xmlPr mapId="2" xpath="/Pisemnost/DPFDP5/VetaT/@d_obnocin" xmlDataType="string"/>
    </xmlCellPr>
  </singleXmlCell>
  <singleXmlCell id="185" xr6:uid="{00000000-000C-0000-FFFF-FFFFCA000000}" r="N51" connectionId="0">
    <xmlCellPr id="1" xr6:uid="{00000000-0010-0000-CA00-000001000000}" uniqueName="kc_zd7p">
      <xmlPr mapId="2" xpath="/Pisemnost/DPFDP5/VetaT/@kc_zd7p" xmlDataType="decimal"/>
    </xmlCellPr>
  </singleXmlCell>
  <singleXmlCell id="186" xr6:uid="{00000000-000C-0000-FFFF-FFFFCB000000}" r="N46" connectionId="0">
    <xmlCellPr id="1" xr6:uid="{00000000-0010-0000-CB00-000001000000}" uniqueName="kc_uhsniz">
      <xmlPr mapId="2" xpath="/Pisemnost/DPFDP5/VetaT/@kc_uhsniz" xmlDataType="decimal"/>
    </xmlCellPr>
  </singleXmlCell>
  <singleXmlCell id="187" xr6:uid="{00000000-000C-0000-FFFF-FFFFCC000000}" r="N56" connectionId="0">
    <xmlCellPr id="1" xr6:uid="{00000000-0010-0000-CC00-000001000000}" uniqueName="pr_vyd7">
      <xmlPr mapId="2" xpath="/Pisemnost/DPFDP5/VetaT/@pr_vyd7" xmlDataType="decimal"/>
    </xmlCellPr>
  </singleXmlCell>
  <singleXmlCell id="188" xr6:uid="{00000000-000C-0000-FFFF-FFFFCD000000}" r="N52" connectionId="0">
    <xmlCellPr id="1" xr6:uid="{00000000-0010-0000-CD00-000001000000}" uniqueName="kc_zd7vyn">
      <xmlPr mapId="2" xpath="/Pisemnost/DPFDP5/VetaT/@kc_zd7vyn" xmlDataType="decimal"/>
    </xmlCellPr>
  </singleXmlCell>
  <singleXmlCell id="189" xr6:uid="{00000000-000C-0000-FFFF-FFFFCE000000}" r="N32" connectionId="0">
    <xmlCellPr id="1" xr6:uid="{00000000-0010-0000-CE00-000001000000}" uniqueName="celk_pr_prij7">
      <xmlPr mapId="2" xpath="/Pisemnost/DPFDP5/VetaT/@celk_pr_prij7" xmlDataType="decimal"/>
    </xmlCellPr>
  </singleXmlCell>
  <singleXmlCell id="190" xr6:uid="{00000000-000C-0000-FFFF-FFFFCF000000}" r="N48" connectionId="0">
    <xmlCellPr id="1" xr6:uid="{00000000-0010-0000-CF00-000001000000}" uniqueName="kc_vyd7">
      <xmlPr mapId="2" xpath="/Pisemnost/DPFDP5/VetaT/@kc_vyd7" xmlDataType="decimal"/>
    </xmlCellPr>
  </singleXmlCell>
  <singleXmlCell id="191" xr6:uid="{00000000-000C-0000-FFFF-FFFFD0000000}" r="N35" connectionId="0">
    <xmlCellPr id="1" xr6:uid="{00000000-0010-0000-D000-000001000000}" uniqueName="d_precin">
      <xmlPr mapId="2" xpath="/Pisemnost/DPFDP5/VetaT/@d_precin" xmlDataType="string"/>
    </xmlCellPr>
  </singleXmlCell>
  <singleXmlCell id="192" xr6:uid="{00000000-000C-0000-FFFF-FFFFD1000000}" r="N49" connectionId="0">
    <xmlCellPr id="1" xr6:uid="{00000000-0010-0000-D100-000001000000}" uniqueName="kc_vyd_so">
      <xmlPr mapId="2" xpath="/Pisemnost/DPFDP5/VetaT/@kc_vyd_so" xmlDataType="decimal"/>
    </xmlCellPr>
  </singleXmlCell>
  <singleXmlCell id="193" xr6:uid="{00000000-000C-0000-FFFF-FFFFD2000000}" r="N41" connectionId="0">
    <xmlCellPr id="1" xr6:uid="{00000000-0010-0000-D200-000001000000}" uniqueName="kc_odpnem">
      <xmlPr mapId="2" xpath="/Pisemnost/DPFDP5/VetaT/@kc_odpnem" xmlDataType="decimal"/>
    </xmlCellPr>
  </singleXmlCell>
  <singleXmlCell id="194" xr6:uid="{00000000-000C-0000-FFFF-FFFFD3000000}" r="N38" connectionId="0">
    <xmlCellPr id="1" xr6:uid="{00000000-0010-0000-D300-000001000000}" uniqueName="kc_cisobr">
      <xmlPr mapId="2" xpath="/Pisemnost/DPFDP5/VetaT/@kc_cisobr" xmlDataType="decimal"/>
    </xmlCellPr>
  </singleXmlCell>
  <singleXmlCell id="195" xr6:uid="{00000000-000C-0000-FFFF-FFFFD4000000}" r="N47" connectionId="0">
    <xmlCellPr id="1" xr6:uid="{00000000-0010-0000-D400-000001000000}" uniqueName="kc_uhzvys">
      <xmlPr mapId="2" xpath="/Pisemnost/DPFDP5/VetaT/@kc_uhzvys" xmlDataType="decimal"/>
    </xmlCellPr>
  </singleXmlCell>
  <singleXmlCell id="196" xr6:uid="{00000000-000C-0000-FFFF-FFFFD5000000}" r="N50" connectionId="0">
    <xmlCellPr id="1" xr6:uid="{00000000-0010-0000-D500-000001000000}" uniqueName="kc_vyd_vaso">
      <xmlPr mapId="2" xpath="/Pisemnost/DPFDP5/VetaT/@kc_vyd_vaso" xmlDataType="decimal"/>
    </xmlCellPr>
  </singleXmlCell>
  <singleXmlCell id="197" xr6:uid="{00000000-000C-0000-FFFF-FFFFD6000000}" r="N55" connectionId="0">
    <xmlCellPr id="1" xr6:uid="{00000000-0010-0000-D600-000001000000}" uniqueName="pr_sazba">
      <xmlPr mapId="2" xpath="/Pisemnost/DPFDP5/VetaT/@pr_sazba" xmlDataType="decimal"/>
    </xmlCellPr>
  </singleXmlCell>
  <singleXmlCell id="198" xr6:uid="{00000000-000C-0000-FFFF-FFFFD7000000}" r="N44" connectionId="0">
    <xmlCellPr id="1" xr6:uid="{00000000-0010-0000-D700-000001000000}" uniqueName="kc_pod_vaso">
      <xmlPr mapId="2" xpath="/Pisemnost/DPFDP5/VetaT/@kc_pod_vaso" xmlDataType="decimal"/>
    </xmlCellPr>
  </singleXmlCell>
  <singleXmlCell id="199" xr6:uid="{00000000-000C-0000-FFFF-FFFFD8000000}" r="N33" connectionId="0">
    <xmlCellPr id="1" xr6:uid="{00000000-0010-0000-D800-000001000000}" uniqueName="celk_pr_vyd7">
      <xmlPr mapId="2" xpath="/Pisemnost/DPFDP5/VetaT/@celk_pr_vyd7" xmlDataType="decimal"/>
    </xmlCellPr>
  </singleXmlCell>
  <singleXmlCell id="200" xr6:uid="{00000000-000C-0000-FFFF-FFFFD9000000}" r="N43" connectionId="0">
    <xmlCellPr id="1" xr6:uid="{00000000-0010-0000-D900-000001000000}" uniqueName="kc_pod_so">
      <xmlPr mapId="2" xpath="/Pisemnost/DPFDP5/VetaT/@kc_pod_so" xmlDataType="decimal"/>
    </xmlCellPr>
  </singleXmlCell>
  <singleXmlCell id="201" xr6:uid="{00000000-000C-0000-FFFF-FFFFDA000000}" r="N42" connectionId="0">
    <xmlCellPr id="1" xr6:uid="{00000000-0010-0000-DA00-000001000000}" uniqueName="kc_pod_komp">
      <xmlPr mapId="2" xpath="/Pisemnost/DPFDP5/VetaT/@kc_pod_komp" xmlDataType="decimal"/>
    </xmlCellPr>
  </singleXmlCell>
  <singleXmlCell id="202" xr6:uid="{00000000-000C-0000-FFFF-FFFFDB000000}" r="N31" connectionId="0">
    <xmlCellPr id="1" xr6:uid="{00000000-0010-0000-DB00-000001000000}" uniqueName="c_nace">
      <xmlPr mapId="2" xpath="/Pisemnost/DPFDP5/VetaT/@c_nace" xmlDataType="decimal"/>
    </xmlCellPr>
  </singleXmlCell>
  <singleXmlCell id="203" xr6:uid="{00000000-000C-0000-FFFF-FFFFDC000000}" r="N45" connectionId="0">
    <xmlCellPr id="1" xr6:uid="{00000000-0010-0000-DC00-000001000000}" uniqueName="kc_prij7">
      <xmlPr mapId="2" xpath="/Pisemnost/DPFDP5/VetaT/@kc_prij7" xmlDataType="decimal"/>
    </xmlCellPr>
  </singleXmlCell>
  <singleXmlCell id="204" xr6:uid="{00000000-000C-0000-FFFF-FFFFDD000000}" r="N54" connectionId="0">
    <xmlCellPr id="1" xr6:uid="{00000000-0010-0000-DD00-000001000000}" uniqueName="pr_prij7">
      <xmlPr mapId="2" xpath="/Pisemnost/DPFDP5/VetaT/@pr_prij7" xmlDataType="decimal"/>
    </xmlCellPr>
  </singleXmlCell>
  <singleXmlCell id="205" xr6:uid="{00000000-000C-0000-FFFF-FFFFDE000000}" r="N39" connectionId="0">
    <xmlCellPr id="1" xr6:uid="{00000000-0010-0000-DE00-000001000000}" uniqueName="kc_hosp_rozd">
      <xmlPr mapId="2" xpath="/Pisemnost/DPFDP5/VetaT/@kc_hosp_rozd" xmlDataType="decimal"/>
    </xmlCellPr>
  </singleXmlCell>
  <singleXmlCell id="206" xr6:uid="{00000000-000C-0000-FFFF-FFFFDF000000}" r="N53" connectionId="0">
    <xmlCellPr id="1" xr6:uid="{00000000-0010-0000-DF00-000001000000}" uniqueName="m_podnik">
      <xmlPr mapId="2" xpath="/Pisemnost/DPFDP5/VetaT/@m_podnik" xmlDataType="decimal"/>
    </xmlCellPr>
  </singleXmlCell>
  <singleXmlCell id="207" xr6:uid="{00000000-000C-0000-FFFF-FFFFE0000000}" r="N37" connectionId="0">
    <xmlCellPr id="1" xr6:uid="{00000000-0010-0000-E000-000001000000}" uniqueName="d_zahcin">
      <xmlPr mapId="2" xpath="/Pisemnost/DPFDP5/VetaT/@d_zahcin" xmlDataType="string"/>
    </xmlCellPr>
  </singleXmlCell>
  <singleXmlCell id="208" xr6:uid="{00000000-000C-0000-FFFF-FFFFE1000000}" r="N36" connectionId="0">
    <xmlCellPr id="1" xr6:uid="{00000000-0010-0000-E100-000001000000}" uniqueName="d_ukoncin">
      <xmlPr mapId="2" xpath="/Pisemnost/DPFDP5/VetaT/@d_ukoncin" xmlDataType="string"/>
    </xmlCellPr>
  </singleXmlCell>
  <singleXmlCell id="209" xr6:uid="{00000000-000C-0000-FFFF-FFFFE2000000}" r="N40" connectionId="0">
    <xmlCellPr id="1" xr6:uid="{00000000-0010-0000-E200-000001000000}" uniqueName="kc_odpcelk">
      <xmlPr mapId="2" xpath="/Pisemnost/DPFDP5/VetaT/@kc_odpcelk" xmlDataType="decimal"/>
    </xmlCellPr>
  </singleXmlCell>
  <singleXmlCell id="210" xr6:uid="{00000000-000C-0000-FFFF-FFFFE3000000}" r="N58" connectionId="0">
    <xmlCellPr id="1" xr6:uid="{00000000-0010-0000-E300-000001000000}" uniqueName="vyd7proc">
      <xmlPr mapId="2" xpath="/Pisemnost/DPFDP5/VetaT/@vyd7proc" xmlDataType="string"/>
    </xmlCellPr>
  </singleXmlCell>
  <singleXmlCell id="211" xr6:uid="{00000000-000C-0000-FFFF-FFFFE4000000}" r="N57" connectionId="0">
    <xmlCellPr id="1" xr6:uid="{00000000-0010-0000-E400-000001000000}" uniqueName="uc_soust">
      <xmlPr mapId="2" xpath="/Pisemnost/DPFDP5/VetaT/@uc_soust" xmlDataType="string"/>
    </xmlCellPr>
  </singleXmlCell>
  <singleXmlCell id="212" xr6:uid="{00000000-000C-0000-FFFF-FFFFE5000000}" r="F65" connectionId="0">
    <xmlCellPr id="1" xr6:uid="{00000000-0010-0000-E500-000001000000}" uniqueName="kc_dpfmz06">
      <xmlPr mapId="2" xpath="/Pisemnost/DPFDP5/VetaU/@kc_dpfmz06" xmlDataType="decimal"/>
    </xmlCellPr>
  </singleXmlCell>
  <singleXmlCell id="213" xr6:uid="{00000000-000C-0000-FFFF-FFFFE6000000}" r="F67" connectionId="0">
    <xmlCellPr id="1" xr6:uid="{00000000-0010-0000-E600-000001000000}" uniqueName="kc_dpfmz10">
      <xmlPr mapId="2" xpath="/Pisemnost/DPFDP5/VetaU/@kc_dpfmz10" xmlDataType="decimal"/>
    </xmlCellPr>
  </singleXmlCell>
  <singleXmlCell id="214" xr6:uid="{00000000-000C-0000-FFFF-FFFFE7000000}" r="F77" connectionId="0">
    <xmlCellPr id="1" xr6:uid="{00000000-0010-0000-E700-000001000000}" uniqueName="kc_z_dpfmz11">
      <xmlPr mapId="2" xpath="/Pisemnost/DPFDP5/VetaU/@kc_z_dpfmz11" xmlDataType="decimal"/>
    </xmlCellPr>
  </singleXmlCell>
  <singleXmlCell id="215" xr6:uid="{00000000-000C-0000-FFFF-FFFFE8000000}" r="F66" connectionId="0">
    <xmlCellPr id="1" xr6:uid="{00000000-0010-0000-E800-000001000000}" uniqueName="kc_dpfmz08">
      <xmlPr mapId="2" xpath="/Pisemnost/DPFDP5/VetaU/@kc_dpfmz08" xmlDataType="decimal"/>
    </xmlCellPr>
  </singleXmlCell>
  <singleXmlCell id="216" xr6:uid="{00000000-000C-0000-FFFF-FFFFE9000000}" r="F68" connectionId="0">
    <xmlCellPr id="1" xr6:uid="{00000000-0010-0000-E900-000001000000}" uniqueName="kc_dpfmz11">
      <xmlPr mapId="2" xpath="/Pisemnost/DPFDP5/VetaU/@kc_dpfmz11" xmlDataType="decimal"/>
    </xmlCellPr>
  </singleXmlCell>
  <singleXmlCell id="217" xr6:uid="{00000000-000C-0000-FFFF-FFFFEA000000}" r="F74" connectionId="0">
    <xmlCellPr id="1" xr6:uid="{00000000-0010-0000-EA00-000001000000}" uniqueName="kc_z_dpfmz06">
      <xmlPr mapId="2" xpath="/Pisemnost/DPFDP5/VetaU/@kc_z_dpfmz06" xmlDataType="decimal"/>
    </xmlCellPr>
  </singleXmlCell>
  <singleXmlCell id="218" xr6:uid="{00000000-000C-0000-FFFF-FFFFEB000000}" r="F63" connectionId="0">
    <xmlCellPr id="1" xr6:uid="{00000000-0010-0000-EB00-000001000000}" uniqueName="kc_dpfmz04">
      <xmlPr mapId="2" xpath="/Pisemnost/DPFDP5/VetaU/@kc_dpfmz04" xmlDataType="decimal"/>
    </xmlCellPr>
  </singleXmlCell>
  <singleXmlCell id="219" xr6:uid="{00000000-000C-0000-FFFF-FFFFEC000000}" r="F71" connectionId="0">
    <xmlCellPr id="1" xr6:uid="{00000000-0010-0000-EC00-000001000000}" uniqueName="kc_z_dpfmz03">
      <xmlPr mapId="2" xpath="/Pisemnost/DPFDP5/VetaU/@kc_z_dpfmz03" xmlDataType="decimal"/>
    </xmlCellPr>
  </singleXmlCell>
  <singleXmlCell id="221" xr6:uid="{00000000-000C-0000-FFFF-FFFFED000000}" r="F76" connectionId="0">
    <xmlCellPr id="1" xr6:uid="{00000000-0010-0000-ED00-000001000000}" uniqueName="kc_z_dpfmz10">
      <xmlPr mapId="2" xpath="/Pisemnost/DPFDP5/VetaU/@kc_z_dpfmz10" xmlDataType="decimal"/>
    </xmlCellPr>
  </singleXmlCell>
  <singleXmlCell id="222" xr6:uid="{00000000-000C-0000-FFFF-FFFFEE000000}" r="F70" connectionId="0">
    <xmlCellPr id="1" xr6:uid="{00000000-0010-0000-EE00-000001000000}" uniqueName="kc_z_dpfmz02">
      <xmlPr mapId="2" xpath="/Pisemnost/DPFDP5/VetaU/@kc_z_dpfmz02" xmlDataType="decimal"/>
    </xmlCellPr>
  </singleXmlCell>
  <singleXmlCell id="223" xr6:uid="{00000000-000C-0000-FFFF-FFFFEF000000}" r="F69" connectionId="0">
    <xmlCellPr id="1" xr6:uid="{00000000-0010-0000-EF00-000001000000}" uniqueName="kc_dpfmz18">
      <xmlPr mapId="2" xpath="/Pisemnost/DPFDP5/VetaU/@kc_dpfmz18" xmlDataType="decimal"/>
    </xmlCellPr>
  </singleXmlCell>
  <singleXmlCell id="224" xr6:uid="{00000000-000C-0000-FFFF-FFFFF0000000}" r="F72" connectionId="0">
    <xmlCellPr id="1" xr6:uid="{00000000-0010-0000-F000-000001000000}" uniqueName="kc_z_dpfmz04">
      <xmlPr mapId="2" xpath="/Pisemnost/DPFDP5/VetaU/@kc_z_dpfmz04" xmlDataType="decimal"/>
    </xmlCellPr>
  </singleXmlCell>
  <singleXmlCell id="225" xr6:uid="{00000000-000C-0000-FFFF-FFFFF1000000}" r="F73" connectionId="0">
    <xmlCellPr id="1" xr6:uid="{00000000-0010-0000-F100-000001000000}" uniqueName="kc_z_dpfmz05a">
      <xmlPr mapId="2" xpath="/Pisemnost/DPFDP5/VetaU/@kc_z_dpfmz05a" xmlDataType="decimal"/>
    </xmlCellPr>
  </singleXmlCell>
  <singleXmlCell id="226" xr6:uid="{00000000-000C-0000-FFFF-FFFFF2000000}" r="F61" connectionId="0">
    <xmlCellPr id="1" xr6:uid="{00000000-0010-0000-F200-000001000000}" uniqueName="kc_dpfmz02">
      <xmlPr mapId="2" xpath="/Pisemnost/DPFDP5/VetaU/@kc_dpfmz02" xmlDataType="decimal"/>
    </xmlCellPr>
  </singleXmlCell>
  <singleXmlCell id="227" xr6:uid="{00000000-000C-0000-FFFF-FFFFF3000000}" r="F62" connectionId="0">
    <xmlCellPr id="1" xr6:uid="{00000000-0010-0000-F300-000001000000}" uniqueName="kc_dpfmz03">
      <xmlPr mapId="2" xpath="/Pisemnost/DPFDP5/VetaU/@kc_dpfmz03" xmlDataType="decimal"/>
    </xmlCellPr>
  </singleXmlCell>
  <singleXmlCell id="228" xr6:uid="{00000000-000C-0000-FFFF-FFFFF4000000}" r="F75" connectionId="0">
    <xmlCellPr id="1" xr6:uid="{00000000-0010-0000-F400-000001000000}" uniqueName="kc_z_dpfmz08">
      <xmlPr mapId="2" xpath="/Pisemnost/DPFDP5/VetaU/@kc_z_dpfmz08" xmlDataType="decimal"/>
    </xmlCellPr>
  </singleXmlCell>
  <singleXmlCell id="229" xr6:uid="{00000000-000C-0000-FFFF-FFFFF5000000}" r="F64" connectionId="0">
    <xmlCellPr id="1" xr6:uid="{00000000-0010-0000-F500-000001000000}" uniqueName="kc_dpfmz05a">
      <xmlPr mapId="2" xpath="/Pisemnost/DPFDP5/VetaU/@kc_dpfmz05a" xmlDataType="decimal"/>
    </xmlCellPr>
  </singleXmlCell>
  <singleXmlCell id="231" xr6:uid="{00000000-000C-0000-FFFF-FFFFF6000000}" r="J74" connectionId="0">
    <xmlCellPr id="1" xr6:uid="{00000000-0010-0000-F600-000001000000}" uniqueName="uhrn_prijmy10">
      <xmlPr mapId="2" xpath="/Pisemnost/DPFDP5/VetaV/@uhrn_prijmy10" xmlDataType="decimal"/>
    </xmlCellPr>
  </singleXmlCell>
  <singleXmlCell id="232" xr6:uid="{00000000-000C-0000-FFFF-FFFFF7000000}" r="J68" connectionId="0">
    <xmlCellPr id="1" xr6:uid="{00000000-0010-0000-F700-000001000000}" uniqueName="kc_vyd10">
      <xmlPr mapId="2" xpath="/Pisemnost/DPFDP5/VetaV/@kc_vyd10" xmlDataType="decimal"/>
    </xmlCellPr>
  </singleXmlCell>
  <singleXmlCell id="233" xr6:uid="{00000000-000C-0000-FFFF-FFFFF8000000}" r="J75" connectionId="0">
    <xmlCellPr id="1" xr6:uid="{00000000-0010-0000-F800-000001000000}" uniqueName="uhrn_rozdil10">
      <xmlPr mapId="2" xpath="/Pisemnost/DPFDP5/VetaV/@uhrn_rozdil10" xmlDataType="decimal"/>
    </xmlCellPr>
  </singleXmlCell>
  <singleXmlCell id="234" xr6:uid="{00000000-000C-0000-FFFF-FFFFF9000000}" r="J65" connectionId="0">
    <xmlCellPr id="1" xr6:uid="{00000000-0010-0000-F900-000001000000}" uniqueName="kc_rezerv_z">
      <xmlPr mapId="2" xpath="/Pisemnost/DPFDP5/VetaV/@kc_rezerv_z" xmlDataType="decimal"/>
    </xmlCellPr>
  </singleXmlCell>
  <singleXmlCell id="235" xr6:uid="{00000000-000C-0000-FFFF-FFFFFA000000}" r="J69" connectionId="0">
    <xmlCellPr id="1" xr6:uid="{00000000-0010-0000-FA00-000001000000}" uniqueName="kc_vyd9">
      <xmlPr mapId="2" xpath="/Pisemnost/DPFDP5/VetaV/@kc_vyd9" xmlDataType="decimal"/>
    </xmlCellPr>
  </singleXmlCell>
  <singleXmlCell id="236" xr6:uid="{00000000-000C-0000-FFFF-FFFFFB000000}" r="J62" connectionId="0">
    <xmlCellPr id="1" xr6:uid="{00000000-0010-0000-FB00-000001000000}" uniqueName="kc_prij10">
      <xmlPr mapId="2" xpath="/Pisemnost/DPFDP5/VetaV/@kc_prij10" xmlDataType="decimal"/>
    </xmlCellPr>
  </singleXmlCell>
  <singleXmlCell id="237" xr6:uid="{00000000-000C-0000-FFFF-FFFFFC000000}" r="J63" connectionId="0">
    <xmlCellPr id="1" xr6:uid="{00000000-0010-0000-FC00-000001000000}" uniqueName="kc_prij9">
      <xmlPr mapId="2" xpath="/Pisemnost/DPFDP5/VetaV/@kc_prij9" xmlDataType="decimal"/>
    </xmlCellPr>
  </singleXmlCell>
  <singleXmlCell id="244" xr6:uid="{00000000-000C-0000-FFFF-FFFFFD000000}" r="J61" connectionId="0">
    <xmlCellPr id="1" xr6:uid="{00000000-0010-0000-FD00-000001000000}" uniqueName="kc_par9_nem">
      <xmlPr mapId="2" xpath="/Pisemnost/DPFDP5/VetaV/@kc_par9_nem" xmlDataType="decimal"/>
    </xmlCellPr>
  </singleXmlCell>
  <singleXmlCell id="245" xr6:uid="{00000000-000C-0000-FFFF-FFFFFE000000}" r="J64" connectionId="0">
    <xmlCellPr id="1" xr6:uid="{00000000-0010-0000-FE00-000001000000}" uniqueName="kc_rezerv_k">
      <xmlPr mapId="2" xpath="/Pisemnost/DPFDP5/VetaV/@kc_rezerv_k" xmlDataType="decimal"/>
    </xmlCellPr>
  </singleXmlCell>
  <singleXmlCell id="246" xr6:uid="{00000000-000C-0000-FFFF-FFFFFF000000}" r="J66" connectionId="0">
    <xmlCellPr id="1" xr6:uid="{00000000-0010-0000-FF00-000001000000}" uniqueName="kc_rozdil9">
      <xmlPr mapId="2" xpath="/Pisemnost/DPFDP5/VetaV/@kc_rozdil9" xmlDataType="decimal"/>
    </xmlCellPr>
  </singleXmlCell>
  <singleXmlCell id="247" xr6:uid="{00000000-000C-0000-FFFF-FFFF00010000}" r="J67" connectionId="0">
    <xmlCellPr id="1" xr6:uid="{00000000-0010-0000-0001-000001000000}" uniqueName="kc_snizukon9">
      <xmlPr mapId="2" xpath="/Pisemnost/DPFDP5/VetaV/@kc_snizukon9" xmlDataType="decimal"/>
    </xmlCellPr>
  </singleXmlCell>
  <singleXmlCell id="248" xr6:uid="{00000000-000C-0000-FFFF-FFFF01010000}" r="J70" connectionId="0">
    <xmlCellPr id="1" xr6:uid="{00000000-0010-0000-0101-000001000000}" uniqueName="kc_zd10p">
      <xmlPr mapId="2" xpath="/Pisemnost/DPFDP5/VetaV/@kc_zd10p" xmlDataType="decimal"/>
    </xmlCellPr>
  </singleXmlCell>
  <singleXmlCell id="249" xr6:uid="{00000000-000C-0000-FFFF-FFFF02010000}" r="J71" connectionId="0">
    <xmlCellPr id="1" xr6:uid="{00000000-0010-0000-0201-000001000000}" uniqueName="kc_zd9p">
      <xmlPr mapId="2" xpath="/Pisemnost/DPFDP5/VetaV/@kc_zd9p" xmlDataType="decimal"/>
    </xmlCellPr>
  </singleXmlCell>
  <singleXmlCell id="250" xr6:uid="{00000000-000C-0000-FFFF-FFFF03010000}" r="J72" connectionId="0">
    <xmlCellPr id="1" xr6:uid="{00000000-0010-0000-0301-000001000000}" uniqueName="kc_zvysukon9">
      <xmlPr mapId="2" xpath="/Pisemnost/DPFDP5/VetaV/@kc_zvysukon9" xmlDataType="decimal"/>
    </xmlCellPr>
  </singleXmlCell>
  <singleXmlCell id="251" xr6:uid="{00000000-000C-0000-FFFF-FFFF04010000}" r="J73" connectionId="0">
    <xmlCellPr id="1" xr6:uid="{00000000-0010-0000-0401-000001000000}" uniqueName="spol_jm_manz">
      <xmlPr mapId="2" xpath="/Pisemnost/DPFDP5/VetaV/@spol_jm_manz" xmlDataType="string"/>
    </xmlCellPr>
  </singleXmlCell>
  <singleXmlCell id="252" xr6:uid="{00000000-000C-0000-FFFF-FFFF05010000}" r="J76" connectionId="0">
    <xmlCellPr id="1" xr6:uid="{00000000-0010-0000-0501-000001000000}" uniqueName="uhrn_vydaje10">
      <xmlPr mapId="2" xpath="/Pisemnost/DPFDP5/VetaV/@uhrn_vydaje10" xmlDataType="decimal"/>
    </xmlCellPr>
  </singleXmlCell>
  <singleXmlCell id="253" xr6:uid="{00000000-000C-0000-FFFF-FFFF06010000}" r="J77" connectionId="0">
    <xmlCellPr id="1" xr6:uid="{00000000-0010-0000-0601-000001000000}" uniqueName="vyd9proc">
      <xmlPr mapId="2" xpath="/Pisemnost/DPFDP5/VetaV/@vyd9proc" xmlDataType="string"/>
    </xmlCellPr>
  </singleXmlCell>
  <singleXmlCell id="254" xr6:uid="{00000000-000C-0000-FFFF-FFFF07010000}" r="N71" connectionId="0">
    <xmlCellPr id="1" xr6:uid="{00000000-0010-0000-0701-000001000000}" uniqueName="da_zazahr">
      <xmlPr mapId="2" xpath="/Pisemnost/DPFDP5/VetaW/@da_zazahr" xmlDataType="decimal"/>
    </xmlCellPr>
  </singleXmlCell>
  <singleXmlCell id="255" xr6:uid="{00000000-000C-0000-FFFF-FFFF08010000}" r="N72" connectionId="0">
    <xmlCellPr id="1" xr6:uid="{00000000-0010-0000-0801-000001000000}" uniqueName="uhrn_neuzndan">
      <xmlPr mapId="2" xpath="/Pisemnost/DPFDP5/VetaW/@uhrn_neuzndan" xmlDataType="decimal"/>
    </xmlCellPr>
  </singleXmlCell>
  <singleXmlCell id="256" xr6:uid="{00000000-000C-0000-FFFF-FFFF09010000}" r="N73" connectionId="0">
    <xmlCellPr id="1" xr6:uid="{00000000-0010-0000-0901-000001000000}" uniqueName="uhrn_uzndan">
      <xmlPr mapId="2" xpath="/Pisemnost/DPFDP5/VetaW/@uhrn_uzndan" xmlDataType="decimal"/>
    </xmlCellPr>
  </singleXmlCell>
  <singleXmlCell id="257" xr6:uid="{00000000-000C-0000-FFFF-FFFF0A010000}" r="B107" connectionId="0">
    <xmlCellPr id="1" xr6:uid="{00000000-0010-0000-0A01-000001000000}" uniqueName="zvp_pbu">
      <xmlPr mapId="2" xpath="/Pisemnost/DPFDP5/VetaN/@zvp_pbu" xmlDataType="decimal"/>
    </xmlCellPr>
  </singleXmlCell>
  <singleXmlCell id="258" xr6:uid="{00000000-000C-0000-FFFF-FFFF0B010000}" r="B82" connectionId="0">
    <xmlCellPr id="1" xr6:uid="{00000000-0010-0000-0B01-000001000000}" uniqueName="id_banky">
      <xmlPr mapId="2" xpath="/Pisemnost/DPFDP5/VetaN/@id_banky" xmlDataType="string"/>
    </xmlCellPr>
  </singleXmlCell>
  <singleXmlCell id="259" xr6:uid="{00000000-000C-0000-FFFF-FFFF0C010000}" r="B94" connectionId="0">
    <xmlCellPr id="1" xr6:uid="{00000000-0010-0000-0C01-000001000000}" uniqueName="stat_prij">
      <xmlPr mapId="2" xpath="/Pisemnost/DPFDP5/VetaN/@stat_prij" xmlDataType="string"/>
    </xmlCellPr>
  </singleXmlCell>
  <singleXmlCell id="260" xr6:uid="{00000000-000C-0000-FFFF-FFFF0D010000}" r="B101" connectionId="0">
    <xmlCellPr id="1" xr6:uid="{00000000-0010-0000-0D01-000001000000}" uniqueName="zvp_c_orient">
      <xmlPr mapId="2" xpath="/Pisemnost/DPFDP5/VetaN/@zvp_c_orient" xmlDataType="string"/>
    </xmlCellPr>
  </singleXmlCell>
  <singleXmlCell id="261" xr6:uid="{00000000-000C-0000-FFFF-FFFF0E010000}" r="B95" connectionId="0">
    <xmlCellPr id="1" xr6:uid="{00000000-0010-0000-0E01-000001000000}" uniqueName="sym_plvmpv">
      <xmlPr mapId="2" xpath="/Pisemnost/DPFDP5/VetaN/@sym_plvmpv" xmlDataType="string"/>
    </xmlCellPr>
  </singleXmlCell>
  <singleXmlCell id="262" xr6:uid="{00000000-000C-0000-FFFF-FFFF0F010000}" r="B90" connectionId="0">
    <xmlCellPr id="1" xr6:uid="{00000000-0010-0000-0F01-000001000000}" uniqueName="psc_banky">
      <xmlPr mapId="2" xpath="/Pisemnost/DPFDP5/VetaN/@psc_banky" xmlDataType="string"/>
    </xmlCellPr>
  </singleXmlCell>
  <singleXmlCell id="264" xr6:uid="{00000000-000C-0000-FFFF-FFFF10010000}" r="B98" connectionId="0">
    <xmlCellPr id="1" xr6:uid="{00000000-0010-0000-1001-000001000000}" uniqueName="zp_vrac">
      <xmlPr mapId="2" xpath="/Pisemnost/DPFDP5/VetaN/@zp_vrac" xmlDataType="string"/>
    </xmlCellPr>
  </singleXmlCell>
  <singleXmlCell id="265" xr6:uid="{00000000-000C-0000-FFFF-FFFF11010000}" r="B111" connectionId="0">
    <xmlCellPr id="1" xr6:uid="{00000000-0010-0000-1101-000001000000}" uniqueName="zvp_titul">
      <xmlPr mapId="2" xpath="/Pisemnost/DPFDP5/VetaN/@zvp_titul" xmlDataType="string"/>
    </xmlCellPr>
  </singleXmlCell>
  <singleXmlCell id="266" xr6:uid="{00000000-000C-0000-FFFF-FFFF12010000}" r="B89" connectionId="0">
    <xmlCellPr id="1" xr6:uid="{00000000-0010-0000-1201-000001000000}" uniqueName="nazev_prij">
      <xmlPr mapId="2" xpath="/Pisemnost/DPFDP5/VetaN/@nazev_prij" xmlDataType="string"/>
    </xmlCellPr>
  </singleXmlCell>
  <singleXmlCell id="267" xr6:uid="{00000000-000C-0000-FFFF-FFFF13010000}" r="B96" connectionId="0">
    <xmlCellPr id="1" xr6:uid="{00000000-0010-0000-1301-000001000000}" uniqueName="ulice_banky">
      <xmlPr mapId="2" xpath="/Pisemnost/DPFDP5/VetaN/@ulice_banky" xmlDataType="string"/>
    </xmlCellPr>
  </singleXmlCell>
  <singleXmlCell id="268" xr6:uid="{00000000-000C-0000-FFFF-FFFF14010000}" r="B102" connectionId="0">
    <xmlCellPr id="1" xr6:uid="{00000000-0010-0000-1401-000001000000}" uniqueName="zvp_c_pop">
      <xmlPr mapId="2" xpath="/Pisemnost/DPFDP5/VetaN/@zvp_c_pop" xmlDataType="decimal"/>
    </xmlCellPr>
  </singleXmlCell>
  <singleXmlCell id="269" xr6:uid="{00000000-000C-0000-FFFF-FFFF15010000}" r="B92" connectionId="0">
    <xmlCellPr id="1" xr6:uid="{00000000-0010-0000-1501-000001000000}" uniqueName="region_banky">
      <xmlPr mapId="2" xpath="/Pisemnost/DPFDP5/VetaN/@region_banky" xmlDataType="string"/>
    </xmlCellPr>
  </singleXmlCell>
  <singleXmlCell id="271" xr6:uid="{00000000-000C-0000-FFFF-FFFF16010000}" r="B99" connectionId="0">
    <xmlCellPr id="1" xr6:uid="{00000000-0010-0000-1601-000001000000}" uniqueName="zvp_c_komds">
      <xmlPr mapId="2" xpath="/Pisemnost/DPFDP5/VetaN/@zvp_c_komds" xmlDataType="string"/>
    </xmlCellPr>
  </singleXmlCell>
  <singleXmlCell id="274" xr6:uid="{00000000-000C-0000-FFFF-FFFF17010000}" r="B112" connectionId="0">
    <xmlCellPr id="1" xr6:uid="{00000000-0010-0000-1701-000001000000}" uniqueName="zvp_ulice">
      <xmlPr mapId="2" xpath="/Pisemnost/DPFDP5/VetaN/@zvp_ulice" xmlDataType="string"/>
    </xmlCellPr>
  </singleXmlCell>
  <singleXmlCell id="275" xr6:uid="{00000000-000C-0000-FFFF-FFFF18010000}" r="B106" connectionId="0">
    <xmlCellPr id="1" xr6:uid="{00000000-0010-0000-1801-000001000000}" uniqueName="zvp_naz_obce">
      <xmlPr mapId="2" xpath="/Pisemnost/DPFDP5/VetaN/@zvp_naz_obce" xmlDataType="string"/>
    </xmlCellPr>
  </singleXmlCell>
  <singleXmlCell id="276" xr6:uid="{00000000-000C-0000-FFFF-FFFF19010000}" r="B86" connectionId="0">
    <xmlCellPr id="1" xr6:uid="{00000000-0010-0000-1901-000001000000}" uniqueName="mesto_banky">
      <xmlPr mapId="2" xpath="/Pisemnost/DPFDP5/VetaN/@mesto_banky" xmlDataType="string"/>
    </xmlCellPr>
  </singleXmlCell>
  <singleXmlCell id="277" xr6:uid="{00000000-000C-0000-FFFF-FFFF1A010000}" r="B84" connectionId="0">
    <xmlCellPr id="1" xr6:uid="{00000000-0010-0000-1A01-000001000000}" uniqueName="k_stat_banky">
      <xmlPr mapId="2" xpath="/Pisemnost/DPFDP5/VetaN/@k_stat_banky" xmlDataType="string"/>
    </xmlCellPr>
  </singleXmlCell>
  <singleXmlCell id="278" xr6:uid="{00000000-000C-0000-FFFF-FFFF1B010000}" r="B104" connectionId="0">
    <xmlCellPr id="1" xr6:uid="{00000000-0010-0000-1B01-000001000000}" uniqueName="zvp_k_bank">
      <xmlPr mapId="2" xpath="/Pisemnost/DPFDP5/VetaN/@zvp_k_bank" xmlDataType="decimal"/>
    </xmlCellPr>
  </singleXmlCell>
  <singleXmlCell id="279" xr6:uid="{00000000-000C-0000-FFFF-FFFF1C010000}" r="B91" connectionId="0">
    <xmlCellPr id="1" xr6:uid="{00000000-0010-0000-1C01-000001000000}" uniqueName="psc_prij">
      <xmlPr mapId="2" xpath="/Pisemnost/DPFDP5/VetaN/@psc_prij" xmlDataType="string"/>
    </xmlCellPr>
  </singleXmlCell>
  <singleXmlCell id="280" xr6:uid="{00000000-000C-0000-FFFF-FFFF1D010000}" r="B88" connectionId="0">
    <xmlCellPr id="1" xr6:uid="{00000000-0010-0000-1D01-000001000000}" uniqueName="naz_adr_banky">
      <xmlPr mapId="2" xpath="/Pisemnost/DPFDP5/VetaN/@naz_adr_banky" xmlDataType="string"/>
    </xmlCellPr>
  </singleXmlCell>
  <singleXmlCell id="281" xr6:uid="{00000000-000C-0000-FFFF-FFFF1E010000}" r="B97" connectionId="0">
    <xmlCellPr id="1" xr6:uid="{00000000-0010-0000-1E01-000001000000}" uniqueName="ulice_prij">
      <xmlPr mapId="2" xpath="/Pisemnost/DPFDP5/VetaN/@ulice_prij" xmlDataType="string"/>
    </xmlCellPr>
  </singleXmlCell>
  <singleXmlCell id="282" xr6:uid="{00000000-000C-0000-FFFF-FFFF1F010000}" r="B93" connectionId="0">
    <xmlCellPr id="1" xr6:uid="{00000000-0010-0000-1F01-000001000000}" uniqueName="region_prij">
      <xmlPr mapId="2" xpath="/Pisemnost/DPFDP5/VetaN/@region_prij" xmlDataType="string"/>
    </xmlCellPr>
  </singleXmlCell>
  <singleXmlCell id="283" xr6:uid="{00000000-000C-0000-FFFF-FFFF20010000}" r="B108" connectionId="0">
    <xmlCellPr id="1" xr6:uid="{00000000-0010-0000-2001-000001000000}" uniqueName="zvp_prijmeni">
      <xmlPr mapId="2" xpath="/Pisemnost/DPFDP5/VetaN/@zvp_prijmeni" xmlDataType="string"/>
    </xmlCellPr>
  </singleXmlCell>
  <singleXmlCell id="284" xr6:uid="{00000000-000C-0000-FFFF-FFFF21010000}" r="B105" connectionId="0">
    <xmlCellPr id="1" xr6:uid="{00000000-0010-0000-2101-000001000000}" uniqueName="zvp_naz_bank">
      <xmlPr mapId="2" xpath="/Pisemnost/DPFDP5/VetaN/@zvp_naz_bank" xmlDataType="string"/>
    </xmlCellPr>
  </singleXmlCell>
  <singleXmlCell id="285" xr6:uid="{00000000-000C-0000-FFFF-FFFF22010000}" r="B110" connectionId="0">
    <xmlCellPr id="1" xr6:uid="{00000000-0010-0000-2201-000001000000}" uniqueName="zvp_spec_symb">
      <xmlPr mapId="2" xpath="/Pisemnost/DPFDP5/VetaN/@zvp_spec_symb" xmlDataType="string"/>
    </xmlCellPr>
  </singleXmlCell>
  <singleXmlCell id="286" xr6:uid="{00000000-000C-0000-FFFF-FFFF23010000}" r="B109" connectionId="0">
    <xmlCellPr id="1" xr6:uid="{00000000-0010-0000-2301-000001000000}" uniqueName="zvp_psc">
      <xmlPr mapId="2" xpath="/Pisemnost/DPFDP5/VetaN/@zvp_psc" xmlDataType="decimal"/>
    </xmlCellPr>
  </singleXmlCell>
  <singleXmlCell id="287" xr6:uid="{00000000-000C-0000-FFFF-FFFF24010000}" r="B87" connectionId="0">
    <xmlCellPr id="1" xr6:uid="{00000000-0010-0000-2401-000001000000}" uniqueName="mesto_prij">
      <xmlPr mapId="2" xpath="/Pisemnost/DPFDP5/VetaN/@mesto_prij" xmlDataType="string"/>
    </xmlCellPr>
  </singleXmlCell>
  <singleXmlCell id="288" xr6:uid="{00000000-000C-0000-FFFF-FFFF25010000}" r="B100" connectionId="0">
    <xmlCellPr id="1" xr6:uid="{00000000-0010-0000-2501-000001000000}" uniqueName="zvp_c_obce">
      <xmlPr mapId="2" xpath="/Pisemnost/DPFDP5/VetaN/@zvp_c_obce" xmlDataType="decimal"/>
    </xmlCellPr>
  </singleXmlCell>
  <singleXmlCell id="289" xr6:uid="{00000000-000C-0000-FFFF-FFFF26010000}" r="B85" connectionId="0">
    <xmlCellPr id="1" xr6:uid="{00000000-0010-0000-2601-000001000000}" uniqueName="kc_preplatek">
      <xmlPr mapId="2" xpath="/Pisemnost/DPFDP5/VetaN/@kc_preplatek" xmlDataType="decimal"/>
    </xmlCellPr>
  </singleXmlCell>
  <singleXmlCell id="290" xr6:uid="{00000000-000C-0000-FFFF-FFFF27010000}" r="B83" connectionId="0">
    <xmlCellPr id="1" xr6:uid="{00000000-0010-0000-2701-000001000000}" uniqueName="k_meny_uctu">
      <xmlPr mapId="2" xpath="/Pisemnost/DPFDP5/VetaN/@k_meny_uctu" xmlDataType="string"/>
    </xmlCellPr>
  </singleXmlCell>
  <singleXmlCell id="291" xr6:uid="{00000000-000C-0000-FFFF-FFFF28010000}" r="B81" connectionId="0">
    <xmlCellPr id="1" xr6:uid="{00000000-0010-0000-2801-000001000000}" uniqueName="c_nest_uctu">
      <xmlPr mapId="2" xpath="/Pisemnost/DPFDP5/VetaN/@c_nest_uctu" xmlDataType="string"/>
    </xmlCellPr>
  </singleXmlCell>
  <singleXmlCell id="292" xr6:uid="{00000000-000C-0000-FFFF-FFFF29010000}" r="B103" connectionId="0">
    <xmlCellPr id="1" xr6:uid="{00000000-0010-0000-2901-000001000000}" uniqueName="zvp_jmeno">
      <xmlPr mapId="2" xpath="/Pisemnost/DPFDP5/VetaN/@zvp_jmeno" xmlDataType="string"/>
    </xmlCellPr>
  </singleXmlCell>
  <singleXmlCell id="17" xr6:uid="{00000000-000C-0000-FFFF-FFFF2A010000}" r="J7" connectionId="0">
    <xmlCellPr id="1" xr6:uid="{00000000-0010-0000-2A01-000001000000}" uniqueName="kc_prij6">
      <xmlPr mapId="2" xpath="/Pisemnost/DPFDP5/VetaO/@kc_prij6" xmlDataType="decimal"/>
    </xmlCellPr>
  </singleXmlCell>
  <singleXmlCell id="21" xr6:uid="{00000000-000C-0000-FFFF-FFFF2B010000}" r="J5" connectionId="0">
    <xmlCellPr id="1" xr6:uid="{00000000-0010-0000-2B01-000001000000}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tableSingleCells" Target="../tables/tableSingleCells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business.center.cz/business/sablony/s3-priznani-k-dani-z-prijmu-fyzickych-osob.aspx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/>
  </sheetViews>
  <sheetFormatPr defaultRowHeight="12.75"/>
  <cols>
    <col min="2" max="2" width="27.42578125" customWidth="1"/>
    <col min="5" max="5" width="22.28515625" customWidth="1"/>
    <col min="8" max="8" width="26.140625" customWidth="1"/>
    <col min="10" max="10" width="37.28515625" customWidth="1"/>
    <col min="14" max="14" width="44.85546875" customWidth="1"/>
  </cols>
  <sheetData>
    <row r="1" spans="1:26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26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</v>
      </c>
      <c r="D3" s="75">
        <f>IF(ISNUMBER(SEARCH(ZAKL_DATA!$B$14,E3)),MAX($D$2:D2)+1,0)</f>
        <v>1</v>
      </c>
      <c r="E3" s="76" t="s">
        <v>438</v>
      </c>
      <c r="F3" s="77">
        <v>2001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</v>
      </c>
      <c r="D4" s="75">
        <f>IF(ISNUMBER(SEARCH(ZAKL_DATA!$B$14,E4)),MAX($D$2:D3)+1,0)</f>
        <v>2</v>
      </c>
      <c r="E4" s="88" t="s">
        <v>443</v>
      </c>
      <c r="F4" s="89">
        <v>2002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</v>
      </c>
      <c r="D5" s="75">
        <f>IF(ISNUMBER(SEARCH(ZAKL_DATA!$B$14,E5)),MAX($D$2:D4)+1,0)</f>
        <v>3</v>
      </c>
      <c r="E5" s="88" t="s">
        <v>449</v>
      </c>
      <c r="F5" s="89">
        <v>2003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</v>
      </c>
      <c r="D6" s="75">
        <f>IF(ISNUMBER(SEARCH(ZAKL_DATA!$B$14,E6)),MAX($D$2:D5)+1,0)</f>
        <v>4</v>
      </c>
      <c r="E6" s="88" t="s">
        <v>455</v>
      </c>
      <c r="F6" s="89">
        <v>2004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</v>
      </c>
      <c r="D7" s="75">
        <f>IF(ISNUMBER(SEARCH(ZAKL_DATA!$B$14,E7)),MAX($D$2:D6)+1,0)</f>
        <v>5</v>
      </c>
      <c r="E7" s="88" t="s">
        <v>461</v>
      </c>
      <c r="F7" s="89">
        <v>2005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</v>
      </c>
      <c r="D8" s="75">
        <f>IF(ISNUMBER(SEARCH(ZAKL_DATA!$B$14,E8)),MAX($D$2:D7)+1,0)</f>
        <v>6</v>
      </c>
      <c r="E8" s="88" t="s">
        <v>467</v>
      </c>
      <c r="F8" s="89">
        <v>2006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</v>
      </c>
      <c r="D9" s="75">
        <f>IF(ISNUMBER(SEARCH(ZAKL_DATA!$B$14,E9)),MAX($D$2:D8)+1,0)</f>
        <v>7</v>
      </c>
      <c r="E9" s="88" t="s">
        <v>473</v>
      </c>
      <c r="F9" s="89">
        <v>2007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</v>
      </c>
      <c r="D10" s="75">
        <f>IF(ISNUMBER(SEARCH(ZAKL_DATA!$B$14,E10)),MAX($D$2:D9)+1,0)</f>
        <v>8</v>
      </c>
      <c r="E10" s="88" t="s">
        <v>479</v>
      </c>
      <c r="F10" s="89">
        <v>2008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</v>
      </c>
      <c r="D11" s="75">
        <f>IF(ISNUMBER(SEARCH(ZAKL_DATA!$B$14,E11)),MAX($D$2:D10)+1,0)</f>
        <v>9</v>
      </c>
      <c r="E11" s="88" t="s">
        <v>485</v>
      </c>
      <c r="F11" s="89">
        <v>2009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</v>
      </c>
      <c r="D12" s="75">
        <f>IF(ISNUMBER(SEARCH(ZAKL_DATA!$B$14,E12)),MAX($D$2:D11)+1,0)</f>
        <v>10</v>
      </c>
      <c r="E12" s="88" t="s">
        <v>491</v>
      </c>
      <c r="F12" s="89">
        <v>2010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</v>
      </c>
      <c r="D13" s="75">
        <f>IF(ISNUMBER(SEARCH(ZAKL_DATA!$B$14,E13)),MAX($D$2:D12)+1,0)</f>
        <v>11</v>
      </c>
      <c r="E13" s="88" t="s">
        <v>497</v>
      </c>
      <c r="F13" s="89">
        <v>2011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</v>
      </c>
      <c r="D14" s="75">
        <f>IF(ISNUMBER(SEARCH(ZAKL_DATA!$B$14,E14)),MAX($D$2:D13)+1,0)</f>
        <v>12</v>
      </c>
      <c r="E14" s="88" t="s">
        <v>503</v>
      </c>
      <c r="F14" s="89">
        <v>2012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</v>
      </c>
      <c r="D15" s="75">
        <f>IF(ISNUMBER(SEARCH(ZAKL_DATA!$B$14,E15)),MAX($D$2:D14)+1,0)</f>
        <v>13</v>
      </c>
      <c r="E15" s="88" t="s">
        <v>509</v>
      </c>
      <c r="F15" s="89">
        <v>2101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</v>
      </c>
      <c r="D16" s="75">
        <f>IF(ISNUMBER(SEARCH(ZAKL_DATA!$B$14,E16)),MAX($D$2:D15)+1,0)</f>
        <v>14</v>
      </c>
      <c r="E16" s="88" t="s">
        <v>515</v>
      </c>
      <c r="F16" s="89">
        <v>2102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</v>
      </c>
      <c r="D17" s="75">
        <f>IF(ISNUMBER(SEARCH(ZAKL_DATA!$B$14,E17)),MAX($D$2:D16)+1,0)</f>
        <v>15</v>
      </c>
      <c r="E17" s="88" t="s">
        <v>521</v>
      </c>
      <c r="F17" s="89">
        <v>2103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</v>
      </c>
      <c r="E18" s="88" t="s">
        <v>526</v>
      </c>
      <c r="F18" s="89">
        <v>2104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</v>
      </c>
      <c r="E19" s="88" t="s">
        <v>531</v>
      </c>
      <c r="F19" s="89">
        <v>2105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</v>
      </c>
      <c r="E20" s="88" t="s">
        <v>536</v>
      </c>
      <c r="F20" s="89">
        <v>2106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</v>
      </c>
      <c r="E21" s="88" t="s">
        <v>541</v>
      </c>
      <c r="F21" s="89">
        <v>2107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</v>
      </c>
      <c r="E22" s="88" t="s">
        <v>546</v>
      </c>
      <c r="F22" s="89">
        <v>2108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</v>
      </c>
      <c r="E23" s="88" t="s">
        <v>551</v>
      </c>
      <c r="F23" s="89">
        <v>2109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</v>
      </c>
      <c r="E24" s="88" t="s">
        <v>556</v>
      </c>
      <c r="F24" s="89">
        <v>2110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</v>
      </c>
      <c r="E25" s="88" t="s">
        <v>561</v>
      </c>
      <c r="F25" s="89">
        <v>2111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</v>
      </c>
      <c r="E26" s="88" t="s">
        <v>566</v>
      </c>
      <c r="F26" s="89">
        <v>2112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</v>
      </c>
      <c r="E27" s="88" t="s">
        <v>571</v>
      </c>
      <c r="F27" s="89">
        <v>2113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</v>
      </c>
      <c r="E28" s="88" t="s">
        <v>576</v>
      </c>
      <c r="F28" s="89">
        <v>2114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</v>
      </c>
      <c r="E29" s="88" t="s">
        <v>581</v>
      </c>
      <c r="F29" s="89">
        <v>2115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</v>
      </c>
      <c r="E30" s="88" t="s">
        <v>586</v>
      </c>
      <c r="F30" s="89">
        <v>2116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</v>
      </c>
      <c r="E31" s="88" t="s">
        <v>591</v>
      </c>
      <c r="F31" s="89">
        <v>2117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</v>
      </c>
      <c r="E32" s="88" t="s">
        <v>596</v>
      </c>
      <c r="F32" s="89">
        <v>2118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</v>
      </c>
      <c r="E33" s="88" t="s">
        <v>601</v>
      </c>
      <c r="F33" s="89">
        <v>2119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</v>
      </c>
      <c r="E34" s="88" t="s">
        <v>606</v>
      </c>
      <c r="F34" s="89">
        <v>2120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</v>
      </c>
      <c r="E35" s="88" t="s">
        <v>611</v>
      </c>
      <c r="F35" s="89">
        <v>2121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</v>
      </c>
      <c r="E36" s="88" t="s">
        <v>616</v>
      </c>
      <c r="F36" s="89">
        <v>2122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</v>
      </c>
      <c r="E37" s="88" t="s">
        <v>621</v>
      </c>
      <c r="F37" s="89">
        <v>2123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</v>
      </c>
      <c r="E38" s="88" t="s">
        <v>626</v>
      </c>
      <c r="F38" s="89">
        <v>2124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</v>
      </c>
      <c r="E39" s="88" t="s">
        <v>631</v>
      </c>
      <c r="F39" s="89">
        <v>2125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</v>
      </c>
      <c r="E40" s="88" t="s">
        <v>636</v>
      </c>
      <c r="F40" s="89">
        <v>2126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</v>
      </c>
      <c r="E41" s="88" t="s">
        <v>641</v>
      </c>
      <c r="F41" s="89">
        <v>2201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</v>
      </c>
      <c r="E42" s="88" t="s">
        <v>646</v>
      </c>
      <c r="F42" s="89">
        <v>2202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</v>
      </c>
      <c r="E43" s="88" t="s">
        <v>651</v>
      </c>
      <c r="F43" s="89">
        <v>2203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</v>
      </c>
      <c r="E44" s="88" t="s">
        <v>656</v>
      </c>
      <c r="F44" s="89">
        <v>2204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</v>
      </c>
      <c r="E45" s="88" t="s">
        <v>661</v>
      </c>
      <c r="F45" s="89">
        <v>2205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</v>
      </c>
      <c r="E46" s="88" t="s">
        <v>666</v>
      </c>
      <c r="F46" s="89">
        <v>2206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</v>
      </c>
      <c r="E47" s="88" t="s">
        <v>670</v>
      </c>
      <c r="F47" s="89">
        <v>2207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</v>
      </c>
      <c r="E48" s="88" t="s">
        <v>675</v>
      </c>
      <c r="F48" s="89">
        <v>2208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</v>
      </c>
      <c r="E49" s="88" t="s">
        <v>680</v>
      </c>
      <c r="F49" s="89">
        <v>2209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</v>
      </c>
      <c r="E50" s="88" t="s">
        <v>685</v>
      </c>
      <c r="F50" s="89">
        <v>2210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</v>
      </c>
      <c r="E51" s="88" t="s">
        <v>690</v>
      </c>
      <c r="F51" s="89">
        <v>2211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</v>
      </c>
      <c r="E52" s="88" t="s">
        <v>695</v>
      </c>
      <c r="F52" s="89">
        <v>2212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</v>
      </c>
      <c r="E53" s="88" t="s">
        <v>700</v>
      </c>
      <c r="F53" s="89">
        <v>2213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</v>
      </c>
      <c r="E54" s="88" t="s">
        <v>705</v>
      </c>
      <c r="F54" s="89">
        <v>2214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</v>
      </c>
      <c r="E55" s="88" t="s">
        <v>710</v>
      </c>
      <c r="F55" s="89">
        <v>2215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</v>
      </c>
      <c r="E56" s="88" t="s">
        <v>715</v>
      </c>
      <c r="F56" s="89">
        <v>2216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</v>
      </c>
      <c r="E57" s="88" t="s">
        <v>720</v>
      </c>
      <c r="F57" s="89">
        <v>2217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</v>
      </c>
      <c r="E58" s="88" t="s">
        <v>725</v>
      </c>
      <c r="F58" s="89">
        <v>2301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</v>
      </c>
      <c r="E59" s="88" t="s">
        <v>730</v>
      </c>
      <c r="F59" s="89">
        <v>2302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</v>
      </c>
      <c r="E60" s="88" t="s">
        <v>735</v>
      </c>
      <c r="F60" s="89">
        <v>2303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</v>
      </c>
      <c r="E61" s="88" t="s">
        <v>740</v>
      </c>
      <c r="F61" s="89">
        <v>2304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</v>
      </c>
      <c r="E62" s="88" t="s">
        <v>745</v>
      </c>
      <c r="F62" s="89">
        <v>2305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</v>
      </c>
      <c r="E63" s="88" t="s">
        <v>750</v>
      </c>
      <c r="F63" s="89">
        <v>2306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</v>
      </c>
      <c r="E64" s="88" t="s">
        <v>755</v>
      </c>
      <c r="F64" s="89">
        <v>2307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</v>
      </c>
      <c r="E65" s="88" t="s">
        <v>760</v>
      </c>
      <c r="F65" s="89">
        <v>2308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</v>
      </c>
      <c r="E66" s="88" t="s">
        <v>764</v>
      </c>
      <c r="F66" s="89">
        <v>2309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</v>
      </c>
      <c r="E67" s="88" t="s">
        <v>769</v>
      </c>
      <c r="F67" s="89">
        <v>2310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</v>
      </c>
      <c r="E68" s="88" t="s">
        <v>774</v>
      </c>
      <c r="F68" s="89">
        <v>2311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</v>
      </c>
      <c r="E69" s="88" t="s">
        <v>779</v>
      </c>
      <c r="F69" s="89">
        <v>2312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</v>
      </c>
      <c r="E70" s="88" t="s">
        <v>784</v>
      </c>
      <c r="F70" s="89">
        <v>2313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</v>
      </c>
      <c r="E71" s="88" t="s">
        <v>789</v>
      </c>
      <c r="F71" s="89">
        <v>2314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</v>
      </c>
      <c r="E72" s="88" t="s">
        <v>794</v>
      </c>
      <c r="F72" s="89">
        <v>2315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</v>
      </c>
      <c r="E73" s="88" t="s">
        <v>799</v>
      </c>
      <c r="F73" s="89">
        <v>2401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</v>
      </c>
      <c r="E74" s="88" t="s">
        <v>804</v>
      </c>
      <c r="F74" s="89">
        <v>2402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</v>
      </c>
      <c r="E75" s="88" t="s">
        <v>809</v>
      </c>
      <c r="F75" s="89">
        <v>2403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</v>
      </c>
      <c r="E76" s="88" t="s">
        <v>814</v>
      </c>
      <c r="F76" s="89">
        <v>2404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</v>
      </c>
      <c r="E77" s="88" t="s">
        <v>819</v>
      </c>
      <c r="F77" s="89">
        <v>2405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</v>
      </c>
      <c r="E78" s="88" t="s">
        <v>824</v>
      </c>
      <c r="F78" s="89">
        <v>2406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</v>
      </c>
      <c r="E79" s="88" t="s">
        <v>829</v>
      </c>
      <c r="F79" s="89">
        <v>2407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</v>
      </c>
      <c r="E80" s="88" t="s">
        <v>834</v>
      </c>
      <c r="F80" s="89">
        <v>2501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</v>
      </c>
      <c r="E81" s="88" t="s">
        <v>839</v>
      </c>
      <c r="F81" s="89">
        <v>2502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</v>
      </c>
      <c r="E82" s="88" t="s">
        <v>844</v>
      </c>
      <c r="F82" s="89">
        <v>2503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</v>
      </c>
      <c r="E83" s="88" t="s">
        <v>849</v>
      </c>
      <c r="F83" s="89">
        <v>2504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</v>
      </c>
      <c r="E84" s="88" t="s">
        <v>854</v>
      </c>
      <c r="F84" s="89">
        <v>2505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</v>
      </c>
      <c r="E85" s="88" t="s">
        <v>859</v>
      </c>
      <c r="F85" s="89">
        <v>2506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</v>
      </c>
      <c r="E86" s="88" t="s">
        <v>864</v>
      </c>
      <c r="F86" s="89">
        <v>2507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</v>
      </c>
      <c r="E87" s="88" t="s">
        <v>869</v>
      </c>
      <c r="F87" s="89">
        <v>2508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</v>
      </c>
      <c r="E88" s="88" t="s">
        <v>874</v>
      </c>
      <c r="F88" s="89">
        <v>2509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</v>
      </c>
      <c r="E89" s="88" t="s">
        <v>879</v>
      </c>
      <c r="F89" s="89">
        <v>2510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</v>
      </c>
      <c r="E90" s="88" t="s">
        <v>884</v>
      </c>
      <c r="F90" s="89">
        <v>2511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</v>
      </c>
      <c r="E91" s="88" t="s">
        <v>889</v>
      </c>
      <c r="F91" s="89">
        <v>2512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</v>
      </c>
      <c r="E92" s="88" t="s">
        <v>894</v>
      </c>
      <c r="F92" s="89">
        <v>2513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</v>
      </c>
      <c r="E93" s="88" t="s">
        <v>899</v>
      </c>
      <c r="F93" s="89">
        <v>2514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</v>
      </c>
      <c r="E94" s="88" t="s">
        <v>904</v>
      </c>
      <c r="F94" s="89">
        <v>2515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</v>
      </c>
      <c r="E95" s="88" t="s">
        <v>909</v>
      </c>
      <c r="F95" s="89">
        <v>2601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</v>
      </c>
      <c r="E96" s="88" t="s">
        <v>914</v>
      </c>
      <c r="F96" s="89">
        <v>2602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</v>
      </c>
      <c r="E97" s="88" t="s">
        <v>919</v>
      </c>
      <c r="F97" s="89">
        <v>2603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</v>
      </c>
      <c r="E98" s="88" t="s">
        <v>924</v>
      </c>
      <c r="F98" s="89">
        <v>2604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</v>
      </c>
      <c r="E99" s="88" t="s">
        <v>929</v>
      </c>
      <c r="F99" s="89">
        <v>2605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</v>
      </c>
      <c r="E100" s="88" t="s">
        <v>934</v>
      </c>
      <c r="F100" s="89">
        <v>2606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</v>
      </c>
      <c r="E101" s="88" t="s">
        <v>939</v>
      </c>
      <c r="F101" s="89">
        <v>2607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</v>
      </c>
      <c r="E102" s="88" t="s">
        <v>944</v>
      </c>
      <c r="F102" s="89">
        <v>2608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</v>
      </c>
      <c r="E103" s="88" t="s">
        <v>949</v>
      </c>
      <c r="F103" s="89">
        <v>2609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</v>
      </c>
      <c r="E104" s="88" t="s">
        <v>954</v>
      </c>
      <c r="F104" s="89">
        <v>2610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</v>
      </c>
      <c r="E105" s="88" t="s">
        <v>959</v>
      </c>
      <c r="F105" s="89">
        <v>2701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</v>
      </c>
      <c r="E106" s="88" t="s">
        <v>964</v>
      </c>
      <c r="F106" s="89">
        <v>2702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</v>
      </c>
      <c r="E107" s="88" t="s">
        <v>969</v>
      </c>
      <c r="F107" s="89">
        <v>2703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</v>
      </c>
      <c r="E108" s="88" t="s">
        <v>974</v>
      </c>
      <c r="F108" s="89">
        <v>2704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</v>
      </c>
      <c r="E109" s="88" t="s">
        <v>979</v>
      </c>
      <c r="F109" s="89">
        <v>2705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</v>
      </c>
      <c r="E110" s="88" t="s">
        <v>984</v>
      </c>
      <c r="F110" s="89">
        <v>2706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</v>
      </c>
      <c r="E111" s="88" t="s">
        <v>989</v>
      </c>
      <c r="F111" s="89">
        <v>2707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</v>
      </c>
      <c r="E112" s="88" t="s">
        <v>994</v>
      </c>
      <c r="F112" s="89">
        <v>2708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</v>
      </c>
      <c r="E113" s="88" t="s">
        <v>999</v>
      </c>
      <c r="F113" s="89">
        <v>2709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</v>
      </c>
      <c r="E114" s="88" t="s">
        <v>1004</v>
      </c>
      <c r="F114" s="89">
        <v>2710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</v>
      </c>
      <c r="E115" s="88" t="s">
        <v>1009</v>
      </c>
      <c r="F115" s="89">
        <v>2711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</v>
      </c>
      <c r="E116" s="88" t="s">
        <v>1014</v>
      </c>
      <c r="F116" s="89">
        <v>2712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</v>
      </c>
      <c r="E117" s="88" t="s">
        <v>1019</v>
      </c>
      <c r="F117" s="89">
        <v>2713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</v>
      </c>
      <c r="E118" s="88" t="s">
        <v>1024</v>
      </c>
      <c r="F118" s="89">
        <v>2714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</v>
      </c>
      <c r="E119" s="88" t="s">
        <v>1029</v>
      </c>
      <c r="F119" s="89">
        <v>2801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</v>
      </c>
      <c r="E120" s="88" t="s">
        <v>1034</v>
      </c>
      <c r="F120" s="89">
        <v>2802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</v>
      </c>
      <c r="E121" s="88" t="s">
        <v>1039</v>
      </c>
      <c r="F121" s="89">
        <v>2803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</v>
      </c>
      <c r="E122" s="88" t="s">
        <v>1044</v>
      </c>
      <c r="F122" s="89">
        <v>2804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</v>
      </c>
      <c r="E123" s="88" t="s">
        <v>1049</v>
      </c>
      <c r="F123" s="89">
        <v>2805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</v>
      </c>
      <c r="E124" s="88" t="s">
        <v>1054</v>
      </c>
      <c r="F124" s="89">
        <v>2806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</v>
      </c>
      <c r="E125" s="88" t="s">
        <v>1059</v>
      </c>
      <c r="F125" s="89">
        <v>2807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</v>
      </c>
      <c r="E126" s="88" t="s">
        <v>1064</v>
      </c>
      <c r="F126" s="89">
        <v>2808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</v>
      </c>
      <c r="E127" s="88" t="s">
        <v>1069</v>
      </c>
      <c r="F127" s="89">
        <v>2809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</v>
      </c>
      <c r="E128" s="88" t="s">
        <v>1074</v>
      </c>
      <c r="F128" s="89">
        <v>2810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</v>
      </c>
      <c r="E129" s="88" t="s">
        <v>1079</v>
      </c>
      <c r="F129" s="89">
        <v>2811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</v>
      </c>
      <c r="E130" s="88" t="s">
        <v>1084</v>
      </c>
      <c r="F130" s="89">
        <v>2901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</v>
      </c>
      <c r="E131" s="88" t="s">
        <v>1089</v>
      </c>
      <c r="F131" s="89">
        <v>2902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</v>
      </c>
      <c r="E132" s="88" t="s">
        <v>1094</v>
      </c>
      <c r="F132" s="89">
        <v>2903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</v>
      </c>
      <c r="E133" s="88" t="s">
        <v>1099</v>
      </c>
      <c r="F133" s="89">
        <v>2904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</v>
      </c>
      <c r="E134" s="88" t="s">
        <v>1104</v>
      </c>
      <c r="F134" s="89">
        <v>2905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</v>
      </c>
      <c r="E135" s="88" t="s">
        <v>1109</v>
      </c>
      <c r="F135" s="89">
        <v>2906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</v>
      </c>
      <c r="E136" s="88" t="s">
        <v>1114</v>
      </c>
      <c r="F136" s="89">
        <v>2907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</v>
      </c>
      <c r="E137" s="88" t="s">
        <v>1119</v>
      </c>
      <c r="F137" s="89">
        <v>2908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</v>
      </c>
      <c r="E138" s="88" t="s">
        <v>1124</v>
      </c>
      <c r="F138" s="89">
        <v>2909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</v>
      </c>
      <c r="E139" s="88" t="s">
        <v>1129</v>
      </c>
      <c r="F139" s="89">
        <v>2910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</v>
      </c>
      <c r="E140" s="88" t="s">
        <v>1134</v>
      </c>
      <c r="F140" s="89">
        <v>2911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</v>
      </c>
      <c r="E141" s="88" t="s">
        <v>1139</v>
      </c>
      <c r="F141" s="89">
        <v>2912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</v>
      </c>
      <c r="E142" s="88" t="s">
        <v>1144</v>
      </c>
      <c r="F142" s="89">
        <v>2913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</v>
      </c>
      <c r="E143" s="88" t="s">
        <v>1148</v>
      </c>
      <c r="F143" s="89">
        <v>2914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</v>
      </c>
      <c r="E144" s="88" t="s">
        <v>1153</v>
      </c>
      <c r="F144" s="89">
        <v>3001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</v>
      </c>
      <c r="E145" s="88" t="s">
        <v>1158</v>
      </c>
      <c r="F145" s="89">
        <v>3002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</v>
      </c>
      <c r="E146" s="88" t="s">
        <v>1163</v>
      </c>
      <c r="F146" s="89">
        <v>3003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</v>
      </c>
      <c r="E147" s="88" t="s">
        <v>1168</v>
      </c>
      <c r="F147" s="89">
        <v>3004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</v>
      </c>
      <c r="E148" s="88" t="s">
        <v>1173</v>
      </c>
      <c r="F148" s="89">
        <v>3005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</v>
      </c>
      <c r="E149" s="88" t="s">
        <v>1178</v>
      </c>
      <c r="F149" s="89">
        <v>3006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</v>
      </c>
      <c r="E150" s="88" t="s">
        <v>1183</v>
      </c>
      <c r="F150" s="89">
        <v>3007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</v>
      </c>
      <c r="E151" s="88" t="s">
        <v>1188</v>
      </c>
      <c r="F151" s="89">
        <v>3008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</v>
      </c>
      <c r="E152" s="88" t="s">
        <v>1193</v>
      </c>
      <c r="F152" s="89">
        <v>3009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</v>
      </c>
      <c r="E153" s="88" t="s">
        <v>1198</v>
      </c>
      <c r="F153" s="89">
        <v>3010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</v>
      </c>
      <c r="E154" s="88" t="s">
        <v>1203</v>
      </c>
      <c r="F154" s="89">
        <v>3011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</v>
      </c>
      <c r="E155" s="88" t="s">
        <v>1208</v>
      </c>
      <c r="F155" s="89">
        <v>3012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</v>
      </c>
      <c r="E156" s="88" t="s">
        <v>1213</v>
      </c>
      <c r="F156" s="89">
        <v>3013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</v>
      </c>
      <c r="E157" s="88" t="s">
        <v>1218</v>
      </c>
      <c r="F157" s="89">
        <v>3014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</v>
      </c>
      <c r="E158" s="88" t="s">
        <v>1223</v>
      </c>
      <c r="F158" s="89">
        <v>3015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</v>
      </c>
      <c r="E159" s="88" t="s">
        <v>1228</v>
      </c>
      <c r="F159" s="89">
        <v>3016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</v>
      </c>
      <c r="E160" s="88" t="s">
        <v>1233</v>
      </c>
      <c r="F160" s="89">
        <v>3017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</v>
      </c>
      <c r="E161" s="88" t="s">
        <v>1238</v>
      </c>
      <c r="F161" s="89">
        <v>3018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</v>
      </c>
      <c r="E162" s="88" t="s">
        <v>1243</v>
      </c>
      <c r="F162" s="89">
        <v>3019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</v>
      </c>
      <c r="E163" s="88" t="s">
        <v>1248</v>
      </c>
      <c r="F163" s="89">
        <v>3020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</v>
      </c>
      <c r="E164" s="88" t="s">
        <v>1253</v>
      </c>
      <c r="F164" s="89">
        <v>3101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</v>
      </c>
      <c r="E165" s="88" t="s">
        <v>1258</v>
      </c>
      <c r="F165" s="89">
        <v>3102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</v>
      </c>
      <c r="E166" s="88" t="s">
        <v>1263</v>
      </c>
      <c r="F166" s="89">
        <v>3103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</v>
      </c>
      <c r="E167" s="88" t="s">
        <v>1268</v>
      </c>
      <c r="F167" s="89">
        <v>3104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</v>
      </c>
      <c r="E168" s="88" t="s">
        <v>1273</v>
      </c>
      <c r="F168" s="89">
        <v>3105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</v>
      </c>
      <c r="E169" s="88" t="s">
        <v>1278</v>
      </c>
      <c r="F169" s="89">
        <v>3106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</v>
      </c>
      <c r="E170" s="88" t="s">
        <v>1283</v>
      </c>
      <c r="F170" s="89">
        <v>3107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</v>
      </c>
      <c r="E171" s="88" t="s">
        <v>1288</v>
      </c>
      <c r="F171" s="89">
        <v>3108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</v>
      </c>
      <c r="E172" s="88" t="s">
        <v>1293</v>
      </c>
      <c r="F172" s="89">
        <v>3109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</v>
      </c>
      <c r="E173" s="88" t="s">
        <v>1298</v>
      </c>
      <c r="F173" s="89">
        <v>3110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</v>
      </c>
      <c r="E174" s="88" t="s">
        <v>1303</v>
      </c>
      <c r="F174" s="89">
        <v>3201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</v>
      </c>
      <c r="E175" s="88" t="s">
        <v>1308</v>
      </c>
      <c r="F175" s="89">
        <v>3202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</v>
      </c>
      <c r="E176" s="88" t="s">
        <v>1313</v>
      </c>
      <c r="F176" s="89">
        <v>3203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</v>
      </c>
      <c r="E177" s="88" t="s">
        <v>1318</v>
      </c>
      <c r="F177" s="89">
        <v>3204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</v>
      </c>
      <c r="E178" s="88" t="s">
        <v>1323</v>
      </c>
      <c r="F178" s="89">
        <v>3205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</v>
      </c>
      <c r="E179" s="88" t="s">
        <v>1328</v>
      </c>
      <c r="F179" s="89">
        <v>3206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</v>
      </c>
      <c r="E180" s="88" t="s">
        <v>1333</v>
      </c>
      <c r="F180" s="89">
        <v>3207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</v>
      </c>
      <c r="E181" s="88" t="s">
        <v>1338</v>
      </c>
      <c r="F181" s="89">
        <v>3208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</v>
      </c>
      <c r="E182" s="88" t="s">
        <v>1343</v>
      </c>
      <c r="F182" s="89">
        <v>3209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</v>
      </c>
      <c r="E183" s="88" t="s">
        <v>1348</v>
      </c>
      <c r="F183" s="89">
        <v>3210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</v>
      </c>
      <c r="E184" s="88" t="s">
        <v>1353</v>
      </c>
      <c r="F184" s="89">
        <v>3211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</v>
      </c>
      <c r="E185" s="88" t="s">
        <v>1358</v>
      </c>
      <c r="F185" s="89">
        <v>3212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</v>
      </c>
      <c r="E186" s="88" t="s">
        <v>1363</v>
      </c>
      <c r="F186" s="89">
        <v>3213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</v>
      </c>
      <c r="E187" s="88" t="s">
        <v>1368</v>
      </c>
      <c r="F187" s="89">
        <v>3214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</v>
      </c>
      <c r="E188" s="88" t="s">
        <v>1373</v>
      </c>
      <c r="F188" s="89">
        <v>3215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</v>
      </c>
      <c r="E189" s="88" t="s">
        <v>1378</v>
      </c>
      <c r="F189" s="89">
        <v>3216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</v>
      </c>
      <c r="E190" s="88" t="s">
        <v>1383</v>
      </c>
      <c r="F190" s="89">
        <v>3217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</v>
      </c>
      <c r="E191" s="88" t="s">
        <v>1388</v>
      </c>
      <c r="F191" s="89">
        <v>3218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</v>
      </c>
      <c r="E192" s="88" t="s">
        <v>1393</v>
      </c>
      <c r="F192" s="89">
        <v>3301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</v>
      </c>
      <c r="E193" s="88" t="s">
        <v>1398</v>
      </c>
      <c r="F193" s="89">
        <v>3302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</v>
      </c>
      <c r="E194" s="88" t="s">
        <v>1403</v>
      </c>
      <c r="F194" s="89">
        <v>3303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</v>
      </c>
      <c r="E195" s="88" t="s">
        <v>1408</v>
      </c>
      <c r="F195" s="89">
        <v>3304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</v>
      </c>
      <c r="E196" s="88" t="s">
        <v>1413</v>
      </c>
      <c r="F196" s="89">
        <v>3305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</v>
      </c>
      <c r="E197" s="88" t="s">
        <v>1418</v>
      </c>
      <c r="F197" s="89">
        <v>3306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</v>
      </c>
      <c r="E198" s="88" t="s">
        <v>1423</v>
      </c>
      <c r="F198" s="89">
        <v>3307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</v>
      </c>
      <c r="E199" s="88" t="s">
        <v>1428</v>
      </c>
      <c r="F199" s="89">
        <v>3308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</v>
      </c>
      <c r="E200" s="88" t="s">
        <v>1433</v>
      </c>
      <c r="F200" s="89">
        <v>3309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</v>
      </c>
      <c r="E201" s="88" t="s">
        <v>1438</v>
      </c>
      <c r="F201" s="89">
        <v>3310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</v>
      </c>
      <c r="E202" s="88" t="s">
        <v>1443</v>
      </c>
      <c r="F202" s="89">
        <v>3311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</v>
      </c>
      <c r="E203" s="88" t="s">
        <v>1448</v>
      </c>
      <c r="F203" s="89">
        <v>3312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</v>
      </c>
      <c r="E204" s="101" t="s">
        <v>520</v>
      </c>
      <c r="F204" s="102">
        <v>4000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</v>
      </c>
      <c r="Y204" s="83" t="s">
        <v>1455</v>
      </c>
      <c r="Z204" t="str">
        <f>IFERROR(VLOOKUP(ROWS($Z$3:Z204),$X$3:$Y$992,2,0),"")</f>
        <v/>
      </c>
    </row>
    <row r="205" spans="1:26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</v>
      </c>
      <c r="Y205" s="83" t="s">
        <v>1459</v>
      </c>
      <c r="Z205" t="str">
        <f>IFERROR(VLOOKUP(ROWS($Z$3:Z205),$X$3:$Y$992,2,0),"")</f>
        <v/>
      </c>
    </row>
    <row r="206" spans="1:26">
      <c r="J206" s="93" t="s">
        <v>1461</v>
      </c>
      <c r="K206" s="81" t="s">
        <v>1462</v>
      </c>
      <c r="M206" s="82">
        <f>IF(ISNUMBER(SEARCH(ZAKL_DATA!$B$29,N206)),MAX($M$2:M205)+1,0)</f>
        <v>204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</v>
      </c>
      <c r="Y206" s="83" t="s">
        <v>1463</v>
      </c>
      <c r="Z206" t="str">
        <f>IFERROR(VLOOKUP(ROWS($Z$3:Z206),$X$3:$Y$992,2,0),"")</f>
        <v/>
      </c>
    </row>
    <row r="207" spans="1:26">
      <c r="J207" s="93" t="s">
        <v>1465</v>
      </c>
      <c r="K207" s="81" t="s">
        <v>1466</v>
      </c>
      <c r="M207" s="82">
        <f>IF(ISNUMBER(SEARCH(ZAKL_DATA!$B$29,N207)),MAX($M$2:M206)+1,0)</f>
        <v>205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</v>
      </c>
      <c r="Y207" s="83" t="s">
        <v>1467</v>
      </c>
      <c r="Z207" t="str">
        <f>IFERROR(VLOOKUP(ROWS($Z$3:Z207),$X$3:$Y$992,2,0),"")</f>
        <v/>
      </c>
    </row>
    <row r="208" spans="1:26">
      <c r="J208" s="93" t="s">
        <v>1469</v>
      </c>
      <c r="K208" s="81" t="s">
        <v>1470</v>
      </c>
      <c r="M208" s="82">
        <f>IF(ISNUMBER(SEARCH(ZAKL_DATA!$B$29,N208)),MAX($M$2:M207)+1,0)</f>
        <v>206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</v>
      </c>
      <c r="Y208" s="83" t="s">
        <v>1471</v>
      </c>
      <c r="Z208" t="str">
        <f>IFERROR(VLOOKUP(ROWS($Z$3:Z208),$X$3:$Y$992,2,0),"")</f>
        <v/>
      </c>
    </row>
    <row r="209" spans="10:26">
      <c r="J209" s="93" t="s">
        <v>1473</v>
      </c>
      <c r="K209" s="81" t="s">
        <v>1474</v>
      </c>
      <c r="M209" s="82">
        <f>IF(ISNUMBER(SEARCH(ZAKL_DATA!$B$29,N209)),MAX($M$2:M208)+1,0)</f>
        <v>207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</v>
      </c>
      <c r="Y209" s="83" t="s">
        <v>1475</v>
      </c>
      <c r="Z209" t="str">
        <f>IFERROR(VLOOKUP(ROWS($Z$3:Z209),$X$3:$Y$992,2,0),"")</f>
        <v/>
      </c>
    </row>
    <row r="210" spans="10:26">
      <c r="J210" s="93" t="s">
        <v>1477</v>
      </c>
      <c r="K210" s="81" t="s">
        <v>1478</v>
      </c>
      <c r="M210" s="82">
        <f>IF(ISNUMBER(SEARCH(ZAKL_DATA!$B$29,N210)),MAX($M$2:M209)+1,0)</f>
        <v>208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</v>
      </c>
      <c r="Y210" s="83" t="s">
        <v>1479</v>
      </c>
      <c r="Z210" t="str">
        <f>IFERROR(VLOOKUP(ROWS($Z$3:Z210),$X$3:$Y$992,2,0),"")</f>
        <v/>
      </c>
    </row>
    <row r="211" spans="10:26">
      <c r="J211" s="93" t="s">
        <v>1481</v>
      </c>
      <c r="K211" s="81" t="s">
        <v>1482</v>
      </c>
      <c r="M211" s="82">
        <f>IF(ISNUMBER(SEARCH(ZAKL_DATA!$B$29,N211)),MAX($M$2:M210)+1,0)</f>
        <v>209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</v>
      </c>
      <c r="Y211" s="83" t="s">
        <v>1483</v>
      </c>
      <c r="Z211" t="str">
        <f>IFERROR(VLOOKUP(ROWS($Z$3:Z211),$X$3:$Y$992,2,0),"")</f>
        <v/>
      </c>
    </row>
    <row r="212" spans="10:26">
      <c r="J212" s="92" t="s">
        <v>1485</v>
      </c>
      <c r="K212" s="81" t="s">
        <v>1486</v>
      </c>
      <c r="M212" s="82">
        <f>IF(ISNUMBER(SEARCH(ZAKL_DATA!$B$29,N212)),MAX($M$2:M211)+1,0)</f>
        <v>210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</v>
      </c>
      <c r="Y212" s="83" t="s">
        <v>1487</v>
      </c>
      <c r="Z212" t="str">
        <f>IFERROR(VLOOKUP(ROWS($Z$3:Z212),$X$3:$Y$992,2,0),"")</f>
        <v/>
      </c>
    </row>
    <row r="213" spans="10:26">
      <c r="J213" s="93" t="s">
        <v>1489</v>
      </c>
      <c r="K213" s="81" t="s">
        <v>1490</v>
      </c>
      <c r="M213" s="82">
        <f>IF(ISNUMBER(SEARCH(ZAKL_DATA!$B$29,N213)),MAX($M$2:M212)+1,0)</f>
        <v>211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</v>
      </c>
      <c r="Y213" s="83" t="s">
        <v>1491</v>
      </c>
      <c r="Z213" t="str">
        <f>IFERROR(VLOOKUP(ROWS($Z$3:Z213),$X$3:$Y$992,2,0),"")</f>
        <v/>
      </c>
    </row>
    <row r="214" spans="10:26">
      <c r="J214" s="92" t="s">
        <v>1493</v>
      </c>
      <c r="K214" s="81" t="s">
        <v>1494</v>
      </c>
      <c r="M214" s="82">
        <f>IF(ISNUMBER(SEARCH(ZAKL_DATA!$B$29,N214)),MAX($M$2:M213)+1,0)</f>
        <v>212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</v>
      </c>
      <c r="Y214" s="83" t="s">
        <v>1495</v>
      </c>
      <c r="Z214" t="str">
        <f>IFERROR(VLOOKUP(ROWS($Z$3:Z214),$X$3:$Y$992,2,0),"")</f>
        <v/>
      </c>
    </row>
    <row r="215" spans="10:26">
      <c r="J215" s="92" t="s">
        <v>1497</v>
      </c>
      <c r="K215" s="81" t="s">
        <v>1498</v>
      </c>
      <c r="M215" s="82">
        <f>IF(ISNUMBER(SEARCH(ZAKL_DATA!$B$29,N215)),MAX($M$2:M214)+1,0)</f>
        <v>213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</v>
      </c>
      <c r="Y215" s="83" t="s">
        <v>1499</v>
      </c>
      <c r="Z215" t="str">
        <f>IFERROR(VLOOKUP(ROWS($Z$3:Z215),$X$3:$Y$992,2,0),"")</f>
        <v/>
      </c>
    </row>
    <row r="216" spans="10:26">
      <c r="J216" s="93" t="s">
        <v>1501</v>
      </c>
      <c r="K216" s="81" t="s">
        <v>1502</v>
      </c>
      <c r="M216" s="82">
        <f>IF(ISNUMBER(SEARCH(ZAKL_DATA!$B$29,N216)),MAX($M$2:M215)+1,0)</f>
        <v>214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</v>
      </c>
      <c r="Y216" s="83" t="s">
        <v>1503</v>
      </c>
      <c r="Z216" t="str">
        <f>IFERROR(VLOOKUP(ROWS($Z$3:Z216),$X$3:$Y$992,2,0),"")</f>
        <v/>
      </c>
    </row>
    <row r="217" spans="10:26">
      <c r="J217" s="93" t="s">
        <v>1505</v>
      </c>
      <c r="K217" s="81" t="s">
        <v>1506</v>
      </c>
      <c r="M217" s="82">
        <f>IF(ISNUMBER(SEARCH(ZAKL_DATA!$B$29,N217)),MAX($M$2:M216)+1,0)</f>
        <v>215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</v>
      </c>
      <c r="Y217" s="83" t="s">
        <v>1507</v>
      </c>
      <c r="Z217" t="str">
        <f>IFERROR(VLOOKUP(ROWS($Z$3:Z217),$X$3:$Y$992,2,0),"")</f>
        <v/>
      </c>
    </row>
    <row r="218" spans="10:26">
      <c r="J218" s="93" t="s">
        <v>1509</v>
      </c>
      <c r="K218" s="81" t="s">
        <v>1510</v>
      </c>
      <c r="M218" s="82">
        <f>IF(ISNUMBER(SEARCH(ZAKL_DATA!$B$29,N218)),MAX($M$2:M217)+1,0)</f>
        <v>216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</v>
      </c>
      <c r="Y218" s="83" t="s">
        <v>1511</v>
      </c>
      <c r="Z218" t="str">
        <f>IFERROR(VLOOKUP(ROWS($Z$3:Z218),$X$3:$Y$992,2,0),"")</f>
        <v/>
      </c>
    </row>
    <row r="219" spans="10:26">
      <c r="J219" s="93" t="s">
        <v>1513</v>
      </c>
      <c r="K219" s="81" t="s">
        <v>1514</v>
      </c>
      <c r="M219" s="82">
        <f>IF(ISNUMBER(SEARCH(ZAKL_DATA!$B$29,N219)),MAX($M$2:M218)+1,0)</f>
        <v>217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</v>
      </c>
      <c r="Y219" s="83" t="s">
        <v>1515</v>
      </c>
      <c r="Z219" t="str">
        <f>IFERROR(VLOOKUP(ROWS($Z$3:Z219),$X$3:$Y$992,2,0),"")</f>
        <v/>
      </c>
    </row>
    <row r="220" spans="10:26">
      <c r="J220" s="93" t="s">
        <v>1517</v>
      </c>
      <c r="K220" s="81" t="s">
        <v>1518</v>
      </c>
      <c r="M220" s="82">
        <f>IF(ISNUMBER(SEARCH(ZAKL_DATA!$B$29,N220)),MAX($M$2:M219)+1,0)</f>
        <v>218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</v>
      </c>
      <c r="Y220" s="83" t="s">
        <v>1519</v>
      </c>
      <c r="Z220" t="str">
        <f>IFERROR(VLOOKUP(ROWS($Z$3:Z220),$X$3:$Y$992,2,0),"")</f>
        <v/>
      </c>
    </row>
    <row r="221" spans="10:26">
      <c r="J221" s="93" t="s">
        <v>1521</v>
      </c>
      <c r="K221" s="81" t="s">
        <v>1522</v>
      </c>
      <c r="M221" s="82">
        <f>IF(ISNUMBER(SEARCH(ZAKL_DATA!$B$29,N221)),MAX($M$2:M220)+1,0)</f>
        <v>219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</v>
      </c>
      <c r="Y221" s="83" t="s">
        <v>1523</v>
      </c>
      <c r="Z221" t="str">
        <f>IFERROR(VLOOKUP(ROWS($Z$3:Z221),$X$3:$Y$992,2,0),"")</f>
        <v/>
      </c>
    </row>
    <row r="222" spans="10:26">
      <c r="J222" s="92" t="s">
        <v>1525</v>
      </c>
      <c r="K222" s="81" t="s">
        <v>1526</v>
      </c>
      <c r="M222" s="82">
        <f>IF(ISNUMBER(SEARCH(ZAKL_DATA!$B$29,N222)),MAX($M$2:M221)+1,0)</f>
        <v>220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</v>
      </c>
      <c r="Y222" s="83" t="s">
        <v>1527</v>
      </c>
      <c r="Z222" t="str">
        <f>IFERROR(VLOOKUP(ROWS($Z$3:Z222),$X$3:$Y$992,2,0),"")</f>
        <v/>
      </c>
    </row>
    <row r="223" spans="10:26">
      <c r="J223" s="93" t="s">
        <v>1529</v>
      </c>
      <c r="K223" s="81" t="s">
        <v>1530</v>
      </c>
      <c r="M223" s="82">
        <f>IF(ISNUMBER(SEARCH(ZAKL_DATA!$B$29,N223)),MAX($M$2:M222)+1,0)</f>
        <v>221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</v>
      </c>
      <c r="Y223" s="83" t="s">
        <v>1531</v>
      </c>
      <c r="Z223" t="str">
        <f>IFERROR(VLOOKUP(ROWS($Z$3:Z223),$X$3:$Y$992,2,0),"")</f>
        <v/>
      </c>
    </row>
    <row r="224" spans="10:26">
      <c r="J224" s="93" t="s">
        <v>1533</v>
      </c>
      <c r="K224" s="81" t="s">
        <v>1534</v>
      </c>
      <c r="M224" s="82">
        <f>IF(ISNUMBER(SEARCH(ZAKL_DATA!$B$29,N224)),MAX($M$2:M223)+1,0)</f>
        <v>222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</v>
      </c>
      <c r="Y224" s="83" t="s">
        <v>1535</v>
      </c>
      <c r="Z224" t="str">
        <f>IFERROR(VLOOKUP(ROWS($Z$3:Z224),$X$3:$Y$992,2,0),"")</f>
        <v/>
      </c>
    </row>
    <row r="225" spans="10:26">
      <c r="J225" s="93" t="s">
        <v>1537</v>
      </c>
      <c r="K225" s="81" t="s">
        <v>1538</v>
      </c>
      <c r="M225" s="82">
        <f>IF(ISNUMBER(SEARCH(ZAKL_DATA!$B$29,N225)),MAX($M$2:M224)+1,0)</f>
        <v>223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</v>
      </c>
      <c r="Y225" s="83" t="s">
        <v>1539</v>
      </c>
      <c r="Z225" t="str">
        <f>IFERROR(VLOOKUP(ROWS($Z$3:Z225),$X$3:$Y$992,2,0),"")</f>
        <v/>
      </c>
    </row>
    <row r="226" spans="10:26">
      <c r="J226" s="93" t="s">
        <v>1541</v>
      </c>
      <c r="K226" s="81" t="s">
        <v>1542</v>
      </c>
      <c r="M226" s="82">
        <f>IF(ISNUMBER(SEARCH(ZAKL_DATA!$B$29,N226)),MAX($M$2:M225)+1,0)</f>
        <v>224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</v>
      </c>
      <c r="Y226" s="83" t="s">
        <v>1543</v>
      </c>
      <c r="Z226" t="str">
        <f>IFERROR(VLOOKUP(ROWS($Z$3:Z226),$X$3:$Y$992,2,0),"")</f>
        <v/>
      </c>
    </row>
    <row r="227" spans="10:26">
      <c r="J227" s="93" t="s">
        <v>1545</v>
      </c>
      <c r="K227" s="81" t="s">
        <v>1546</v>
      </c>
      <c r="M227" s="82">
        <f>IF(ISNUMBER(SEARCH(ZAKL_DATA!$B$29,N227)),MAX($M$2:M226)+1,0)</f>
        <v>225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</v>
      </c>
      <c r="Y227" s="83" t="s">
        <v>1547</v>
      </c>
      <c r="Z227" t="str">
        <f>IFERROR(VLOOKUP(ROWS($Z$3:Z227),$X$3:$Y$992,2,0),"")</f>
        <v/>
      </c>
    </row>
    <row r="228" spans="10:26">
      <c r="J228" s="93" t="s">
        <v>1549</v>
      </c>
      <c r="K228" s="81" t="s">
        <v>1550</v>
      </c>
      <c r="M228" s="82">
        <f>IF(ISNUMBER(SEARCH(ZAKL_DATA!$B$29,N228)),MAX($M$2:M227)+1,0)</f>
        <v>226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</v>
      </c>
      <c r="Y228" s="83" t="s">
        <v>1551</v>
      </c>
      <c r="Z228" t="str">
        <f>IFERROR(VLOOKUP(ROWS($Z$3:Z228),$X$3:$Y$992,2,0),"")</f>
        <v/>
      </c>
    </row>
    <row r="229" spans="10:26">
      <c r="J229" s="93" t="s">
        <v>1553</v>
      </c>
      <c r="K229" s="81" t="s">
        <v>1554</v>
      </c>
      <c r="M229" s="82">
        <f>IF(ISNUMBER(SEARCH(ZAKL_DATA!$B$29,N229)),MAX($M$2:M228)+1,0)</f>
        <v>227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</v>
      </c>
      <c r="Y229" s="83" t="s">
        <v>1555</v>
      </c>
      <c r="Z229" t="str">
        <f>IFERROR(VLOOKUP(ROWS($Z$3:Z229),$X$3:$Y$992,2,0),"")</f>
        <v/>
      </c>
    </row>
    <row r="230" spans="10:26">
      <c r="J230" s="93" t="s">
        <v>1557</v>
      </c>
      <c r="K230" s="81" t="s">
        <v>1558</v>
      </c>
      <c r="M230" s="82">
        <f>IF(ISNUMBER(SEARCH(ZAKL_DATA!$B$29,N230)),MAX($M$2:M229)+1,0)</f>
        <v>228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</v>
      </c>
      <c r="Y230" s="83" t="s">
        <v>1559</v>
      </c>
      <c r="Z230" t="str">
        <f>IFERROR(VLOOKUP(ROWS($Z$3:Z230),$X$3:$Y$992,2,0),"")</f>
        <v/>
      </c>
    </row>
    <row r="231" spans="10:26">
      <c r="J231" s="93" t="s">
        <v>1561</v>
      </c>
      <c r="K231" s="81" t="s">
        <v>1562</v>
      </c>
      <c r="M231" s="82">
        <f>IF(ISNUMBER(SEARCH(ZAKL_DATA!$B$29,N231)),MAX($M$2:M230)+1,0)</f>
        <v>229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</v>
      </c>
      <c r="Y231" s="83" t="s">
        <v>1563</v>
      </c>
      <c r="Z231" t="str">
        <f>IFERROR(VLOOKUP(ROWS($Z$3:Z231),$X$3:$Y$992,2,0),"")</f>
        <v/>
      </c>
    </row>
    <row r="232" spans="10:26">
      <c r="J232" s="93" t="s">
        <v>1565</v>
      </c>
      <c r="K232" s="81" t="s">
        <v>1566</v>
      </c>
      <c r="M232" s="82">
        <f>IF(ISNUMBER(SEARCH(ZAKL_DATA!$B$29,N232)),MAX($M$2:M231)+1,0)</f>
        <v>230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</v>
      </c>
      <c r="Y232" s="83" t="s">
        <v>1567</v>
      </c>
      <c r="Z232" t="str">
        <f>IFERROR(VLOOKUP(ROWS($Z$3:Z232),$X$3:$Y$992,2,0),"")</f>
        <v/>
      </c>
    </row>
    <row r="233" spans="10:26">
      <c r="J233" s="93" t="s">
        <v>1569</v>
      </c>
      <c r="K233" s="81" t="s">
        <v>1570</v>
      </c>
      <c r="M233" s="82">
        <f>IF(ISNUMBER(SEARCH(ZAKL_DATA!$B$29,N233)),MAX($M$2:M232)+1,0)</f>
        <v>231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</v>
      </c>
      <c r="Y233" s="83" t="s">
        <v>1571</v>
      </c>
      <c r="Z233" t="str">
        <f>IFERROR(VLOOKUP(ROWS($Z$3:Z233),$X$3:$Y$992,2,0),"")</f>
        <v/>
      </c>
    </row>
    <row r="234" spans="10:26">
      <c r="J234" s="93" t="s">
        <v>1573</v>
      </c>
      <c r="K234" s="81" t="s">
        <v>1574</v>
      </c>
      <c r="M234" s="82">
        <f>IF(ISNUMBER(SEARCH(ZAKL_DATA!$B$29,N234)),MAX($M$2:M233)+1,0)</f>
        <v>232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</v>
      </c>
      <c r="Y234" s="83" t="s">
        <v>1575</v>
      </c>
      <c r="Z234" t="str">
        <f>IFERROR(VLOOKUP(ROWS($Z$3:Z234),$X$3:$Y$992,2,0),"")</f>
        <v/>
      </c>
    </row>
    <row r="235" spans="10:26">
      <c r="J235" s="93" t="s">
        <v>1577</v>
      </c>
      <c r="K235" s="81" t="s">
        <v>1578</v>
      </c>
      <c r="M235" s="82">
        <f>IF(ISNUMBER(SEARCH(ZAKL_DATA!$B$29,N235)),MAX($M$2:M234)+1,0)</f>
        <v>233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</v>
      </c>
      <c r="Y235" s="83" t="s">
        <v>1579</v>
      </c>
      <c r="Z235" t="str">
        <f>IFERROR(VLOOKUP(ROWS($Z$3:Z235),$X$3:$Y$992,2,0),"")</f>
        <v/>
      </c>
    </row>
    <row r="236" spans="10:26">
      <c r="J236" s="93" t="s">
        <v>1581</v>
      </c>
      <c r="K236" s="81" t="s">
        <v>1582</v>
      </c>
      <c r="M236" s="82">
        <f>IF(ISNUMBER(SEARCH(ZAKL_DATA!$B$29,N236)),MAX($M$2:M235)+1,0)</f>
        <v>234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</v>
      </c>
      <c r="Y236" s="83" t="s">
        <v>1583</v>
      </c>
      <c r="Z236" t="str">
        <f>IFERROR(VLOOKUP(ROWS($Z$3:Z236),$X$3:$Y$992,2,0),"")</f>
        <v/>
      </c>
    </row>
    <row r="237" spans="10:26">
      <c r="J237" s="92" t="s">
        <v>1585</v>
      </c>
      <c r="K237" s="81" t="s">
        <v>1586</v>
      </c>
      <c r="M237" s="82">
        <f>IF(ISNUMBER(SEARCH(ZAKL_DATA!$B$29,N237)),MAX($M$2:M236)+1,0)</f>
        <v>235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</v>
      </c>
      <c r="Y237" s="83" t="s">
        <v>1587</v>
      </c>
      <c r="Z237" t="str">
        <f>IFERROR(VLOOKUP(ROWS($Z$3:Z237),$X$3:$Y$992,2,0),"")</f>
        <v/>
      </c>
    </row>
    <row r="238" spans="10:26">
      <c r="J238" s="93" t="s">
        <v>1589</v>
      </c>
      <c r="K238" s="81" t="s">
        <v>1590</v>
      </c>
      <c r="M238" s="82">
        <f>IF(ISNUMBER(SEARCH(ZAKL_DATA!$B$29,N238)),MAX($M$2:M237)+1,0)</f>
        <v>236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</v>
      </c>
      <c r="Y238" s="83" t="s">
        <v>1591</v>
      </c>
      <c r="Z238" t="str">
        <f>IFERROR(VLOOKUP(ROWS($Z$3:Z238),$X$3:$Y$992,2,0),"")</f>
        <v/>
      </c>
    </row>
    <row r="239" spans="10:26">
      <c r="J239" s="93" t="s">
        <v>1593</v>
      </c>
      <c r="K239" s="81" t="s">
        <v>1594</v>
      </c>
      <c r="M239" s="82">
        <f>IF(ISNUMBER(SEARCH(ZAKL_DATA!$B$29,N239)),MAX($M$2:M238)+1,0)</f>
        <v>237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</v>
      </c>
      <c r="Y239" s="83" t="s">
        <v>1595</v>
      </c>
      <c r="Z239" t="str">
        <f>IFERROR(VLOOKUP(ROWS($Z$3:Z239),$X$3:$Y$992,2,0),"")</f>
        <v/>
      </c>
    </row>
    <row r="240" spans="10:26">
      <c r="J240" s="93" t="s">
        <v>1597</v>
      </c>
      <c r="K240" s="81" t="s">
        <v>1598</v>
      </c>
      <c r="M240" s="82">
        <f>IF(ISNUMBER(SEARCH(ZAKL_DATA!$B$29,N240)),MAX($M$2:M239)+1,0)</f>
        <v>238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</v>
      </c>
      <c r="Y240" s="83" t="s">
        <v>1599</v>
      </c>
      <c r="Z240" t="str">
        <f>IFERROR(VLOOKUP(ROWS($Z$3:Z240),$X$3:$Y$992,2,0),"")</f>
        <v/>
      </c>
    </row>
    <row r="241" spans="10:26">
      <c r="J241" s="93" t="s">
        <v>1601</v>
      </c>
      <c r="K241" s="81" t="s">
        <v>1602</v>
      </c>
      <c r="M241" s="82">
        <f>IF(ISNUMBER(SEARCH(ZAKL_DATA!$B$29,N241)),MAX($M$2:M240)+1,0)</f>
        <v>239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</v>
      </c>
      <c r="Y241" s="83" t="s">
        <v>1603</v>
      </c>
      <c r="Z241" t="str">
        <f>IFERROR(VLOOKUP(ROWS($Z$3:Z241),$X$3:$Y$992,2,0),"")</f>
        <v/>
      </c>
    </row>
    <row r="242" spans="10:26">
      <c r="J242" s="93" t="s">
        <v>1605</v>
      </c>
      <c r="K242" s="81" t="s">
        <v>1606</v>
      </c>
      <c r="M242" s="82">
        <f>IF(ISNUMBER(SEARCH(ZAKL_DATA!$B$29,N242)),MAX($M$2:M241)+1,0)</f>
        <v>240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</v>
      </c>
      <c r="Y242" s="83" t="s">
        <v>1607</v>
      </c>
      <c r="Z242" t="str">
        <f>IFERROR(VLOOKUP(ROWS($Z$3:Z242),$X$3:$Y$992,2,0),"")</f>
        <v/>
      </c>
    </row>
    <row r="243" spans="10:26">
      <c r="J243" s="93" t="s">
        <v>1609</v>
      </c>
      <c r="K243" s="81" t="s">
        <v>1610</v>
      </c>
      <c r="M243" s="82">
        <f>IF(ISNUMBER(SEARCH(ZAKL_DATA!$B$29,N243)),MAX($M$2:M242)+1,0)</f>
        <v>241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</v>
      </c>
      <c r="Y243" s="83" t="s">
        <v>1611</v>
      </c>
      <c r="Z243" t="str">
        <f>IFERROR(VLOOKUP(ROWS($Z$3:Z243),$X$3:$Y$992,2,0),"")</f>
        <v/>
      </c>
    </row>
    <row r="244" spans="10:26">
      <c r="J244" s="93" t="s">
        <v>1613</v>
      </c>
      <c r="K244" s="81" t="s">
        <v>1614</v>
      </c>
      <c r="M244" s="82">
        <f>IF(ISNUMBER(SEARCH(ZAKL_DATA!$B$29,N244)),MAX($M$2:M243)+1,0)</f>
        <v>242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</v>
      </c>
      <c r="Y244" s="83" t="s">
        <v>1615</v>
      </c>
      <c r="Z244" t="str">
        <f>IFERROR(VLOOKUP(ROWS($Z$3:Z244),$X$3:$Y$992,2,0),"")</f>
        <v/>
      </c>
    </row>
    <row r="245" spans="10:26">
      <c r="J245" s="93" t="s">
        <v>1617</v>
      </c>
      <c r="K245" s="81" t="s">
        <v>1618</v>
      </c>
      <c r="M245" s="82">
        <f>IF(ISNUMBER(SEARCH(ZAKL_DATA!$B$29,N245)),MAX($M$2:M244)+1,0)</f>
        <v>243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</v>
      </c>
      <c r="Y245" s="83" t="s">
        <v>1619</v>
      </c>
      <c r="Z245" t="str">
        <f>IFERROR(VLOOKUP(ROWS($Z$3:Z245),$X$3:$Y$992,2,0),"")</f>
        <v/>
      </c>
    </row>
    <row r="246" spans="10:26">
      <c r="J246" s="93" t="s">
        <v>1621</v>
      </c>
      <c r="K246" s="81" t="s">
        <v>1622</v>
      </c>
      <c r="M246" s="82">
        <f>IF(ISNUMBER(SEARCH(ZAKL_DATA!$B$29,N246)),MAX($M$2:M245)+1,0)</f>
        <v>244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</v>
      </c>
      <c r="Y246" s="83" t="s">
        <v>1623</v>
      </c>
      <c r="Z246" t="str">
        <f>IFERROR(VLOOKUP(ROWS($Z$3:Z246),$X$3:$Y$992,2,0),"")</f>
        <v/>
      </c>
    </row>
    <row r="247" spans="10:26">
      <c r="J247" s="93" t="s">
        <v>1625</v>
      </c>
      <c r="K247" s="81" t="s">
        <v>1626</v>
      </c>
      <c r="M247" s="82">
        <f>IF(ISNUMBER(SEARCH(ZAKL_DATA!$B$29,N247)),MAX($M$2:M246)+1,0)</f>
        <v>245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</v>
      </c>
      <c r="Y247" s="83" t="s">
        <v>1627</v>
      </c>
      <c r="Z247" t="str">
        <f>IFERROR(VLOOKUP(ROWS($Z$3:Z247),$X$3:$Y$992,2,0),"")</f>
        <v/>
      </c>
    </row>
    <row r="248" spans="10:26">
      <c r="J248" s="93" t="s">
        <v>1629</v>
      </c>
      <c r="K248" s="81" t="s">
        <v>1630</v>
      </c>
      <c r="M248" s="82">
        <f>IF(ISNUMBER(SEARCH(ZAKL_DATA!$B$29,N248)),MAX($M$2:M247)+1,0)</f>
        <v>246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</v>
      </c>
      <c r="Y248" s="83" t="s">
        <v>1631</v>
      </c>
      <c r="Z248" t="str">
        <f>IFERROR(VLOOKUP(ROWS($Z$3:Z248),$X$3:$Y$992,2,0),"")</f>
        <v/>
      </c>
    </row>
    <row r="249" spans="10:26">
      <c r="J249" s="93" t="s">
        <v>1633</v>
      </c>
      <c r="K249" s="81" t="s">
        <v>1634</v>
      </c>
      <c r="M249" s="82">
        <f>IF(ISNUMBER(SEARCH(ZAKL_DATA!$B$29,N249)),MAX($M$2:M248)+1,0)</f>
        <v>247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</v>
      </c>
      <c r="Y249" s="83" t="s">
        <v>1635</v>
      </c>
      <c r="Z249" t="str">
        <f>IFERROR(VLOOKUP(ROWS($Z$3:Z249),$X$3:$Y$992,2,0),"")</f>
        <v/>
      </c>
    </row>
    <row r="250" spans="10:26">
      <c r="J250" s="93" t="s">
        <v>1637</v>
      </c>
      <c r="K250" s="81" t="s">
        <v>1638</v>
      </c>
      <c r="M250" s="82">
        <f>IF(ISNUMBER(SEARCH(ZAKL_DATA!$B$29,N250)),MAX($M$2:M249)+1,0)</f>
        <v>248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</v>
      </c>
      <c r="Y250" s="83" t="s">
        <v>1639</v>
      </c>
      <c r="Z250" t="str">
        <f>IFERROR(VLOOKUP(ROWS($Z$3:Z250),$X$3:$Y$992,2,0),"")</f>
        <v/>
      </c>
    </row>
    <row r="251" spans="10:26">
      <c r="J251" s="93" t="s">
        <v>1641</v>
      </c>
      <c r="K251" s="81" t="s">
        <v>1642</v>
      </c>
      <c r="M251" s="82">
        <f>IF(ISNUMBER(SEARCH(ZAKL_DATA!$B$29,N251)),MAX($M$2:M250)+1,0)</f>
        <v>249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</v>
      </c>
      <c r="Y251" s="83" t="s">
        <v>1643</v>
      </c>
      <c r="Z251" t="str">
        <f>IFERROR(VLOOKUP(ROWS($Z$3:Z251),$X$3:$Y$992,2,0),"")</f>
        <v/>
      </c>
    </row>
    <row r="252" spans="10:26">
      <c r="J252" s="93" t="s">
        <v>1645</v>
      </c>
      <c r="K252" s="81" t="s">
        <v>1646</v>
      </c>
      <c r="M252" s="82">
        <f>IF(ISNUMBER(SEARCH(ZAKL_DATA!$B$29,N252)),MAX($M$2:M251)+1,0)</f>
        <v>250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</v>
      </c>
      <c r="Y253" s="83" t="s">
        <v>1651</v>
      </c>
      <c r="Z253" t="str">
        <f>IFERROR(VLOOKUP(ROWS($Z$3:Z253),$X$3:$Y$992,2,0),"")</f>
        <v/>
      </c>
    </row>
    <row r="254" spans="10:26">
      <c r="M254" s="82">
        <f>IF(ISNUMBER(SEARCH(ZAKL_DATA!$B$29,N254)),MAX($M$2:M253)+1,0)</f>
        <v>252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</v>
      </c>
      <c r="Y254" s="83" t="s">
        <v>1653</v>
      </c>
      <c r="Z254" t="str">
        <f>IFERROR(VLOOKUP(ROWS($Z$3:Z254),$X$3:$Y$992,2,0),"")</f>
        <v/>
      </c>
    </row>
    <row r="255" spans="10:26">
      <c r="M255" s="82">
        <f>IF(ISNUMBER(SEARCH(ZAKL_DATA!$B$29,N255)),MAX($M$2:M254)+1,0)</f>
        <v>253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</v>
      </c>
      <c r="Y255" s="83" t="s">
        <v>1655</v>
      </c>
      <c r="Z255" t="str">
        <f>IFERROR(VLOOKUP(ROWS($Z$3:Z255),$X$3:$Y$992,2,0),"")</f>
        <v/>
      </c>
    </row>
    <row r="256" spans="10:26">
      <c r="M256" s="82">
        <f>IF(ISNUMBER(SEARCH(ZAKL_DATA!$B$29,N256)),MAX($M$2:M255)+1,0)</f>
        <v>254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</v>
      </c>
      <c r="Y256" s="83" t="s">
        <v>1657</v>
      </c>
      <c r="Z256" t="str">
        <f>IFERROR(VLOOKUP(ROWS($Z$3:Z256),$X$3:$Y$992,2,0),"")</f>
        <v/>
      </c>
    </row>
    <row r="257" spans="13:26">
      <c r="M257" s="82">
        <f>IF(ISNUMBER(SEARCH(ZAKL_DATA!$B$29,N257)),MAX($M$2:M256)+1,0)</f>
        <v>255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</v>
      </c>
      <c r="Y257" s="83" t="s">
        <v>1659</v>
      </c>
      <c r="Z257" t="str">
        <f>IFERROR(VLOOKUP(ROWS($Z$3:Z257),$X$3:$Y$992,2,0),"")</f>
        <v/>
      </c>
    </row>
    <row r="258" spans="13:26">
      <c r="M258" s="82">
        <f>IF(ISNUMBER(SEARCH(ZAKL_DATA!$B$29,N258)),MAX($M$2:M257)+1,0)</f>
        <v>256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</v>
      </c>
      <c r="Y258" s="83" t="s">
        <v>1661</v>
      </c>
      <c r="Z258" t="str">
        <f>IFERROR(VLOOKUP(ROWS($Z$3:Z258),$X$3:$Y$992,2,0),"")</f>
        <v/>
      </c>
    </row>
    <row r="259" spans="13:26">
      <c r="M259" s="82">
        <f>IF(ISNUMBER(SEARCH(ZAKL_DATA!$B$29,N259)),MAX($M$2:M258)+1,0)</f>
        <v>257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</v>
      </c>
      <c r="Y259" s="83" t="s">
        <v>1663</v>
      </c>
      <c r="Z259" t="str">
        <f>IFERROR(VLOOKUP(ROWS($Z$3:Z259),$X$3:$Y$992,2,0),"")</f>
        <v/>
      </c>
    </row>
    <row r="260" spans="13:26">
      <c r="M260" s="82">
        <f>IF(ISNUMBER(SEARCH(ZAKL_DATA!$B$29,N260)),MAX($M$2:M259)+1,0)</f>
        <v>258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</v>
      </c>
      <c r="Y260" s="83" t="s">
        <v>1665</v>
      </c>
      <c r="Z260" t="str">
        <f>IFERROR(VLOOKUP(ROWS($Z$3:Z260),$X$3:$Y$992,2,0),"")</f>
        <v/>
      </c>
    </row>
    <row r="261" spans="13:26">
      <c r="M261" s="82">
        <f>IF(ISNUMBER(SEARCH(ZAKL_DATA!$B$29,N261)),MAX($M$2:M260)+1,0)</f>
        <v>259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</v>
      </c>
      <c r="Y261" s="83" t="s">
        <v>1667</v>
      </c>
      <c r="Z261" t="str">
        <f>IFERROR(VLOOKUP(ROWS($Z$3:Z261),$X$3:$Y$992,2,0),"")</f>
        <v/>
      </c>
    </row>
    <row r="262" spans="13:26">
      <c r="M262" s="82">
        <f>IF(ISNUMBER(SEARCH(ZAKL_DATA!$B$29,N262)),MAX($M$2:M261)+1,0)</f>
        <v>260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</v>
      </c>
      <c r="Y262" s="83" t="s">
        <v>1669</v>
      </c>
      <c r="Z262" t="str">
        <f>IFERROR(VLOOKUP(ROWS($Z$3:Z262),$X$3:$Y$992,2,0),"")</f>
        <v/>
      </c>
    </row>
    <row r="263" spans="13:26">
      <c r="M263" s="82">
        <f>IF(ISNUMBER(SEARCH(ZAKL_DATA!$B$29,N263)),MAX($M$2:M262)+1,0)</f>
        <v>261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</v>
      </c>
      <c r="Y263" s="83" t="s">
        <v>1671</v>
      </c>
      <c r="Z263" t="str">
        <f>IFERROR(VLOOKUP(ROWS($Z$3:Z263),$X$3:$Y$992,2,0),"")</f>
        <v/>
      </c>
    </row>
    <row r="264" spans="13:26">
      <c r="M264" s="82">
        <f>IF(ISNUMBER(SEARCH(ZAKL_DATA!$B$29,N264)),MAX($M$2:M263)+1,0)</f>
        <v>262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</v>
      </c>
      <c r="Y264" s="83" t="s">
        <v>1673</v>
      </c>
      <c r="Z264" t="str">
        <f>IFERROR(VLOOKUP(ROWS($Z$3:Z264),$X$3:$Y$992,2,0),"")</f>
        <v/>
      </c>
    </row>
    <row r="265" spans="13:26">
      <c r="M265" s="82">
        <f>IF(ISNUMBER(SEARCH(ZAKL_DATA!$B$29,N265)),MAX($M$2:M264)+1,0)</f>
        <v>263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</v>
      </c>
      <c r="Y265" s="83" t="s">
        <v>1675</v>
      </c>
      <c r="Z265" t="str">
        <f>IFERROR(VLOOKUP(ROWS($Z$3:Z265),$X$3:$Y$992,2,0),"")</f>
        <v/>
      </c>
    </row>
    <row r="266" spans="13:26">
      <c r="M266" s="82">
        <f>IF(ISNUMBER(SEARCH(ZAKL_DATA!$B$29,N266)),MAX($M$2:M265)+1,0)</f>
        <v>264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</v>
      </c>
      <c r="Y266" s="83" t="s">
        <v>1677</v>
      </c>
      <c r="Z266" t="str">
        <f>IFERROR(VLOOKUP(ROWS($Z$3:Z266),$X$3:$Y$992,2,0),"")</f>
        <v/>
      </c>
    </row>
    <row r="267" spans="13:26">
      <c r="M267" s="82">
        <f>IF(ISNUMBER(SEARCH(ZAKL_DATA!$B$29,N267)),MAX($M$2:M266)+1,0)</f>
        <v>265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</v>
      </c>
      <c r="Y267" s="83" t="s">
        <v>1679</v>
      </c>
      <c r="Z267" t="str">
        <f>IFERROR(VLOOKUP(ROWS($Z$3:Z267),$X$3:$Y$992,2,0),"")</f>
        <v/>
      </c>
    </row>
    <row r="268" spans="13:26">
      <c r="M268" s="82">
        <f>IF(ISNUMBER(SEARCH(ZAKL_DATA!$B$29,N268)),MAX($M$2:M267)+1,0)</f>
        <v>266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</v>
      </c>
      <c r="Y268" s="83" t="s">
        <v>1681</v>
      </c>
      <c r="Z268" t="str">
        <f>IFERROR(VLOOKUP(ROWS($Z$3:Z268),$X$3:$Y$992,2,0),"")</f>
        <v/>
      </c>
    </row>
    <row r="269" spans="13:26">
      <c r="M269" s="82">
        <f>IF(ISNUMBER(SEARCH(ZAKL_DATA!$B$29,N269)),MAX($M$2:M268)+1,0)</f>
        <v>267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</v>
      </c>
      <c r="Y269" s="83" t="s">
        <v>1683</v>
      </c>
      <c r="Z269" t="str">
        <f>IFERROR(VLOOKUP(ROWS($Z$3:Z269),$X$3:$Y$992,2,0),"")</f>
        <v/>
      </c>
    </row>
    <row r="270" spans="13:26">
      <c r="M270" s="82">
        <f>IF(ISNUMBER(SEARCH(ZAKL_DATA!$B$29,N270)),MAX($M$2:M269)+1,0)</f>
        <v>268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</v>
      </c>
      <c r="Y270" s="83" t="s">
        <v>1685</v>
      </c>
      <c r="Z270" t="str">
        <f>IFERROR(VLOOKUP(ROWS($Z$3:Z270),$X$3:$Y$992,2,0),"")</f>
        <v/>
      </c>
    </row>
    <row r="271" spans="13:26">
      <c r="M271" s="82">
        <f>IF(ISNUMBER(SEARCH(ZAKL_DATA!$B$29,N271)),MAX($M$2:M270)+1,0)</f>
        <v>269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</v>
      </c>
      <c r="Y271" s="83" t="s">
        <v>1687</v>
      </c>
      <c r="Z271" t="str">
        <f>IFERROR(VLOOKUP(ROWS($Z$3:Z271),$X$3:$Y$992,2,0),"")</f>
        <v/>
      </c>
    </row>
    <row r="272" spans="13:26">
      <c r="M272" s="82">
        <f>IF(ISNUMBER(SEARCH(ZAKL_DATA!$B$29,N272)),MAX($M$2:M271)+1,0)</f>
        <v>270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</v>
      </c>
      <c r="Y272" s="83" t="s">
        <v>1689</v>
      </c>
      <c r="Z272" t="str">
        <f>IFERROR(VLOOKUP(ROWS($Z$3:Z272),$X$3:$Y$992,2,0),"")</f>
        <v/>
      </c>
    </row>
    <row r="273" spans="13:26">
      <c r="M273" s="82">
        <f>IF(ISNUMBER(SEARCH(ZAKL_DATA!$B$29,N273)),MAX($M$2:M272)+1,0)</f>
        <v>271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</v>
      </c>
      <c r="Y273" s="83" t="s">
        <v>1691</v>
      </c>
      <c r="Z273" t="str">
        <f>IFERROR(VLOOKUP(ROWS($Z$3:Z273),$X$3:$Y$992,2,0),"")</f>
        <v/>
      </c>
    </row>
    <row r="274" spans="13:26">
      <c r="M274" s="82">
        <f>IF(ISNUMBER(SEARCH(ZAKL_DATA!$B$29,N274)),MAX($M$2:M273)+1,0)</f>
        <v>272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</v>
      </c>
      <c r="Y274" s="83" t="s">
        <v>1693</v>
      </c>
      <c r="Z274" t="str">
        <f>IFERROR(VLOOKUP(ROWS($Z$3:Z274),$X$3:$Y$992,2,0),"")</f>
        <v/>
      </c>
    </row>
    <row r="275" spans="13:26">
      <c r="M275" s="82">
        <f>IF(ISNUMBER(SEARCH(ZAKL_DATA!$B$29,N275)),MAX($M$2:M274)+1,0)</f>
        <v>273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</v>
      </c>
      <c r="Y275" s="83" t="s">
        <v>1695</v>
      </c>
      <c r="Z275" t="str">
        <f>IFERROR(VLOOKUP(ROWS($Z$3:Z275),$X$3:$Y$992,2,0),"")</f>
        <v/>
      </c>
    </row>
    <row r="276" spans="13:26">
      <c r="M276" s="82">
        <f>IF(ISNUMBER(SEARCH(ZAKL_DATA!$B$29,N276)),MAX($M$2:M275)+1,0)</f>
        <v>274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</v>
      </c>
      <c r="Y276" s="83" t="s">
        <v>1697</v>
      </c>
      <c r="Z276" t="str">
        <f>IFERROR(VLOOKUP(ROWS($Z$3:Z276),$X$3:$Y$992,2,0),"")</f>
        <v/>
      </c>
    </row>
    <row r="277" spans="13:26">
      <c r="M277" s="82">
        <f>IF(ISNUMBER(SEARCH(ZAKL_DATA!$B$29,N277)),MAX($M$2:M276)+1,0)</f>
        <v>275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</v>
      </c>
      <c r="Y277" s="83" t="s">
        <v>1699</v>
      </c>
      <c r="Z277" t="str">
        <f>IFERROR(VLOOKUP(ROWS($Z$3:Z277),$X$3:$Y$992,2,0),"")</f>
        <v/>
      </c>
    </row>
    <row r="278" spans="13:26">
      <c r="M278" s="82">
        <f>IF(ISNUMBER(SEARCH(ZAKL_DATA!$B$29,N278)),MAX($M$2:M277)+1,0)</f>
        <v>276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</v>
      </c>
      <c r="Y278" s="83" t="s">
        <v>1701</v>
      </c>
      <c r="Z278" t="str">
        <f>IFERROR(VLOOKUP(ROWS($Z$3:Z278),$X$3:$Y$992,2,0),"")</f>
        <v/>
      </c>
    </row>
    <row r="279" spans="13:26">
      <c r="M279" s="82">
        <f>IF(ISNUMBER(SEARCH(ZAKL_DATA!$B$29,N279)),MAX($M$2:M278)+1,0)</f>
        <v>277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</v>
      </c>
      <c r="Y279" s="83" t="s">
        <v>1703</v>
      </c>
      <c r="Z279" t="str">
        <f>IFERROR(VLOOKUP(ROWS($Z$3:Z279),$X$3:$Y$992,2,0),"")</f>
        <v/>
      </c>
    </row>
    <row r="280" spans="13:26">
      <c r="M280" s="82">
        <f>IF(ISNUMBER(SEARCH(ZAKL_DATA!$B$29,N280)),MAX($M$2:M279)+1,0)</f>
        <v>278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</v>
      </c>
      <c r="Y280" s="83" t="s">
        <v>1705</v>
      </c>
      <c r="Z280" t="str">
        <f>IFERROR(VLOOKUP(ROWS($Z$3:Z280),$X$3:$Y$992,2,0),"")</f>
        <v/>
      </c>
    </row>
    <row r="281" spans="13:26">
      <c r="M281" s="82">
        <f>IF(ISNUMBER(SEARCH(ZAKL_DATA!$B$29,N281)),MAX($M$2:M280)+1,0)</f>
        <v>279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</v>
      </c>
      <c r="Y281" s="83" t="s">
        <v>1707</v>
      </c>
      <c r="Z281" t="str">
        <f>IFERROR(VLOOKUP(ROWS($Z$3:Z281),$X$3:$Y$992,2,0),"")</f>
        <v/>
      </c>
    </row>
    <row r="282" spans="13:26">
      <c r="M282" s="82">
        <f>IF(ISNUMBER(SEARCH(ZAKL_DATA!$B$29,N282)),MAX($M$2:M281)+1,0)</f>
        <v>280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</v>
      </c>
      <c r="Y282" s="83" t="s">
        <v>1709</v>
      </c>
      <c r="Z282" t="str">
        <f>IFERROR(VLOOKUP(ROWS($Z$3:Z282),$X$3:$Y$992,2,0),"")</f>
        <v/>
      </c>
    </row>
    <row r="283" spans="13:26">
      <c r="M283" s="82">
        <f>IF(ISNUMBER(SEARCH(ZAKL_DATA!$B$29,N283)),MAX($M$2:M282)+1,0)</f>
        <v>281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</v>
      </c>
      <c r="Y283" s="83" t="s">
        <v>1711</v>
      </c>
      <c r="Z283" t="str">
        <f>IFERROR(VLOOKUP(ROWS($Z$3:Z283),$X$3:$Y$992,2,0),"")</f>
        <v/>
      </c>
    </row>
    <row r="284" spans="13:26">
      <c r="M284" s="82">
        <f>IF(ISNUMBER(SEARCH(ZAKL_DATA!$B$29,N284)),MAX($M$2:M283)+1,0)</f>
        <v>282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</v>
      </c>
      <c r="Y284" s="83" t="s">
        <v>1713</v>
      </c>
      <c r="Z284" t="str">
        <f>IFERROR(VLOOKUP(ROWS($Z$3:Z284),$X$3:$Y$992,2,0),"")</f>
        <v/>
      </c>
    </row>
    <row r="285" spans="13:26">
      <c r="M285" s="82">
        <f>IF(ISNUMBER(SEARCH(ZAKL_DATA!$B$29,N285)),MAX($M$2:M284)+1,0)</f>
        <v>283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</v>
      </c>
      <c r="Y285" s="83" t="s">
        <v>1715</v>
      </c>
      <c r="Z285" t="str">
        <f>IFERROR(VLOOKUP(ROWS($Z$3:Z285),$X$3:$Y$992,2,0),"")</f>
        <v/>
      </c>
    </row>
    <row r="286" spans="13:26">
      <c r="M286" s="82">
        <f>IF(ISNUMBER(SEARCH(ZAKL_DATA!$B$29,N286)),MAX($M$2:M285)+1,0)</f>
        <v>284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</v>
      </c>
      <c r="Y286" s="83" t="s">
        <v>1717</v>
      </c>
      <c r="Z286" t="str">
        <f>IFERROR(VLOOKUP(ROWS($Z$3:Z286),$X$3:$Y$992,2,0),"")</f>
        <v/>
      </c>
    </row>
    <row r="287" spans="13:26">
      <c r="M287" s="82">
        <f>IF(ISNUMBER(SEARCH(ZAKL_DATA!$B$29,N287)),MAX($M$2:M286)+1,0)</f>
        <v>285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</v>
      </c>
      <c r="Y287" s="83" t="s">
        <v>1719</v>
      </c>
      <c r="Z287" t="str">
        <f>IFERROR(VLOOKUP(ROWS($Z$3:Z287),$X$3:$Y$992,2,0),"")</f>
        <v/>
      </c>
    </row>
    <row r="288" spans="13:26">
      <c r="M288" s="82">
        <f>IF(ISNUMBER(SEARCH(ZAKL_DATA!$B$29,N288)),MAX($M$2:M287)+1,0)</f>
        <v>286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</v>
      </c>
      <c r="Y288" s="83" t="s">
        <v>1721</v>
      </c>
      <c r="Z288" t="str">
        <f>IFERROR(VLOOKUP(ROWS($Z$3:Z288),$X$3:$Y$992,2,0),"")</f>
        <v/>
      </c>
    </row>
    <row r="289" spans="13:26">
      <c r="M289" s="82">
        <f>IF(ISNUMBER(SEARCH(ZAKL_DATA!$B$29,N289)),MAX($M$2:M288)+1,0)</f>
        <v>287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</v>
      </c>
      <c r="Y289" s="83" t="s">
        <v>1723</v>
      </c>
      <c r="Z289" t="str">
        <f>IFERROR(VLOOKUP(ROWS($Z$3:Z289),$X$3:$Y$992,2,0),"")</f>
        <v/>
      </c>
    </row>
    <row r="290" spans="13:26">
      <c r="M290" s="82">
        <f>IF(ISNUMBER(SEARCH(ZAKL_DATA!$B$29,N290)),MAX($M$2:M289)+1,0)</f>
        <v>288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</v>
      </c>
      <c r="Y290" s="83" t="s">
        <v>1725</v>
      </c>
      <c r="Z290" t="str">
        <f>IFERROR(VLOOKUP(ROWS($Z$3:Z290),$X$3:$Y$992,2,0),"")</f>
        <v/>
      </c>
    </row>
    <row r="291" spans="13:26">
      <c r="M291" s="82">
        <f>IF(ISNUMBER(SEARCH(ZAKL_DATA!$B$29,N291)),MAX($M$2:M290)+1,0)</f>
        <v>289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</v>
      </c>
      <c r="Y291" s="83" t="s">
        <v>1727</v>
      </c>
      <c r="Z291" t="str">
        <f>IFERROR(VLOOKUP(ROWS($Z$3:Z291),$X$3:$Y$992,2,0),"")</f>
        <v/>
      </c>
    </row>
    <row r="292" spans="13:26">
      <c r="M292" s="82">
        <f>IF(ISNUMBER(SEARCH(ZAKL_DATA!$B$29,N292)),MAX($M$2:M291)+1,0)</f>
        <v>290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</v>
      </c>
      <c r="Y292" s="83" t="s">
        <v>1729</v>
      </c>
      <c r="Z292" t="str">
        <f>IFERROR(VLOOKUP(ROWS($Z$3:Z292),$X$3:$Y$992,2,0),"")</f>
        <v/>
      </c>
    </row>
    <row r="293" spans="13:26">
      <c r="M293" s="82">
        <f>IF(ISNUMBER(SEARCH(ZAKL_DATA!$B$29,N293)),MAX($M$2:M292)+1,0)</f>
        <v>291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</v>
      </c>
      <c r="Y293" s="83" t="s">
        <v>1731</v>
      </c>
      <c r="Z293" t="str">
        <f>IFERROR(VLOOKUP(ROWS($Z$3:Z293),$X$3:$Y$992,2,0),"")</f>
        <v/>
      </c>
    </row>
    <row r="294" spans="13:26">
      <c r="M294" s="82">
        <f>IF(ISNUMBER(SEARCH(ZAKL_DATA!$B$29,N294)),MAX($M$2:M293)+1,0)</f>
        <v>292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</v>
      </c>
      <c r="Y294" s="83" t="s">
        <v>1733</v>
      </c>
      <c r="Z294" t="str">
        <f>IFERROR(VLOOKUP(ROWS($Z$3:Z294),$X$3:$Y$992,2,0),"")</f>
        <v/>
      </c>
    </row>
    <row r="295" spans="13:26">
      <c r="M295" s="82">
        <f>IF(ISNUMBER(SEARCH(ZAKL_DATA!$B$29,N295)),MAX($M$2:M294)+1,0)</f>
        <v>293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</v>
      </c>
      <c r="Y295" s="83" t="s">
        <v>1735</v>
      </c>
      <c r="Z295" t="str">
        <f>IFERROR(VLOOKUP(ROWS($Z$3:Z295),$X$3:$Y$992,2,0),"")</f>
        <v/>
      </c>
    </row>
    <row r="296" spans="13:26">
      <c r="M296" s="82">
        <f>IF(ISNUMBER(SEARCH(ZAKL_DATA!$B$29,N296)),MAX($M$2:M295)+1,0)</f>
        <v>294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</v>
      </c>
      <c r="Y296" s="83" t="s">
        <v>1737</v>
      </c>
      <c r="Z296" t="str">
        <f>IFERROR(VLOOKUP(ROWS($Z$3:Z296),$X$3:$Y$992,2,0),"")</f>
        <v/>
      </c>
    </row>
    <row r="297" spans="13:26">
      <c r="M297" s="82">
        <f>IF(ISNUMBER(SEARCH(ZAKL_DATA!$B$29,N297)),MAX($M$2:M296)+1,0)</f>
        <v>295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</v>
      </c>
      <c r="Y297" s="83" t="s">
        <v>1739</v>
      </c>
      <c r="Z297" t="str">
        <f>IFERROR(VLOOKUP(ROWS($Z$3:Z297),$X$3:$Y$992,2,0),"")</f>
        <v/>
      </c>
    </row>
    <row r="298" spans="13:26">
      <c r="M298" s="82">
        <f>IF(ISNUMBER(SEARCH(ZAKL_DATA!$B$29,N298)),MAX($M$2:M297)+1,0)</f>
        <v>296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</v>
      </c>
      <c r="Y298" s="83" t="s">
        <v>1741</v>
      </c>
      <c r="Z298" t="str">
        <f>IFERROR(VLOOKUP(ROWS($Z$3:Z298),$X$3:$Y$992,2,0),"")</f>
        <v/>
      </c>
    </row>
    <row r="299" spans="13:26">
      <c r="M299" s="82">
        <f>IF(ISNUMBER(SEARCH(ZAKL_DATA!$B$29,N299)),MAX($M$2:M298)+1,0)</f>
        <v>297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</v>
      </c>
      <c r="Y299" s="83" t="s">
        <v>1743</v>
      </c>
      <c r="Z299" t="str">
        <f>IFERROR(VLOOKUP(ROWS($Z$3:Z299),$X$3:$Y$992,2,0),"")</f>
        <v/>
      </c>
    </row>
    <row r="300" spans="13:26">
      <c r="M300" s="82">
        <f>IF(ISNUMBER(SEARCH(ZAKL_DATA!$B$29,N300)),MAX($M$2:M299)+1,0)</f>
        <v>298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</v>
      </c>
      <c r="Y300" s="83" t="s">
        <v>1745</v>
      </c>
      <c r="Z300" t="str">
        <f>IFERROR(VLOOKUP(ROWS($Z$3:Z300),$X$3:$Y$992,2,0),"")</f>
        <v/>
      </c>
    </row>
    <row r="301" spans="13:26">
      <c r="M301" s="82">
        <f>IF(ISNUMBER(SEARCH(ZAKL_DATA!$B$29,N301)),MAX($M$2:M300)+1,0)</f>
        <v>299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</v>
      </c>
      <c r="Y301" s="83" t="s">
        <v>1747</v>
      </c>
      <c r="Z301" t="str">
        <f>IFERROR(VLOOKUP(ROWS($Z$3:Z301),$X$3:$Y$992,2,0),"")</f>
        <v/>
      </c>
    </row>
    <row r="302" spans="13:26">
      <c r="M302" s="82">
        <f>IF(ISNUMBER(SEARCH(ZAKL_DATA!$B$29,N302)),MAX($M$2:M301)+1,0)</f>
        <v>300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</v>
      </c>
      <c r="Y302" s="83" t="s">
        <v>1749</v>
      </c>
      <c r="Z302" t="str">
        <f>IFERROR(VLOOKUP(ROWS($Z$3:Z302),$X$3:$Y$992,2,0),"")</f>
        <v/>
      </c>
    </row>
    <row r="303" spans="13:26">
      <c r="M303" s="82">
        <f>IF(ISNUMBER(SEARCH(ZAKL_DATA!$B$29,N303)),MAX($M$2:M302)+1,0)</f>
        <v>301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</v>
      </c>
      <c r="Y303" s="83" t="s">
        <v>1751</v>
      </c>
      <c r="Z303" t="str">
        <f>IFERROR(VLOOKUP(ROWS($Z$3:Z303),$X$3:$Y$992,2,0),"")</f>
        <v/>
      </c>
    </row>
    <row r="304" spans="13:26">
      <c r="M304" s="82">
        <f>IF(ISNUMBER(SEARCH(ZAKL_DATA!$B$29,N304)),MAX($M$2:M303)+1,0)</f>
        <v>302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</v>
      </c>
      <c r="Y304" s="83" t="s">
        <v>1753</v>
      </c>
      <c r="Z304" t="str">
        <f>IFERROR(VLOOKUP(ROWS($Z$3:Z304),$X$3:$Y$992,2,0),"")</f>
        <v/>
      </c>
    </row>
    <row r="305" spans="13:26">
      <c r="M305" s="82">
        <f>IF(ISNUMBER(SEARCH(ZAKL_DATA!$B$29,N305)),MAX($M$2:M304)+1,0)</f>
        <v>303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</v>
      </c>
      <c r="Y305" s="83" t="s">
        <v>1755</v>
      </c>
      <c r="Z305" t="str">
        <f>IFERROR(VLOOKUP(ROWS($Z$3:Z305),$X$3:$Y$992,2,0),"")</f>
        <v/>
      </c>
    </row>
    <row r="306" spans="13:26">
      <c r="M306" s="82">
        <f>IF(ISNUMBER(SEARCH(ZAKL_DATA!$B$29,N306)),MAX($M$2:M305)+1,0)</f>
        <v>304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</v>
      </c>
      <c r="Y306" s="83" t="s">
        <v>1757</v>
      </c>
      <c r="Z306" t="str">
        <f>IFERROR(VLOOKUP(ROWS($Z$3:Z306),$X$3:$Y$992,2,0),"")</f>
        <v/>
      </c>
    </row>
    <row r="307" spans="13:26">
      <c r="M307" s="82">
        <f>IF(ISNUMBER(SEARCH(ZAKL_DATA!$B$29,N307)),MAX($M$2:M306)+1,0)</f>
        <v>305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</v>
      </c>
      <c r="Y307" s="83" t="s">
        <v>1759</v>
      </c>
      <c r="Z307" t="str">
        <f>IFERROR(VLOOKUP(ROWS($Z$3:Z307),$X$3:$Y$992,2,0),"")</f>
        <v/>
      </c>
    </row>
    <row r="308" spans="13:26">
      <c r="M308" s="82">
        <f>IF(ISNUMBER(SEARCH(ZAKL_DATA!$B$29,N308)),MAX($M$2:M307)+1,0)</f>
        <v>306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</v>
      </c>
      <c r="Y308" s="83" t="s">
        <v>1761</v>
      </c>
      <c r="Z308" t="str">
        <f>IFERROR(VLOOKUP(ROWS($Z$3:Z308),$X$3:$Y$992,2,0),"")</f>
        <v/>
      </c>
    </row>
    <row r="309" spans="13:26">
      <c r="M309" s="82">
        <f>IF(ISNUMBER(SEARCH(ZAKL_DATA!$B$29,N309)),MAX($M$2:M308)+1,0)</f>
        <v>307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</v>
      </c>
      <c r="Y309" s="83" t="s">
        <v>1763</v>
      </c>
      <c r="Z309" t="str">
        <f>IFERROR(VLOOKUP(ROWS($Z$3:Z309),$X$3:$Y$992,2,0),"")</f>
        <v/>
      </c>
    </row>
    <row r="310" spans="13:26">
      <c r="M310" s="82">
        <f>IF(ISNUMBER(SEARCH(ZAKL_DATA!$B$29,N310)),MAX($M$2:M309)+1,0)</f>
        <v>308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</v>
      </c>
      <c r="Y310" s="83" t="s">
        <v>1765</v>
      </c>
      <c r="Z310" t="str">
        <f>IFERROR(VLOOKUP(ROWS($Z$3:Z310),$X$3:$Y$992,2,0),"")</f>
        <v/>
      </c>
    </row>
    <row r="311" spans="13:26">
      <c r="M311" s="82">
        <f>IF(ISNUMBER(SEARCH(ZAKL_DATA!$B$29,N311)),MAX($M$2:M310)+1,0)</f>
        <v>309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</v>
      </c>
      <c r="Y311" s="83" t="s">
        <v>1767</v>
      </c>
      <c r="Z311" t="str">
        <f>IFERROR(VLOOKUP(ROWS($Z$3:Z311),$X$3:$Y$992,2,0),"")</f>
        <v/>
      </c>
    </row>
    <row r="312" spans="13:26">
      <c r="M312" s="82">
        <f>IF(ISNUMBER(SEARCH(ZAKL_DATA!$B$29,N312)),MAX($M$2:M311)+1,0)</f>
        <v>310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</v>
      </c>
      <c r="Y312" s="83" t="s">
        <v>29</v>
      </c>
      <c r="Z312" t="str">
        <f>IFERROR(VLOOKUP(ROWS($Z$3:Z312),$X$3:$Y$992,2,0),"")</f>
        <v/>
      </c>
    </row>
    <row r="313" spans="13:26">
      <c r="M313" s="82">
        <f>IF(ISNUMBER(SEARCH(ZAKL_DATA!$B$29,N313)),MAX($M$2:M312)+1,0)</f>
        <v>311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</v>
      </c>
      <c r="Y313" s="83" t="s">
        <v>1770</v>
      </c>
      <c r="Z313" t="str">
        <f>IFERROR(VLOOKUP(ROWS($Z$3:Z313),$X$3:$Y$992,2,0),"")</f>
        <v/>
      </c>
    </row>
    <row r="314" spans="13:26">
      <c r="M314" s="82">
        <f>IF(ISNUMBER(SEARCH(ZAKL_DATA!$B$29,N314)),MAX($M$2:M313)+1,0)</f>
        <v>312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</v>
      </c>
      <c r="Y314" s="83" t="s">
        <v>1772</v>
      </c>
      <c r="Z314" t="str">
        <f>IFERROR(VLOOKUP(ROWS($Z$3:Z314),$X$3:$Y$992,2,0),"")</f>
        <v/>
      </c>
    </row>
    <row r="315" spans="13:26">
      <c r="M315" s="82">
        <f>IF(ISNUMBER(SEARCH(ZAKL_DATA!$B$29,N315)),MAX($M$2:M314)+1,0)</f>
        <v>313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</v>
      </c>
      <c r="Y315" s="83" t="s">
        <v>1774</v>
      </c>
      <c r="Z315" t="str">
        <f>IFERROR(VLOOKUP(ROWS($Z$3:Z315),$X$3:$Y$992,2,0),"")</f>
        <v/>
      </c>
    </row>
    <row r="316" spans="13:26">
      <c r="M316" s="82">
        <f>IF(ISNUMBER(SEARCH(ZAKL_DATA!$B$29,N316)),MAX($M$2:M315)+1,0)</f>
        <v>314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</v>
      </c>
      <c r="Y316" s="83" t="s">
        <v>1776</v>
      </c>
      <c r="Z316" t="str">
        <f>IFERROR(VLOOKUP(ROWS($Z$3:Z316),$X$3:$Y$992,2,0),"")</f>
        <v/>
      </c>
    </row>
    <row r="317" spans="13:26">
      <c r="M317" s="82">
        <f>IF(ISNUMBER(SEARCH(ZAKL_DATA!$B$29,N317)),MAX($M$2:M316)+1,0)</f>
        <v>315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</v>
      </c>
      <c r="Y317" s="83" t="s">
        <v>1778</v>
      </c>
      <c r="Z317" t="str">
        <f>IFERROR(VLOOKUP(ROWS($Z$3:Z317),$X$3:$Y$992,2,0),"")</f>
        <v/>
      </c>
    </row>
    <row r="318" spans="13:26">
      <c r="M318" s="82">
        <f>IF(ISNUMBER(SEARCH(ZAKL_DATA!$B$29,N318)),MAX($M$2:M317)+1,0)</f>
        <v>316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</v>
      </c>
      <c r="Y318" s="83" t="s">
        <v>1780</v>
      </c>
      <c r="Z318" t="str">
        <f>IFERROR(VLOOKUP(ROWS($Z$3:Z318),$X$3:$Y$992,2,0),"")</f>
        <v/>
      </c>
    </row>
    <row r="319" spans="13:26">
      <c r="M319" s="82">
        <f>IF(ISNUMBER(SEARCH(ZAKL_DATA!$B$29,N319)),MAX($M$2:M318)+1,0)</f>
        <v>317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</v>
      </c>
      <c r="Y319" s="83" t="s">
        <v>1782</v>
      </c>
      <c r="Z319" t="str">
        <f>IFERROR(VLOOKUP(ROWS($Z$3:Z319),$X$3:$Y$992,2,0),"")</f>
        <v/>
      </c>
    </row>
    <row r="320" spans="13:26">
      <c r="M320" s="82">
        <f>IF(ISNUMBER(SEARCH(ZAKL_DATA!$B$29,N320)),MAX($M$2:M319)+1,0)</f>
        <v>318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</v>
      </c>
      <c r="Y320" s="83" t="s">
        <v>1784</v>
      </c>
      <c r="Z320" t="str">
        <f>IFERROR(VLOOKUP(ROWS($Z$3:Z320),$X$3:$Y$992,2,0),"")</f>
        <v/>
      </c>
    </row>
    <row r="321" spans="13:26">
      <c r="M321" s="82">
        <f>IF(ISNUMBER(SEARCH(ZAKL_DATA!$B$29,N321)),MAX($M$2:M320)+1,0)</f>
        <v>319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</v>
      </c>
      <c r="Y321" s="83" t="s">
        <v>1786</v>
      </c>
      <c r="Z321" t="str">
        <f>IFERROR(VLOOKUP(ROWS($Z$3:Z321),$X$3:$Y$992,2,0),"")</f>
        <v/>
      </c>
    </row>
    <row r="322" spans="13:26">
      <c r="M322" s="82">
        <f>IF(ISNUMBER(SEARCH(ZAKL_DATA!$B$29,N322)),MAX($M$2:M321)+1,0)</f>
        <v>320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</v>
      </c>
      <c r="Y322" s="83" t="s">
        <v>1788</v>
      </c>
      <c r="Z322" t="str">
        <f>IFERROR(VLOOKUP(ROWS($Z$3:Z322),$X$3:$Y$992,2,0),"")</f>
        <v/>
      </c>
    </row>
    <row r="323" spans="13:26">
      <c r="M323" s="82">
        <f>IF(ISNUMBER(SEARCH(ZAKL_DATA!$B$29,N323)),MAX($M$2:M322)+1,0)</f>
        <v>321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</v>
      </c>
      <c r="Y323" s="83" t="s">
        <v>1790</v>
      </c>
      <c r="Z323" t="str">
        <f>IFERROR(VLOOKUP(ROWS($Z$3:Z323),$X$3:$Y$992,2,0),"")</f>
        <v/>
      </c>
    </row>
    <row r="324" spans="13:26">
      <c r="M324" s="82">
        <f>IF(ISNUMBER(SEARCH(ZAKL_DATA!$B$29,N324)),MAX($M$2:M323)+1,0)</f>
        <v>322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</v>
      </c>
      <c r="Y324" s="83" t="s">
        <v>1792</v>
      </c>
      <c r="Z324" t="str">
        <f>IFERROR(VLOOKUP(ROWS($Z$3:Z324),$X$3:$Y$992,2,0),"")</f>
        <v/>
      </c>
    </row>
    <row r="325" spans="13:26">
      <c r="M325" s="82">
        <f>IF(ISNUMBER(SEARCH(ZAKL_DATA!$B$29,N325)),MAX($M$2:M324)+1,0)</f>
        <v>323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</v>
      </c>
      <c r="Y325" s="83" t="s">
        <v>1794</v>
      </c>
      <c r="Z325" t="str">
        <f>IFERROR(VLOOKUP(ROWS($Z$3:Z325),$X$3:$Y$992,2,0),"")</f>
        <v/>
      </c>
    </row>
    <row r="326" spans="13:26">
      <c r="M326" s="82">
        <f>IF(ISNUMBER(SEARCH(ZAKL_DATA!$B$29,N326)),MAX($M$2:M325)+1,0)</f>
        <v>324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</v>
      </c>
      <c r="Y326" s="83" t="s">
        <v>1796</v>
      </c>
      <c r="Z326" t="str">
        <f>IFERROR(VLOOKUP(ROWS($Z$3:Z326),$X$3:$Y$992,2,0),"")</f>
        <v/>
      </c>
    </row>
    <row r="327" spans="13:26">
      <c r="M327" s="82">
        <f>IF(ISNUMBER(SEARCH(ZAKL_DATA!$B$29,N327)),MAX($M$2:M326)+1,0)</f>
        <v>325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</v>
      </c>
      <c r="Y327" s="83" t="s">
        <v>1798</v>
      </c>
      <c r="Z327" t="str">
        <f>IFERROR(VLOOKUP(ROWS($Z$3:Z327),$X$3:$Y$992,2,0),"")</f>
        <v/>
      </c>
    </row>
    <row r="328" spans="13:26">
      <c r="M328" s="82">
        <f>IF(ISNUMBER(SEARCH(ZAKL_DATA!$B$29,N328)),MAX($M$2:M327)+1,0)</f>
        <v>326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</v>
      </c>
      <c r="Y328" s="83" t="s">
        <v>1800</v>
      </c>
      <c r="Z328" t="str">
        <f>IFERROR(VLOOKUP(ROWS($Z$3:Z328),$X$3:$Y$992,2,0),"")</f>
        <v/>
      </c>
    </row>
    <row r="329" spans="13:26">
      <c r="M329" s="82">
        <f>IF(ISNUMBER(SEARCH(ZAKL_DATA!$B$29,N329)),MAX($M$2:M328)+1,0)</f>
        <v>327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</v>
      </c>
      <c r="Y329" s="83" t="s">
        <v>1802</v>
      </c>
      <c r="Z329" t="str">
        <f>IFERROR(VLOOKUP(ROWS($Z$3:Z329),$X$3:$Y$992,2,0),"")</f>
        <v/>
      </c>
    </row>
    <row r="330" spans="13:26">
      <c r="M330" s="82">
        <f>IF(ISNUMBER(SEARCH(ZAKL_DATA!$B$29,N330)),MAX($M$2:M329)+1,0)</f>
        <v>328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</v>
      </c>
      <c r="Y330" s="83" t="s">
        <v>1804</v>
      </c>
      <c r="Z330" t="str">
        <f>IFERROR(VLOOKUP(ROWS($Z$3:Z330),$X$3:$Y$992,2,0),"")</f>
        <v/>
      </c>
    </row>
    <row r="331" spans="13:26">
      <c r="M331" s="82">
        <f>IF(ISNUMBER(SEARCH(ZAKL_DATA!$B$29,N331)),MAX($M$2:M330)+1,0)</f>
        <v>329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</v>
      </c>
      <c r="Y331" s="83" t="s">
        <v>1806</v>
      </c>
      <c r="Z331" t="str">
        <f>IFERROR(VLOOKUP(ROWS($Z$3:Z331),$X$3:$Y$992,2,0),"")</f>
        <v/>
      </c>
    </row>
    <row r="332" spans="13:26">
      <c r="M332" s="82">
        <f>IF(ISNUMBER(SEARCH(ZAKL_DATA!$B$29,N332)),MAX($M$2:M331)+1,0)</f>
        <v>330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</v>
      </c>
      <c r="Y332" s="83" t="s">
        <v>1808</v>
      </c>
      <c r="Z332" t="str">
        <f>IFERROR(VLOOKUP(ROWS($Z$3:Z332),$X$3:$Y$992,2,0),"")</f>
        <v/>
      </c>
    </row>
    <row r="333" spans="13:26">
      <c r="M333" s="82">
        <f>IF(ISNUMBER(SEARCH(ZAKL_DATA!$B$29,N333)),MAX($M$2:M332)+1,0)</f>
        <v>331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</v>
      </c>
      <c r="Y333" s="83" t="s">
        <v>1810</v>
      </c>
      <c r="Z333" t="str">
        <f>IFERROR(VLOOKUP(ROWS($Z$3:Z333),$X$3:$Y$992,2,0),"")</f>
        <v/>
      </c>
    </row>
    <row r="334" spans="13:26">
      <c r="M334" s="82">
        <f>IF(ISNUMBER(SEARCH(ZAKL_DATA!$B$29,N334)),MAX($M$2:M333)+1,0)</f>
        <v>332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</v>
      </c>
      <c r="Y334" s="83" t="s">
        <v>1812</v>
      </c>
      <c r="Z334" t="str">
        <f>IFERROR(VLOOKUP(ROWS($Z$3:Z334),$X$3:$Y$992,2,0),"")</f>
        <v/>
      </c>
    </row>
    <row r="335" spans="13:26">
      <c r="M335" s="82">
        <f>IF(ISNUMBER(SEARCH(ZAKL_DATA!$B$29,N335)),MAX($M$2:M334)+1,0)</f>
        <v>333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</v>
      </c>
      <c r="Y335" s="83" t="s">
        <v>1814</v>
      </c>
      <c r="Z335" t="str">
        <f>IFERROR(VLOOKUP(ROWS($Z$3:Z335),$X$3:$Y$992,2,0),"")</f>
        <v/>
      </c>
    </row>
    <row r="336" spans="13:26">
      <c r="M336" s="82">
        <f>IF(ISNUMBER(SEARCH(ZAKL_DATA!$B$29,N336)),MAX($M$2:M335)+1,0)</f>
        <v>334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</v>
      </c>
      <c r="Y336" s="83" t="s">
        <v>1816</v>
      </c>
      <c r="Z336" t="str">
        <f>IFERROR(VLOOKUP(ROWS($Z$3:Z336),$X$3:$Y$992,2,0),"")</f>
        <v/>
      </c>
    </row>
    <row r="337" spans="13:26">
      <c r="M337" s="82">
        <f>IF(ISNUMBER(SEARCH(ZAKL_DATA!$B$29,N337)),MAX($M$2:M336)+1,0)</f>
        <v>335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</v>
      </c>
      <c r="Y337" s="83" t="s">
        <v>1818</v>
      </c>
      <c r="Z337" t="str">
        <f>IFERROR(VLOOKUP(ROWS($Z$3:Z337),$X$3:$Y$992,2,0),"")</f>
        <v/>
      </c>
    </row>
    <row r="338" spans="13:26">
      <c r="M338" s="82">
        <f>IF(ISNUMBER(SEARCH(ZAKL_DATA!$B$29,N338)),MAX($M$2:M337)+1,0)</f>
        <v>336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</v>
      </c>
      <c r="Y338" s="83" t="s">
        <v>1820</v>
      </c>
      <c r="Z338" t="str">
        <f>IFERROR(VLOOKUP(ROWS($Z$3:Z338),$X$3:$Y$992,2,0),"")</f>
        <v/>
      </c>
    </row>
    <row r="339" spans="13:26">
      <c r="M339" s="82">
        <f>IF(ISNUMBER(SEARCH(ZAKL_DATA!$B$29,N339)),MAX($M$2:M338)+1,0)</f>
        <v>337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</v>
      </c>
      <c r="Y339" s="83" t="s">
        <v>1822</v>
      </c>
      <c r="Z339" t="str">
        <f>IFERROR(VLOOKUP(ROWS($Z$3:Z339),$X$3:$Y$992,2,0),"")</f>
        <v/>
      </c>
    </row>
    <row r="340" spans="13:26">
      <c r="M340" s="82">
        <f>IF(ISNUMBER(SEARCH(ZAKL_DATA!$B$29,N340)),MAX($M$2:M339)+1,0)</f>
        <v>338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</v>
      </c>
      <c r="Y340" s="83" t="s">
        <v>1824</v>
      </c>
      <c r="Z340" t="str">
        <f>IFERROR(VLOOKUP(ROWS($Z$3:Z340),$X$3:$Y$992,2,0),"")</f>
        <v/>
      </c>
    </row>
    <row r="341" spans="13:26">
      <c r="M341" s="82">
        <f>IF(ISNUMBER(SEARCH(ZAKL_DATA!$B$29,N341)),MAX($M$2:M340)+1,0)</f>
        <v>339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</v>
      </c>
      <c r="Y341" s="83" t="s">
        <v>1826</v>
      </c>
      <c r="Z341" t="str">
        <f>IFERROR(VLOOKUP(ROWS($Z$3:Z341),$X$3:$Y$992,2,0),"")</f>
        <v/>
      </c>
    </row>
    <row r="342" spans="13:26">
      <c r="M342" s="82">
        <f>IF(ISNUMBER(SEARCH(ZAKL_DATA!$B$29,N342)),MAX($M$2:M341)+1,0)</f>
        <v>340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</v>
      </c>
      <c r="Y342" s="83" t="s">
        <v>1828</v>
      </c>
      <c r="Z342" t="str">
        <f>IFERROR(VLOOKUP(ROWS($Z$3:Z342),$X$3:$Y$992,2,0),"")</f>
        <v/>
      </c>
    </row>
    <row r="343" spans="13:26">
      <c r="M343" s="82">
        <f>IF(ISNUMBER(SEARCH(ZAKL_DATA!$B$29,N343)),MAX($M$2:M342)+1,0)</f>
        <v>341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</v>
      </c>
      <c r="Y343" s="83" t="s">
        <v>1830</v>
      </c>
      <c r="Z343" t="str">
        <f>IFERROR(VLOOKUP(ROWS($Z$3:Z343),$X$3:$Y$992,2,0),"")</f>
        <v/>
      </c>
    </row>
    <row r="344" spans="13:26">
      <c r="M344" s="82">
        <f>IF(ISNUMBER(SEARCH(ZAKL_DATA!$B$29,N344)),MAX($M$2:M343)+1,0)</f>
        <v>342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</v>
      </c>
      <c r="Y344" s="83" t="s">
        <v>1832</v>
      </c>
      <c r="Z344" t="str">
        <f>IFERROR(VLOOKUP(ROWS($Z$3:Z344),$X$3:$Y$992,2,0),"")</f>
        <v/>
      </c>
    </row>
    <row r="345" spans="13:26">
      <c r="M345" s="82">
        <f>IF(ISNUMBER(SEARCH(ZAKL_DATA!$B$29,N345)),MAX($M$2:M344)+1,0)</f>
        <v>343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</v>
      </c>
      <c r="Y345" s="83" t="s">
        <v>1834</v>
      </c>
      <c r="Z345" t="str">
        <f>IFERROR(VLOOKUP(ROWS($Z$3:Z345),$X$3:$Y$992,2,0),"")</f>
        <v/>
      </c>
    </row>
    <row r="346" spans="13:26">
      <c r="M346" s="82">
        <f>IF(ISNUMBER(SEARCH(ZAKL_DATA!$B$29,N346)),MAX($M$2:M345)+1,0)</f>
        <v>344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</v>
      </c>
      <c r="Y346" s="83" t="s">
        <v>1836</v>
      </c>
      <c r="Z346" t="str">
        <f>IFERROR(VLOOKUP(ROWS($Z$3:Z346),$X$3:$Y$992,2,0),"")</f>
        <v/>
      </c>
    </row>
    <row r="347" spans="13:26">
      <c r="M347" s="82">
        <f>IF(ISNUMBER(SEARCH(ZAKL_DATA!$B$29,N347)),MAX($M$2:M346)+1,0)</f>
        <v>345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</v>
      </c>
      <c r="Y347" s="83" t="s">
        <v>1838</v>
      </c>
      <c r="Z347" t="str">
        <f>IFERROR(VLOOKUP(ROWS($Z$3:Z347),$X$3:$Y$992,2,0),"")</f>
        <v/>
      </c>
    </row>
    <row r="348" spans="13:26">
      <c r="M348" s="82">
        <f>IF(ISNUMBER(SEARCH(ZAKL_DATA!$B$29,N348)),MAX($M$2:M347)+1,0)</f>
        <v>346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</v>
      </c>
      <c r="Y348" s="83" t="s">
        <v>1840</v>
      </c>
      <c r="Z348" t="str">
        <f>IFERROR(VLOOKUP(ROWS($Z$3:Z348),$X$3:$Y$992,2,0),"")</f>
        <v/>
      </c>
    </row>
    <row r="349" spans="13:26">
      <c r="M349" s="82">
        <f>IF(ISNUMBER(SEARCH(ZAKL_DATA!$B$29,N349)),MAX($M$2:M348)+1,0)</f>
        <v>347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</v>
      </c>
      <c r="Y349" s="83" t="s">
        <v>1842</v>
      </c>
      <c r="Z349" t="str">
        <f>IFERROR(VLOOKUP(ROWS($Z$3:Z349),$X$3:$Y$992,2,0),"")</f>
        <v/>
      </c>
    </row>
    <row r="350" spans="13:26">
      <c r="M350" s="82">
        <f>IF(ISNUMBER(SEARCH(ZAKL_DATA!$B$29,N350)),MAX($M$2:M349)+1,0)</f>
        <v>348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</v>
      </c>
      <c r="Y350" s="83" t="s">
        <v>1844</v>
      </c>
      <c r="Z350" t="str">
        <f>IFERROR(VLOOKUP(ROWS($Z$3:Z350),$X$3:$Y$992,2,0),"")</f>
        <v/>
      </c>
    </row>
    <row r="351" spans="13:26">
      <c r="M351" s="82">
        <f>IF(ISNUMBER(SEARCH(ZAKL_DATA!$B$29,N351)),MAX($M$2:M350)+1,0)</f>
        <v>349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</v>
      </c>
      <c r="Y351" s="83" t="s">
        <v>1846</v>
      </c>
      <c r="Z351" t="str">
        <f>IFERROR(VLOOKUP(ROWS($Z$3:Z351),$X$3:$Y$992,2,0),"")</f>
        <v/>
      </c>
    </row>
    <row r="352" spans="13:26">
      <c r="M352" s="82">
        <f>IF(ISNUMBER(SEARCH(ZAKL_DATA!$B$29,N352)),MAX($M$2:M351)+1,0)</f>
        <v>350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</v>
      </c>
      <c r="Y352" s="83" t="s">
        <v>1848</v>
      </c>
      <c r="Z352" t="str">
        <f>IFERROR(VLOOKUP(ROWS($Z$3:Z352),$X$3:$Y$992,2,0),"")</f>
        <v/>
      </c>
    </row>
    <row r="353" spans="13:26">
      <c r="M353" s="82">
        <f>IF(ISNUMBER(SEARCH(ZAKL_DATA!$B$29,N353)),MAX($M$2:M352)+1,0)</f>
        <v>351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</v>
      </c>
      <c r="Y353" s="83" t="s">
        <v>1850</v>
      </c>
      <c r="Z353" t="str">
        <f>IFERROR(VLOOKUP(ROWS($Z$3:Z353),$X$3:$Y$992,2,0),"")</f>
        <v/>
      </c>
    </row>
    <row r="354" spans="13:26">
      <c r="M354" s="82">
        <f>IF(ISNUMBER(SEARCH(ZAKL_DATA!$B$29,N354)),MAX($M$2:M353)+1,0)</f>
        <v>352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</v>
      </c>
      <c r="Y354" s="83" t="s">
        <v>1852</v>
      </c>
      <c r="Z354" t="str">
        <f>IFERROR(VLOOKUP(ROWS($Z$3:Z354),$X$3:$Y$992,2,0),"")</f>
        <v/>
      </c>
    </row>
    <row r="355" spans="13:26">
      <c r="M355" s="82">
        <f>IF(ISNUMBER(SEARCH(ZAKL_DATA!$B$29,N355)),MAX($M$2:M354)+1,0)</f>
        <v>353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</v>
      </c>
      <c r="Y355" s="83" t="s">
        <v>1854</v>
      </c>
      <c r="Z355" t="str">
        <f>IFERROR(VLOOKUP(ROWS($Z$3:Z355),$X$3:$Y$992,2,0),"")</f>
        <v/>
      </c>
    </row>
    <row r="356" spans="13:26">
      <c r="M356" s="82">
        <f>IF(ISNUMBER(SEARCH(ZAKL_DATA!$B$29,N356)),MAX($M$2:M355)+1,0)</f>
        <v>354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</v>
      </c>
      <c r="Y356" s="83" t="s">
        <v>1856</v>
      </c>
      <c r="Z356" t="str">
        <f>IFERROR(VLOOKUP(ROWS($Z$3:Z356),$X$3:$Y$992,2,0),"")</f>
        <v/>
      </c>
    </row>
    <row r="357" spans="13:26">
      <c r="M357" s="82">
        <f>IF(ISNUMBER(SEARCH(ZAKL_DATA!$B$29,N357)),MAX($M$2:M356)+1,0)</f>
        <v>355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</v>
      </c>
      <c r="Y357" s="83" t="s">
        <v>1858</v>
      </c>
      <c r="Z357" t="str">
        <f>IFERROR(VLOOKUP(ROWS($Z$3:Z357),$X$3:$Y$992,2,0),"")</f>
        <v/>
      </c>
    </row>
    <row r="358" spans="13:26">
      <c r="M358" s="82">
        <f>IF(ISNUMBER(SEARCH(ZAKL_DATA!$B$29,N358)),MAX($M$2:M357)+1,0)</f>
        <v>356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</v>
      </c>
      <c r="Y358" s="83" t="s">
        <v>1860</v>
      </c>
      <c r="Z358" t="str">
        <f>IFERROR(VLOOKUP(ROWS($Z$3:Z358),$X$3:$Y$992,2,0),"")</f>
        <v/>
      </c>
    </row>
    <row r="359" spans="13:26">
      <c r="M359" s="82">
        <f>IF(ISNUMBER(SEARCH(ZAKL_DATA!$B$29,N359)),MAX($M$2:M358)+1,0)</f>
        <v>357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</v>
      </c>
      <c r="Y359" s="83" t="s">
        <v>1862</v>
      </c>
      <c r="Z359" t="str">
        <f>IFERROR(VLOOKUP(ROWS($Z$3:Z359),$X$3:$Y$992,2,0),"")</f>
        <v/>
      </c>
    </row>
    <row r="360" spans="13:26">
      <c r="M360" s="82">
        <f>IF(ISNUMBER(SEARCH(ZAKL_DATA!$B$29,N360)),MAX($M$2:M359)+1,0)</f>
        <v>358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</v>
      </c>
      <c r="Y360" s="83" t="s">
        <v>1864</v>
      </c>
      <c r="Z360" t="str">
        <f>IFERROR(VLOOKUP(ROWS($Z$3:Z360),$X$3:$Y$992,2,0),"")</f>
        <v/>
      </c>
    </row>
    <row r="361" spans="13:26">
      <c r="M361" s="82">
        <f>IF(ISNUMBER(SEARCH(ZAKL_DATA!$B$29,N361)),MAX($M$2:M360)+1,0)</f>
        <v>359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</v>
      </c>
      <c r="Y361" s="83" t="s">
        <v>1866</v>
      </c>
      <c r="Z361" t="str">
        <f>IFERROR(VLOOKUP(ROWS($Z$3:Z361),$X$3:$Y$992,2,0),"")</f>
        <v/>
      </c>
    </row>
    <row r="362" spans="13:26">
      <c r="M362" s="82">
        <f>IF(ISNUMBER(SEARCH(ZAKL_DATA!$B$29,N362)),MAX($M$2:M361)+1,0)</f>
        <v>360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</v>
      </c>
      <c r="Y362" s="83" t="s">
        <v>1868</v>
      </c>
      <c r="Z362" t="str">
        <f>IFERROR(VLOOKUP(ROWS($Z$3:Z362),$X$3:$Y$992,2,0),"")</f>
        <v/>
      </c>
    </row>
    <row r="363" spans="13:26">
      <c r="M363" s="82">
        <f>IF(ISNUMBER(SEARCH(ZAKL_DATA!$B$29,N363)),MAX($M$2:M362)+1,0)</f>
        <v>361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</v>
      </c>
      <c r="Y363" s="83" t="s">
        <v>1870</v>
      </c>
      <c r="Z363" t="str">
        <f>IFERROR(VLOOKUP(ROWS($Z$3:Z363),$X$3:$Y$992,2,0),"")</f>
        <v/>
      </c>
    </row>
    <row r="364" spans="13:26">
      <c r="M364" s="82">
        <f>IF(ISNUMBER(SEARCH(ZAKL_DATA!$B$29,N364)),MAX($M$2:M363)+1,0)</f>
        <v>362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</v>
      </c>
      <c r="Y364" s="83" t="s">
        <v>1872</v>
      </c>
      <c r="Z364" t="str">
        <f>IFERROR(VLOOKUP(ROWS($Z$3:Z364),$X$3:$Y$992,2,0),"")</f>
        <v/>
      </c>
    </row>
    <row r="365" spans="13:26">
      <c r="M365" s="82">
        <f>IF(ISNUMBER(SEARCH(ZAKL_DATA!$B$29,N365)),MAX($M$2:M364)+1,0)</f>
        <v>363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</v>
      </c>
      <c r="Y365" s="83" t="s">
        <v>1874</v>
      </c>
      <c r="Z365" t="str">
        <f>IFERROR(VLOOKUP(ROWS($Z$3:Z365),$X$3:$Y$992,2,0),"")</f>
        <v/>
      </c>
    </row>
    <row r="366" spans="13:26">
      <c r="M366" s="82">
        <f>IF(ISNUMBER(SEARCH(ZAKL_DATA!$B$29,N366)),MAX($M$2:M365)+1,0)</f>
        <v>364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</v>
      </c>
      <c r="Y366" s="83" t="s">
        <v>1876</v>
      </c>
      <c r="Z366" t="str">
        <f>IFERROR(VLOOKUP(ROWS($Z$3:Z366),$X$3:$Y$992,2,0),"")</f>
        <v/>
      </c>
    </row>
    <row r="367" spans="13:26">
      <c r="M367" s="82">
        <f>IF(ISNUMBER(SEARCH(ZAKL_DATA!$B$29,N367)),MAX($M$2:M366)+1,0)</f>
        <v>365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</v>
      </c>
      <c r="Y367" s="83" t="s">
        <v>1878</v>
      </c>
      <c r="Z367" t="str">
        <f>IFERROR(VLOOKUP(ROWS($Z$3:Z367),$X$3:$Y$992,2,0),"")</f>
        <v/>
      </c>
    </row>
    <row r="368" spans="13:26">
      <c r="M368" s="82">
        <f>IF(ISNUMBER(SEARCH(ZAKL_DATA!$B$29,N368)),MAX($M$2:M367)+1,0)</f>
        <v>366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</v>
      </c>
      <c r="Y368" s="83" t="s">
        <v>1880</v>
      </c>
      <c r="Z368" t="str">
        <f>IFERROR(VLOOKUP(ROWS($Z$3:Z368),$X$3:$Y$992,2,0),"")</f>
        <v/>
      </c>
    </row>
    <row r="369" spans="13:26">
      <c r="M369" s="82">
        <f>IF(ISNUMBER(SEARCH(ZAKL_DATA!$B$29,N369)),MAX($M$2:M368)+1,0)</f>
        <v>367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</v>
      </c>
      <c r="Y369" s="83" t="s">
        <v>1882</v>
      </c>
      <c r="Z369" t="str">
        <f>IFERROR(VLOOKUP(ROWS($Z$3:Z369),$X$3:$Y$992,2,0),"")</f>
        <v/>
      </c>
    </row>
    <row r="370" spans="13:26">
      <c r="M370" s="82">
        <f>IF(ISNUMBER(SEARCH(ZAKL_DATA!$B$29,N370)),MAX($M$2:M369)+1,0)</f>
        <v>368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</v>
      </c>
      <c r="Y370" s="83" t="s">
        <v>1884</v>
      </c>
      <c r="Z370" t="str">
        <f>IFERROR(VLOOKUP(ROWS($Z$3:Z370),$X$3:$Y$992,2,0),"")</f>
        <v/>
      </c>
    </row>
    <row r="371" spans="13:26">
      <c r="M371" s="82">
        <f>IF(ISNUMBER(SEARCH(ZAKL_DATA!$B$29,N371)),MAX($M$2:M370)+1,0)</f>
        <v>369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</v>
      </c>
      <c r="Y371" s="83" t="s">
        <v>1885</v>
      </c>
      <c r="Z371" t="str">
        <f>IFERROR(VLOOKUP(ROWS($Z$3:Z371),$X$3:$Y$992,2,0),"")</f>
        <v/>
      </c>
    </row>
    <row r="372" spans="13:26">
      <c r="M372" s="82">
        <f>IF(ISNUMBER(SEARCH(ZAKL_DATA!$B$29,N372)),MAX($M$2:M371)+1,0)</f>
        <v>370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</v>
      </c>
      <c r="Y372" s="83" t="s">
        <v>1887</v>
      </c>
      <c r="Z372" t="str">
        <f>IFERROR(VLOOKUP(ROWS($Z$3:Z372),$X$3:$Y$992,2,0),"")</f>
        <v/>
      </c>
    </row>
    <row r="373" spans="13:26">
      <c r="M373" s="82">
        <f>IF(ISNUMBER(SEARCH(ZAKL_DATA!$B$29,N373)),MAX($M$2:M372)+1,0)</f>
        <v>371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</v>
      </c>
      <c r="Y373" s="83" t="s">
        <v>1889</v>
      </c>
      <c r="Z373" t="str">
        <f>IFERROR(VLOOKUP(ROWS($Z$3:Z373),$X$3:$Y$992,2,0),"")</f>
        <v/>
      </c>
    </row>
    <row r="374" spans="13:26">
      <c r="M374" s="82">
        <f>IF(ISNUMBER(SEARCH(ZAKL_DATA!$B$29,N374)),MAX($M$2:M373)+1,0)</f>
        <v>372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</v>
      </c>
      <c r="Y374" s="83" t="s">
        <v>1891</v>
      </c>
      <c r="Z374" t="str">
        <f>IFERROR(VLOOKUP(ROWS($Z$3:Z374),$X$3:$Y$992,2,0),"")</f>
        <v/>
      </c>
    </row>
    <row r="375" spans="13:26">
      <c r="M375" s="82">
        <f>IF(ISNUMBER(SEARCH(ZAKL_DATA!$B$29,N375)),MAX($M$2:M374)+1,0)</f>
        <v>373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</v>
      </c>
      <c r="Y375" s="83" t="s">
        <v>1893</v>
      </c>
      <c r="Z375" t="str">
        <f>IFERROR(VLOOKUP(ROWS($Z$3:Z375),$X$3:$Y$992,2,0),"")</f>
        <v/>
      </c>
    </row>
    <row r="376" spans="13:26">
      <c r="M376" s="82">
        <f>IF(ISNUMBER(SEARCH(ZAKL_DATA!$B$29,N376)),MAX($M$2:M375)+1,0)</f>
        <v>374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</v>
      </c>
      <c r="Y376" s="83" t="s">
        <v>1895</v>
      </c>
      <c r="Z376" t="str">
        <f>IFERROR(VLOOKUP(ROWS($Z$3:Z376),$X$3:$Y$992,2,0),"")</f>
        <v/>
      </c>
    </row>
    <row r="377" spans="13:26">
      <c r="M377" s="82">
        <f>IF(ISNUMBER(SEARCH(ZAKL_DATA!$B$29,N377)),MAX($M$2:M376)+1,0)</f>
        <v>375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</v>
      </c>
      <c r="Y377" s="83" t="s">
        <v>1897</v>
      </c>
      <c r="Z377" t="str">
        <f>IFERROR(VLOOKUP(ROWS($Z$3:Z377),$X$3:$Y$992,2,0),"")</f>
        <v/>
      </c>
    </row>
    <row r="378" spans="13:26">
      <c r="M378" s="82">
        <f>IF(ISNUMBER(SEARCH(ZAKL_DATA!$B$29,N378)),MAX($M$2:M377)+1,0)</f>
        <v>376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</v>
      </c>
      <c r="Y378" s="83" t="s">
        <v>1899</v>
      </c>
      <c r="Z378" t="str">
        <f>IFERROR(VLOOKUP(ROWS($Z$3:Z378),$X$3:$Y$992,2,0),"")</f>
        <v/>
      </c>
    </row>
    <row r="379" spans="13:26">
      <c r="M379" s="82">
        <f>IF(ISNUMBER(SEARCH(ZAKL_DATA!$B$29,N379)),MAX($M$2:M378)+1,0)</f>
        <v>377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</v>
      </c>
      <c r="Y379" s="83" t="s">
        <v>1901</v>
      </c>
      <c r="Z379" t="str">
        <f>IFERROR(VLOOKUP(ROWS($Z$3:Z379),$X$3:$Y$992,2,0),"")</f>
        <v/>
      </c>
    </row>
    <row r="380" spans="13:26">
      <c r="M380" s="82">
        <f>IF(ISNUMBER(SEARCH(ZAKL_DATA!$B$29,N380)),MAX($M$2:M379)+1,0)</f>
        <v>378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</v>
      </c>
      <c r="Y380" s="83" t="s">
        <v>1903</v>
      </c>
      <c r="Z380" t="str">
        <f>IFERROR(VLOOKUP(ROWS($Z$3:Z380),$X$3:$Y$992,2,0),"")</f>
        <v/>
      </c>
    </row>
    <row r="381" spans="13:26">
      <c r="M381" s="82">
        <f>IF(ISNUMBER(SEARCH(ZAKL_DATA!$B$29,N381)),MAX($M$2:M380)+1,0)</f>
        <v>379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</v>
      </c>
      <c r="Y381" s="83" t="s">
        <v>1905</v>
      </c>
      <c r="Z381" t="str">
        <f>IFERROR(VLOOKUP(ROWS($Z$3:Z381),$X$3:$Y$992,2,0),"")</f>
        <v/>
      </c>
    </row>
    <row r="382" spans="13:26">
      <c r="M382" s="82">
        <f>IF(ISNUMBER(SEARCH(ZAKL_DATA!$B$29,N382)),MAX($M$2:M381)+1,0)</f>
        <v>380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</v>
      </c>
      <c r="Y382" s="83" t="s">
        <v>1907</v>
      </c>
      <c r="Z382" t="str">
        <f>IFERROR(VLOOKUP(ROWS($Z$3:Z382),$X$3:$Y$992,2,0),"")</f>
        <v/>
      </c>
    </row>
    <row r="383" spans="13:26">
      <c r="M383" s="82">
        <f>IF(ISNUMBER(SEARCH(ZAKL_DATA!$B$29,N383)),MAX($M$2:M382)+1,0)</f>
        <v>381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</v>
      </c>
      <c r="Y383" s="83" t="s">
        <v>1909</v>
      </c>
      <c r="Z383" t="str">
        <f>IFERROR(VLOOKUP(ROWS($Z$3:Z383),$X$3:$Y$992,2,0),"")</f>
        <v/>
      </c>
    </row>
    <row r="384" spans="13:26">
      <c r="M384" s="82">
        <f>IF(ISNUMBER(SEARCH(ZAKL_DATA!$B$29,N384)),MAX($M$2:M383)+1,0)</f>
        <v>382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</v>
      </c>
      <c r="Y384" s="83" t="s">
        <v>1911</v>
      </c>
      <c r="Z384" t="str">
        <f>IFERROR(VLOOKUP(ROWS($Z$3:Z384),$X$3:$Y$992,2,0),"")</f>
        <v/>
      </c>
    </row>
    <row r="385" spans="13:26">
      <c r="M385" s="82">
        <f>IF(ISNUMBER(SEARCH(ZAKL_DATA!$B$29,N385)),MAX($M$2:M384)+1,0)</f>
        <v>383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</v>
      </c>
      <c r="Y385" s="83" t="s">
        <v>1913</v>
      </c>
      <c r="Z385" t="str">
        <f>IFERROR(VLOOKUP(ROWS($Z$3:Z385),$X$3:$Y$992,2,0),"")</f>
        <v/>
      </c>
    </row>
    <row r="386" spans="13:26">
      <c r="M386" s="82">
        <f>IF(ISNUMBER(SEARCH(ZAKL_DATA!$B$29,N386)),MAX($M$2:M385)+1,0)</f>
        <v>384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</v>
      </c>
      <c r="Y386" s="83" t="s">
        <v>1915</v>
      </c>
      <c r="Z386" t="str">
        <f>IFERROR(VLOOKUP(ROWS($Z$3:Z386),$X$3:$Y$992,2,0),"")</f>
        <v/>
      </c>
    </row>
    <row r="387" spans="13:26">
      <c r="M387" s="82">
        <f>IF(ISNUMBER(SEARCH(ZAKL_DATA!$B$29,N387)),MAX($M$2:M386)+1,0)</f>
        <v>385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</v>
      </c>
      <c r="Y387" s="83" t="s">
        <v>1917</v>
      </c>
      <c r="Z387" t="str">
        <f>IFERROR(VLOOKUP(ROWS($Z$3:Z387),$X$3:$Y$992,2,0),"")</f>
        <v/>
      </c>
    </row>
    <row r="388" spans="13:26">
      <c r="M388" s="82">
        <f>IF(ISNUMBER(SEARCH(ZAKL_DATA!$B$29,N388)),MAX($M$2:M387)+1,0)</f>
        <v>386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</v>
      </c>
      <c r="Y388" s="83" t="s">
        <v>1919</v>
      </c>
      <c r="Z388" t="str">
        <f>IFERROR(VLOOKUP(ROWS($Z$3:Z388),$X$3:$Y$992,2,0),"")</f>
        <v/>
      </c>
    </row>
    <row r="389" spans="13:26">
      <c r="M389" s="82">
        <f>IF(ISNUMBER(SEARCH(ZAKL_DATA!$B$29,N389)),MAX($M$2:M388)+1,0)</f>
        <v>387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</v>
      </c>
      <c r="Y389" s="83" t="s">
        <v>1921</v>
      </c>
      <c r="Z389" t="str">
        <f>IFERROR(VLOOKUP(ROWS($Z$3:Z389),$X$3:$Y$992,2,0),"")</f>
        <v/>
      </c>
    </row>
    <row r="390" spans="13:26">
      <c r="M390" s="82">
        <f>IF(ISNUMBER(SEARCH(ZAKL_DATA!$B$29,N390)),MAX($M$2:M389)+1,0)</f>
        <v>388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</v>
      </c>
      <c r="Y390" s="83" t="s">
        <v>1923</v>
      </c>
      <c r="Z390" t="str">
        <f>IFERROR(VLOOKUP(ROWS($Z$3:Z390),$X$3:$Y$992,2,0),"")</f>
        <v/>
      </c>
    </row>
    <row r="391" spans="13:26">
      <c r="M391" s="82">
        <f>IF(ISNUMBER(SEARCH(ZAKL_DATA!$B$29,N391)),MAX($M$2:M390)+1,0)</f>
        <v>389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</v>
      </c>
      <c r="Y391" s="83" t="s">
        <v>1925</v>
      </c>
      <c r="Z391" t="str">
        <f>IFERROR(VLOOKUP(ROWS($Z$3:Z391),$X$3:$Y$992,2,0),"")</f>
        <v/>
      </c>
    </row>
    <row r="392" spans="13:26">
      <c r="M392" s="82">
        <f>IF(ISNUMBER(SEARCH(ZAKL_DATA!$B$29,N392)),MAX($M$2:M391)+1,0)</f>
        <v>390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</v>
      </c>
      <c r="Y392" s="83" t="s">
        <v>1927</v>
      </c>
      <c r="Z392" t="str">
        <f>IFERROR(VLOOKUP(ROWS($Z$3:Z392),$X$3:$Y$992,2,0),"")</f>
        <v/>
      </c>
    </row>
    <row r="393" spans="13:26">
      <c r="M393" s="82">
        <f>IF(ISNUMBER(SEARCH(ZAKL_DATA!$B$29,N393)),MAX($M$2:M392)+1,0)</f>
        <v>391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</v>
      </c>
      <c r="Y393" s="83" t="s">
        <v>1929</v>
      </c>
      <c r="Z393" t="str">
        <f>IFERROR(VLOOKUP(ROWS($Z$3:Z393),$X$3:$Y$992,2,0),"")</f>
        <v/>
      </c>
    </row>
    <row r="394" spans="13:26">
      <c r="M394" s="82">
        <f>IF(ISNUMBER(SEARCH(ZAKL_DATA!$B$29,N394)),MAX($M$2:M393)+1,0)</f>
        <v>392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</v>
      </c>
      <c r="Y394" s="83" t="s">
        <v>1931</v>
      </c>
      <c r="Z394" t="str">
        <f>IFERROR(VLOOKUP(ROWS($Z$3:Z394),$X$3:$Y$992,2,0),"")</f>
        <v/>
      </c>
    </row>
    <row r="395" spans="13:26">
      <c r="M395" s="82">
        <f>IF(ISNUMBER(SEARCH(ZAKL_DATA!$B$29,N395)),MAX($M$2:M394)+1,0)</f>
        <v>393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</v>
      </c>
      <c r="Y395" s="83" t="s">
        <v>1933</v>
      </c>
      <c r="Z395" t="str">
        <f>IFERROR(VLOOKUP(ROWS($Z$3:Z395),$X$3:$Y$992,2,0),"")</f>
        <v/>
      </c>
    </row>
    <row r="396" spans="13:26">
      <c r="M396" s="82">
        <f>IF(ISNUMBER(SEARCH(ZAKL_DATA!$B$29,N396)),MAX($M$2:M395)+1,0)</f>
        <v>394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</v>
      </c>
      <c r="Y396" s="83" t="s">
        <v>1935</v>
      </c>
      <c r="Z396" t="str">
        <f>IFERROR(VLOOKUP(ROWS($Z$3:Z396),$X$3:$Y$992,2,0),"")</f>
        <v/>
      </c>
    </row>
    <row r="397" spans="13:26">
      <c r="M397" s="82">
        <f>IF(ISNUMBER(SEARCH(ZAKL_DATA!$B$29,N397)),MAX($M$2:M396)+1,0)</f>
        <v>395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</v>
      </c>
      <c r="Y397" s="83" t="s">
        <v>1937</v>
      </c>
      <c r="Z397" t="str">
        <f>IFERROR(VLOOKUP(ROWS($Z$3:Z397),$X$3:$Y$992,2,0),"")</f>
        <v/>
      </c>
    </row>
    <row r="398" spans="13:26">
      <c r="M398" s="82">
        <f>IF(ISNUMBER(SEARCH(ZAKL_DATA!$B$29,N398)),MAX($M$2:M397)+1,0)</f>
        <v>396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</v>
      </c>
      <c r="Y398" s="83" t="s">
        <v>1939</v>
      </c>
      <c r="Z398" t="str">
        <f>IFERROR(VLOOKUP(ROWS($Z$3:Z398),$X$3:$Y$992,2,0),"")</f>
        <v/>
      </c>
    </row>
    <row r="399" spans="13:26">
      <c r="M399" s="82">
        <f>IF(ISNUMBER(SEARCH(ZAKL_DATA!$B$29,N399)),MAX($M$2:M398)+1,0)</f>
        <v>397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</v>
      </c>
      <c r="Y399" s="83" t="s">
        <v>1941</v>
      </c>
      <c r="Z399" t="str">
        <f>IFERROR(VLOOKUP(ROWS($Z$3:Z399),$X$3:$Y$992,2,0),"")</f>
        <v/>
      </c>
    </row>
    <row r="400" spans="13:26">
      <c r="M400" s="82">
        <f>IF(ISNUMBER(SEARCH(ZAKL_DATA!$B$29,N400)),MAX($M$2:M399)+1,0)</f>
        <v>398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</v>
      </c>
      <c r="Y400" s="83" t="s">
        <v>1943</v>
      </c>
      <c r="Z400" t="str">
        <f>IFERROR(VLOOKUP(ROWS($Z$3:Z400),$X$3:$Y$992,2,0),"")</f>
        <v/>
      </c>
    </row>
    <row r="401" spans="13:26">
      <c r="M401" s="82">
        <f>IF(ISNUMBER(SEARCH(ZAKL_DATA!$B$29,N401)),MAX($M$2:M400)+1,0)</f>
        <v>399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</v>
      </c>
      <c r="Y401" s="83" t="s">
        <v>1945</v>
      </c>
      <c r="Z401" t="str">
        <f>IFERROR(VLOOKUP(ROWS($Z$3:Z401),$X$3:$Y$992,2,0),"")</f>
        <v/>
      </c>
    </row>
    <row r="402" spans="13:26">
      <c r="M402" s="82">
        <f>IF(ISNUMBER(SEARCH(ZAKL_DATA!$B$29,N402)),MAX($M$2:M401)+1,0)</f>
        <v>400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</v>
      </c>
      <c r="Y402" s="83" t="s">
        <v>1947</v>
      </c>
      <c r="Z402" t="str">
        <f>IFERROR(VLOOKUP(ROWS($Z$3:Z402),$X$3:$Y$992,2,0),"")</f>
        <v/>
      </c>
    </row>
    <row r="403" spans="13:26">
      <c r="M403" s="82">
        <f>IF(ISNUMBER(SEARCH(ZAKL_DATA!$B$29,N403)),MAX($M$2:M402)+1,0)</f>
        <v>401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</v>
      </c>
      <c r="Y403" s="83" t="s">
        <v>1949</v>
      </c>
      <c r="Z403" t="str">
        <f>IFERROR(VLOOKUP(ROWS($Z$3:Z403),$X$3:$Y$992,2,0),"")</f>
        <v/>
      </c>
    </row>
    <row r="404" spans="13:26">
      <c r="M404" s="82">
        <f>IF(ISNUMBER(SEARCH(ZAKL_DATA!$B$29,N404)),MAX($M$2:M403)+1,0)</f>
        <v>402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</v>
      </c>
      <c r="Y404" s="83" t="s">
        <v>1951</v>
      </c>
      <c r="Z404" t="str">
        <f>IFERROR(VLOOKUP(ROWS($Z$3:Z404),$X$3:$Y$992,2,0),"")</f>
        <v/>
      </c>
    </row>
    <row r="405" spans="13:26">
      <c r="M405" s="82">
        <f>IF(ISNUMBER(SEARCH(ZAKL_DATA!$B$29,N405)),MAX($M$2:M404)+1,0)</f>
        <v>403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</v>
      </c>
      <c r="Y405" s="83" t="s">
        <v>1953</v>
      </c>
      <c r="Z405" t="str">
        <f>IFERROR(VLOOKUP(ROWS($Z$3:Z405),$X$3:$Y$992,2,0),"")</f>
        <v/>
      </c>
    </row>
    <row r="406" spans="13:26">
      <c r="M406" s="82">
        <f>IF(ISNUMBER(SEARCH(ZAKL_DATA!$B$29,N406)),MAX($M$2:M405)+1,0)</f>
        <v>404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</v>
      </c>
      <c r="Y406" s="83" t="s">
        <v>1955</v>
      </c>
      <c r="Z406" t="str">
        <f>IFERROR(VLOOKUP(ROWS($Z$3:Z406),$X$3:$Y$992,2,0),"")</f>
        <v/>
      </c>
    </row>
    <row r="407" spans="13:26">
      <c r="M407" s="82">
        <f>IF(ISNUMBER(SEARCH(ZAKL_DATA!$B$29,N407)),MAX($M$2:M406)+1,0)</f>
        <v>405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</v>
      </c>
      <c r="Y407" s="83" t="s">
        <v>1957</v>
      </c>
      <c r="Z407" t="str">
        <f>IFERROR(VLOOKUP(ROWS($Z$3:Z407),$X$3:$Y$992,2,0),"")</f>
        <v/>
      </c>
    </row>
    <row r="408" spans="13:26">
      <c r="M408" s="82">
        <f>IF(ISNUMBER(SEARCH(ZAKL_DATA!$B$29,N408)),MAX($M$2:M407)+1,0)</f>
        <v>406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</v>
      </c>
      <c r="Y408" s="83" t="s">
        <v>1959</v>
      </c>
      <c r="Z408" t="str">
        <f>IFERROR(VLOOKUP(ROWS($Z$3:Z408),$X$3:$Y$992,2,0),"")</f>
        <v/>
      </c>
    </row>
    <row r="409" spans="13:26">
      <c r="M409" s="82">
        <f>IF(ISNUMBER(SEARCH(ZAKL_DATA!$B$29,N409)),MAX($M$2:M408)+1,0)</f>
        <v>407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</v>
      </c>
      <c r="Y409" s="83" t="s">
        <v>1961</v>
      </c>
      <c r="Z409" t="str">
        <f>IFERROR(VLOOKUP(ROWS($Z$3:Z409),$X$3:$Y$992,2,0),"")</f>
        <v/>
      </c>
    </row>
    <row r="410" spans="13:26">
      <c r="M410" s="82">
        <f>IF(ISNUMBER(SEARCH(ZAKL_DATA!$B$29,N410)),MAX($M$2:M409)+1,0)</f>
        <v>408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</v>
      </c>
      <c r="Y410" s="83" t="s">
        <v>1963</v>
      </c>
      <c r="Z410" t="str">
        <f>IFERROR(VLOOKUP(ROWS($Z$3:Z410),$X$3:$Y$992,2,0),"")</f>
        <v/>
      </c>
    </row>
    <row r="411" spans="13:26">
      <c r="M411" s="82">
        <f>IF(ISNUMBER(SEARCH(ZAKL_DATA!$B$29,N411)),MAX($M$2:M410)+1,0)</f>
        <v>409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</v>
      </c>
      <c r="Y411" s="83" t="s">
        <v>1965</v>
      </c>
      <c r="Z411" t="str">
        <f>IFERROR(VLOOKUP(ROWS($Z$3:Z411),$X$3:$Y$992,2,0),"")</f>
        <v/>
      </c>
    </row>
    <row r="412" spans="13:26">
      <c r="M412" s="82">
        <f>IF(ISNUMBER(SEARCH(ZAKL_DATA!$B$29,N412)),MAX($M$2:M411)+1,0)</f>
        <v>410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</v>
      </c>
      <c r="Y412" s="83" t="s">
        <v>1967</v>
      </c>
      <c r="Z412" t="str">
        <f>IFERROR(VLOOKUP(ROWS($Z$3:Z412),$X$3:$Y$992,2,0),"")</f>
        <v/>
      </c>
    </row>
    <row r="413" spans="13:26">
      <c r="M413" s="82">
        <f>IF(ISNUMBER(SEARCH(ZAKL_DATA!$B$29,N413)),MAX($M$2:M412)+1,0)</f>
        <v>411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</v>
      </c>
      <c r="Y413" s="83" t="s">
        <v>1969</v>
      </c>
      <c r="Z413" t="str">
        <f>IFERROR(VLOOKUP(ROWS($Z$3:Z413),$X$3:$Y$992,2,0),"")</f>
        <v/>
      </c>
    </row>
    <row r="414" spans="13:26">
      <c r="M414" s="82">
        <f>IF(ISNUMBER(SEARCH(ZAKL_DATA!$B$29,N414)),MAX($M$2:M413)+1,0)</f>
        <v>412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</v>
      </c>
      <c r="Y414" s="83" t="s">
        <v>1971</v>
      </c>
      <c r="Z414" t="str">
        <f>IFERROR(VLOOKUP(ROWS($Z$3:Z414),$X$3:$Y$992,2,0),"")</f>
        <v/>
      </c>
    </row>
    <row r="415" spans="13:26">
      <c r="M415" s="82">
        <f>IF(ISNUMBER(SEARCH(ZAKL_DATA!$B$29,N415)),MAX($M$2:M414)+1,0)</f>
        <v>413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</v>
      </c>
      <c r="Y415" s="83" t="s">
        <v>1973</v>
      </c>
      <c r="Z415" t="str">
        <f>IFERROR(VLOOKUP(ROWS($Z$3:Z415),$X$3:$Y$992,2,0),"")</f>
        <v/>
      </c>
    </row>
    <row r="416" spans="13:26">
      <c r="M416" s="82">
        <f>IF(ISNUMBER(SEARCH(ZAKL_DATA!$B$29,N416)),MAX($M$2:M415)+1,0)</f>
        <v>414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</v>
      </c>
      <c r="Y416" s="83" t="s">
        <v>1975</v>
      </c>
      <c r="Z416" t="str">
        <f>IFERROR(VLOOKUP(ROWS($Z$3:Z416),$X$3:$Y$992,2,0),"")</f>
        <v/>
      </c>
    </row>
    <row r="417" spans="13:26">
      <c r="M417" s="82">
        <f>IF(ISNUMBER(SEARCH(ZAKL_DATA!$B$29,N417)),MAX($M$2:M416)+1,0)</f>
        <v>415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</v>
      </c>
      <c r="Y417" s="83" t="s">
        <v>1977</v>
      </c>
      <c r="Z417" t="str">
        <f>IFERROR(VLOOKUP(ROWS($Z$3:Z417),$X$3:$Y$992,2,0),"")</f>
        <v/>
      </c>
    </row>
    <row r="418" spans="13:26">
      <c r="M418" s="82">
        <f>IF(ISNUMBER(SEARCH(ZAKL_DATA!$B$29,N418)),MAX($M$2:M417)+1,0)</f>
        <v>416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</v>
      </c>
      <c r="Y418" s="83" t="s">
        <v>1979</v>
      </c>
      <c r="Z418" t="str">
        <f>IFERROR(VLOOKUP(ROWS($Z$3:Z418),$X$3:$Y$992,2,0),"")</f>
        <v/>
      </c>
    </row>
    <row r="419" spans="13:26">
      <c r="M419" s="82">
        <f>IF(ISNUMBER(SEARCH(ZAKL_DATA!$B$29,N419)),MAX($M$2:M418)+1,0)</f>
        <v>417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</v>
      </c>
      <c r="Y419" s="83" t="s">
        <v>1981</v>
      </c>
      <c r="Z419" t="str">
        <f>IFERROR(VLOOKUP(ROWS($Z$3:Z419),$X$3:$Y$992,2,0),"")</f>
        <v/>
      </c>
    </row>
    <row r="420" spans="13:26">
      <c r="M420" s="82">
        <f>IF(ISNUMBER(SEARCH(ZAKL_DATA!$B$29,N420)),MAX($M$2:M419)+1,0)</f>
        <v>418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</v>
      </c>
      <c r="Y420" s="83" t="s">
        <v>1983</v>
      </c>
      <c r="Z420" t="str">
        <f>IFERROR(VLOOKUP(ROWS($Z$3:Z420),$X$3:$Y$992,2,0),"")</f>
        <v/>
      </c>
    </row>
    <row r="421" spans="13:26">
      <c r="M421" s="82">
        <f>IF(ISNUMBER(SEARCH(ZAKL_DATA!$B$29,N421)),MAX($M$2:M420)+1,0)</f>
        <v>419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</v>
      </c>
      <c r="Y421" s="83" t="s">
        <v>1985</v>
      </c>
      <c r="Z421" t="str">
        <f>IFERROR(VLOOKUP(ROWS($Z$3:Z421),$X$3:$Y$992,2,0),"")</f>
        <v/>
      </c>
    </row>
    <row r="422" spans="13:26">
      <c r="M422" s="82">
        <f>IF(ISNUMBER(SEARCH(ZAKL_DATA!$B$29,N422)),MAX($M$2:M421)+1,0)</f>
        <v>420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</v>
      </c>
      <c r="Y422" s="83" t="s">
        <v>1987</v>
      </c>
      <c r="Z422" t="str">
        <f>IFERROR(VLOOKUP(ROWS($Z$3:Z422),$X$3:$Y$992,2,0),"")</f>
        <v/>
      </c>
    </row>
    <row r="423" spans="13:26">
      <c r="M423" s="82">
        <f>IF(ISNUMBER(SEARCH(ZAKL_DATA!$B$29,N423)),MAX($M$2:M422)+1,0)</f>
        <v>421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</v>
      </c>
      <c r="Y423" s="83" t="s">
        <v>1989</v>
      </c>
      <c r="Z423" t="str">
        <f>IFERROR(VLOOKUP(ROWS($Z$3:Z423),$X$3:$Y$992,2,0),"")</f>
        <v/>
      </c>
    </row>
    <row r="424" spans="13:26">
      <c r="M424" s="82">
        <f>IF(ISNUMBER(SEARCH(ZAKL_DATA!$B$29,N424)),MAX($M$2:M423)+1,0)</f>
        <v>422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</v>
      </c>
      <c r="Y424" s="83" t="s">
        <v>1991</v>
      </c>
      <c r="Z424" t="str">
        <f>IFERROR(VLOOKUP(ROWS($Z$3:Z424),$X$3:$Y$992,2,0),"")</f>
        <v/>
      </c>
    </row>
    <row r="425" spans="13:26">
      <c r="M425" s="82">
        <f>IF(ISNUMBER(SEARCH(ZAKL_DATA!$B$29,N425)),MAX($M$2:M424)+1,0)</f>
        <v>423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</v>
      </c>
      <c r="Y425" s="83" t="s">
        <v>1993</v>
      </c>
      <c r="Z425" t="str">
        <f>IFERROR(VLOOKUP(ROWS($Z$3:Z425),$X$3:$Y$992,2,0),"")</f>
        <v/>
      </c>
    </row>
    <row r="426" spans="13:26">
      <c r="M426" s="82">
        <f>IF(ISNUMBER(SEARCH(ZAKL_DATA!$B$29,N426)),MAX($M$2:M425)+1,0)</f>
        <v>424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</v>
      </c>
      <c r="Y426" s="83" t="s">
        <v>1995</v>
      </c>
      <c r="Z426" t="str">
        <f>IFERROR(VLOOKUP(ROWS($Z$3:Z426),$X$3:$Y$992,2,0),"")</f>
        <v/>
      </c>
    </row>
    <row r="427" spans="13:26">
      <c r="M427" s="82">
        <f>IF(ISNUMBER(SEARCH(ZAKL_DATA!$B$29,N427)),MAX($M$2:M426)+1,0)</f>
        <v>425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</v>
      </c>
      <c r="Y427" s="83" t="s">
        <v>1997</v>
      </c>
      <c r="Z427" t="str">
        <f>IFERROR(VLOOKUP(ROWS($Z$3:Z427),$X$3:$Y$992,2,0),"")</f>
        <v/>
      </c>
    </row>
    <row r="428" spans="13:26">
      <c r="M428" s="82">
        <f>IF(ISNUMBER(SEARCH(ZAKL_DATA!$B$29,N428)),MAX($M$2:M427)+1,0)</f>
        <v>426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</v>
      </c>
      <c r="Y428" s="83" t="s">
        <v>1999</v>
      </c>
      <c r="Z428" t="str">
        <f>IFERROR(VLOOKUP(ROWS($Z$3:Z428),$X$3:$Y$992,2,0),"")</f>
        <v/>
      </c>
    </row>
    <row r="429" spans="13:26">
      <c r="M429" s="82">
        <f>IF(ISNUMBER(SEARCH(ZAKL_DATA!$B$29,N429)),MAX($M$2:M428)+1,0)</f>
        <v>427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</v>
      </c>
      <c r="Y429" s="83" t="s">
        <v>2001</v>
      </c>
      <c r="Z429" t="str">
        <f>IFERROR(VLOOKUP(ROWS($Z$3:Z429),$X$3:$Y$992,2,0),"")</f>
        <v/>
      </c>
    </row>
    <row r="430" spans="13:26">
      <c r="M430" s="82">
        <f>IF(ISNUMBER(SEARCH(ZAKL_DATA!$B$29,N430)),MAX($M$2:M429)+1,0)</f>
        <v>428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</v>
      </c>
      <c r="Y430" s="83" t="s">
        <v>2003</v>
      </c>
      <c r="Z430" t="str">
        <f>IFERROR(VLOOKUP(ROWS($Z$3:Z430),$X$3:$Y$992,2,0),"")</f>
        <v/>
      </c>
    </row>
    <row r="431" spans="13:26">
      <c r="M431" s="82">
        <f>IF(ISNUMBER(SEARCH(ZAKL_DATA!$B$29,N431)),MAX($M$2:M430)+1,0)</f>
        <v>429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</v>
      </c>
      <c r="Y431" s="83" t="s">
        <v>2005</v>
      </c>
      <c r="Z431" t="str">
        <f>IFERROR(VLOOKUP(ROWS($Z$3:Z431),$X$3:$Y$992,2,0),"")</f>
        <v/>
      </c>
    </row>
    <row r="432" spans="13:26">
      <c r="M432" s="82">
        <f>IF(ISNUMBER(SEARCH(ZAKL_DATA!$B$29,N432)),MAX($M$2:M431)+1,0)</f>
        <v>430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</v>
      </c>
      <c r="Y432" s="83" t="s">
        <v>2007</v>
      </c>
      <c r="Z432" t="str">
        <f>IFERROR(VLOOKUP(ROWS($Z$3:Z432),$X$3:$Y$992,2,0),"")</f>
        <v/>
      </c>
    </row>
    <row r="433" spans="13:26">
      <c r="M433" s="82">
        <f>IF(ISNUMBER(SEARCH(ZAKL_DATA!$B$29,N433)),MAX($M$2:M432)+1,0)</f>
        <v>431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</v>
      </c>
      <c r="Y433" s="83" t="s">
        <v>2009</v>
      </c>
      <c r="Z433" t="str">
        <f>IFERROR(VLOOKUP(ROWS($Z$3:Z433),$X$3:$Y$992,2,0),"")</f>
        <v/>
      </c>
    </row>
    <row r="434" spans="13:26">
      <c r="M434" s="82">
        <f>IF(ISNUMBER(SEARCH(ZAKL_DATA!$B$29,N434)),MAX($M$2:M433)+1,0)</f>
        <v>432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</v>
      </c>
      <c r="Y434" s="83" t="s">
        <v>2011</v>
      </c>
      <c r="Z434" t="str">
        <f>IFERROR(VLOOKUP(ROWS($Z$3:Z434),$X$3:$Y$992,2,0),"")</f>
        <v/>
      </c>
    </row>
    <row r="435" spans="13:26">
      <c r="M435" s="82">
        <f>IF(ISNUMBER(SEARCH(ZAKL_DATA!$B$29,N435)),MAX($M$2:M434)+1,0)</f>
        <v>433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</v>
      </c>
      <c r="Y435" s="83" t="s">
        <v>2013</v>
      </c>
      <c r="Z435" t="str">
        <f>IFERROR(VLOOKUP(ROWS($Z$3:Z435),$X$3:$Y$992,2,0),"")</f>
        <v/>
      </c>
    </row>
    <row r="436" spans="13:26">
      <c r="M436" s="82">
        <f>IF(ISNUMBER(SEARCH(ZAKL_DATA!$B$29,N436)),MAX($M$2:M435)+1,0)</f>
        <v>434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</v>
      </c>
      <c r="Y436" s="83" t="s">
        <v>2015</v>
      </c>
      <c r="Z436" t="str">
        <f>IFERROR(VLOOKUP(ROWS($Z$3:Z436),$X$3:$Y$992,2,0),"")</f>
        <v/>
      </c>
    </row>
    <row r="437" spans="13:26">
      <c r="M437" s="82">
        <f>IF(ISNUMBER(SEARCH(ZAKL_DATA!$B$29,N437)),MAX($M$2:M436)+1,0)</f>
        <v>435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</v>
      </c>
      <c r="Y437" s="83" t="s">
        <v>2017</v>
      </c>
      <c r="Z437" t="str">
        <f>IFERROR(VLOOKUP(ROWS($Z$3:Z437),$X$3:$Y$992,2,0),"")</f>
        <v/>
      </c>
    </row>
    <row r="438" spans="13:26">
      <c r="M438" s="82">
        <f>IF(ISNUMBER(SEARCH(ZAKL_DATA!$B$29,N438)),MAX($M$2:M437)+1,0)</f>
        <v>436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</v>
      </c>
      <c r="Y438" s="83" t="s">
        <v>2019</v>
      </c>
      <c r="Z438" t="str">
        <f>IFERROR(VLOOKUP(ROWS($Z$3:Z438),$X$3:$Y$992,2,0),"")</f>
        <v/>
      </c>
    </row>
    <row r="439" spans="13:26">
      <c r="M439" s="82">
        <f>IF(ISNUMBER(SEARCH(ZAKL_DATA!$B$29,N439)),MAX($M$2:M438)+1,0)</f>
        <v>437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</v>
      </c>
      <c r="Y439" s="83" t="s">
        <v>2021</v>
      </c>
      <c r="Z439" t="str">
        <f>IFERROR(VLOOKUP(ROWS($Z$3:Z439),$X$3:$Y$992,2,0),"")</f>
        <v/>
      </c>
    </row>
    <row r="440" spans="13:26">
      <c r="M440" s="82">
        <f>IF(ISNUMBER(SEARCH(ZAKL_DATA!$B$29,N440)),MAX($M$2:M439)+1,0)</f>
        <v>438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</v>
      </c>
      <c r="Y440" s="83" t="s">
        <v>2023</v>
      </c>
      <c r="Z440" t="str">
        <f>IFERROR(VLOOKUP(ROWS($Z$3:Z440),$X$3:$Y$992,2,0),"")</f>
        <v/>
      </c>
    </row>
    <row r="441" spans="13:26">
      <c r="M441" s="82">
        <f>IF(ISNUMBER(SEARCH(ZAKL_DATA!$B$29,N441)),MAX($M$2:M440)+1,0)</f>
        <v>439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</v>
      </c>
      <c r="Y441" s="83" t="s">
        <v>2025</v>
      </c>
      <c r="Z441" t="str">
        <f>IFERROR(VLOOKUP(ROWS($Z$3:Z441),$X$3:$Y$992,2,0),"")</f>
        <v/>
      </c>
    </row>
    <row r="442" spans="13:26">
      <c r="M442" s="82">
        <f>IF(ISNUMBER(SEARCH(ZAKL_DATA!$B$29,N442)),MAX($M$2:M441)+1,0)</f>
        <v>440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</v>
      </c>
      <c r="Y442" s="83" t="s">
        <v>2027</v>
      </c>
      <c r="Z442" t="str">
        <f>IFERROR(VLOOKUP(ROWS($Z$3:Z442),$X$3:$Y$992,2,0),"")</f>
        <v/>
      </c>
    </row>
    <row r="443" spans="13:26">
      <c r="M443" s="82">
        <f>IF(ISNUMBER(SEARCH(ZAKL_DATA!$B$29,N443)),MAX($M$2:M442)+1,0)</f>
        <v>441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</v>
      </c>
      <c r="Y443" s="83" t="s">
        <v>2029</v>
      </c>
      <c r="Z443" t="str">
        <f>IFERROR(VLOOKUP(ROWS($Z$3:Z443),$X$3:$Y$992,2,0),"")</f>
        <v/>
      </c>
    </row>
    <row r="444" spans="13:26">
      <c r="M444" s="82">
        <f>IF(ISNUMBER(SEARCH(ZAKL_DATA!$B$29,N444)),MAX($M$2:M443)+1,0)</f>
        <v>442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</v>
      </c>
      <c r="Y444" s="83" t="s">
        <v>2031</v>
      </c>
      <c r="Z444" t="str">
        <f>IFERROR(VLOOKUP(ROWS($Z$3:Z444),$X$3:$Y$992,2,0),"")</f>
        <v/>
      </c>
    </row>
    <row r="445" spans="13:26">
      <c r="M445" s="82">
        <f>IF(ISNUMBER(SEARCH(ZAKL_DATA!$B$29,N445)),MAX($M$2:M444)+1,0)</f>
        <v>443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</v>
      </c>
      <c r="Y445" s="83" t="s">
        <v>2033</v>
      </c>
      <c r="Z445" t="str">
        <f>IFERROR(VLOOKUP(ROWS($Z$3:Z445),$X$3:$Y$992,2,0),"")</f>
        <v/>
      </c>
    </row>
    <row r="446" spans="13:26">
      <c r="M446" s="82">
        <f>IF(ISNUMBER(SEARCH(ZAKL_DATA!$B$29,N446)),MAX($M$2:M445)+1,0)</f>
        <v>444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</v>
      </c>
      <c r="Y446" s="83" t="s">
        <v>2035</v>
      </c>
      <c r="Z446" t="str">
        <f>IFERROR(VLOOKUP(ROWS($Z$3:Z446),$X$3:$Y$992,2,0),"")</f>
        <v/>
      </c>
    </row>
    <row r="447" spans="13:26">
      <c r="M447" s="82">
        <f>IF(ISNUMBER(SEARCH(ZAKL_DATA!$B$29,N447)),MAX($M$2:M446)+1,0)</f>
        <v>445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</v>
      </c>
      <c r="Y447" s="83" t="s">
        <v>2037</v>
      </c>
      <c r="Z447" t="str">
        <f>IFERROR(VLOOKUP(ROWS($Z$3:Z447),$X$3:$Y$992,2,0),"")</f>
        <v/>
      </c>
    </row>
    <row r="448" spans="13:26">
      <c r="M448" s="82">
        <f>IF(ISNUMBER(SEARCH(ZAKL_DATA!$B$29,N448)),MAX($M$2:M447)+1,0)</f>
        <v>446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</v>
      </c>
      <c r="Y448" s="83" t="s">
        <v>2039</v>
      </c>
      <c r="Z448" t="str">
        <f>IFERROR(VLOOKUP(ROWS($Z$3:Z448),$X$3:$Y$992,2,0),"")</f>
        <v/>
      </c>
    </row>
    <row r="449" spans="13:26">
      <c r="M449" s="82">
        <f>IF(ISNUMBER(SEARCH(ZAKL_DATA!$B$29,N449)),MAX($M$2:M448)+1,0)</f>
        <v>447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</v>
      </c>
      <c r="Y449" s="83" t="s">
        <v>2041</v>
      </c>
      <c r="Z449" t="str">
        <f>IFERROR(VLOOKUP(ROWS($Z$3:Z449),$X$3:$Y$992,2,0),"")</f>
        <v/>
      </c>
    </row>
    <row r="450" spans="13:26">
      <c r="M450" s="82">
        <f>IF(ISNUMBER(SEARCH(ZAKL_DATA!$B$29,N450)),MAX($M$2:M449)+1,0)</f>
        <v>448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</v>
      </c>
      <c r="Y450" s="83" t="s">
        <v>2043</v>
      </c>
      <c r="Z450" t="str">
        <f>IFERROR(VLOOKUP(ROWS($Z$3:Z450),$X$3:$Y$992,2,0),"")</f>
        <v/>
      </c>
    </row>
    <row r="451" spans="13:26">
      <c r="M451" s="82">
        <f>IF(ISNUMBER(SEARCH(ZAKL_DATA!$B$29,N451)),MAX($M$2:M450)+1,0)</f>
        <v>449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</v>
      </c>
      <c r="Y451" s="83" t="s">
        <v>2045</v>
      </c>
      <c r="Z451" t="str">
        <f>IFERROR(VLOOKUP(ROWS($Z$3:Z451),$X$3:$Y$992,2,0),"")</f>
        <v/>
      </c>
    </row>
    <row r="452" spans="13:26">
      <c r="M452" s="82">
        <f>IF(ISNUMBER(SEARCH(ZAKL_DATA!$B$29,N452)),MAX($M$2:M451)+1,0)</f>
        <v>450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</v>
      </c>
      <c r="Y452" s="83" t="s">
        <v>2047</v>
      </c>
      <c r="Z452" t="str">
        <f>IFERROR(VLOOKUP(ROWS($Z$3:Z452),$X$3:$Y$992,2,0),"")</f>
        <v/>
      </c>
    </row>
    <row r="453" spans="13:26">
      <c r="M453" s="82">
        <f>IF(ISNUMBER(SEARCH(ZAKL_DATA!$B$29,N453)),MAX($M$2:M452)+1,0)</f>
        <v>451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</v>
      </c>
      <c r="Y453" s="83" t="s">
        <v>2049</v>
      </c>
      <c r="Z453" t="str">
        <f>IFERROR(VLOOKUP(ROWS($Z$3:Z453),$X$3:$Y$992,2,0),"")</f>
        <v/>
      </c>
    </row>
    <row r="454" spans="13:26">
      <c r="M454" s="82">
        <f>IF(ISNUMBER(SEARCH(ZAKL_DATA!$B$29,N454)),MAX($M$2:M453)+1,0)</f>
        <v>452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</v>
      </c>
      <c r="Y454" s="83" t="s">
        <v>2051</v>
      </c>
      <c r="Z454" t="str">
        <f>IFERROR(VLOOKUP(ROWS($Z$3:Z454),$X$3:$Y$992,2,0),"")</f>
        <v/>
      </c>
    </row>
    <row r="455" spans="13:26">
      <c r="M455" s="82">
        <f>IF(ISNUMBER(SEARCH(ZAKL_DATA!$B$29,N455)),MAX($M$2:M454)+1,0)</f>
        <v>453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</v>
      </c>
      <c r="Y455" s="83" t="s">
        <v>2053</v>
      </c>
      <c r="Z455" t="str">
        <f>IFERROR(VLOOKUP(ROWS($Z$3:Z455),$X$3:$Y$992,2,0),"")</f>
        <v/>
      </c>
    </row>
    <row r="456" spans="13:26">
      <c r="M456" s="82">
        <f>IF(ISNUMBER(SEARCH(ZAKL_DATA!$B$29,N456)),MAX($M$2:M455)+1,0)</f>
        <v>454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</v>
      </c>
      <c r="Y456" s="83" t="s">
        <v>2055</v>
      </c>
      <c r="Z456" t="str">
        <f>IFERROR(VLOOKUP(ROWS($Z$3:Z456),$X$3:$Y$992,2,0),"")</f>
        <v/>
      </c>
    </row>
    <row r="457" spans="13:26">
      <c r="M457" s="82">
        <f>IF(ISNUMBER(SEARCH(ZAKL_DATA!$B$29,N457)),MAX($M$2:M456)+1,0)</f>
        <v>455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</v>
      </c>
      <c r="Y457" s="83" t="s">
        <v>2057</v>
      </c>
      <c r="Z457" t="str">
        <f>IFERROR(VLOOKUP(ROWS($Z$3:Z457),$X$3:$Y$992,2,0),"")</f>
        <v/>
      </c>
    </row>
    <row r="458" spans="13:26">
      <c r="M458" s="82">
        <f>IF(ISNUMBER(SEARCH(ZAKL_DATA!$B$29,N458)),MAX($M$2:M457)+1,0)</f>
        <v>456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</v>
      </c>
      <c r="Y458" s="83" t="s">
        <v>2059</v>
      </c>
      <c r="Z458" t="str">
        <f>IFERROR(VLOOKUP(ROWS($Z$3:Z458),$X$3:$Y$992,2,0),"")</f>
        <v/>
      </c>
    </row>
    <row r="459" spans="13:26">
      <c r="M459" s="82">
        <f>IF(ISNUMBER(SEARCH(ZAKL_DATA!$B$29,N459)),MAX($M$2:M458)+1,0)</f>
        <v>457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</v>
      </c>
      <c r="Y459" s="83" t="s">
        <v>2061</v>
      </c>
      <c r="Z459" t="str">
        <f>IFERROR(VLOOKUP(ROWS($Z$3:Z459),$X$3:$Y$992,2,0),"")</f>
        <v/>
      </c>
    </row>
    <row r="460" spans="13:26">
      <c r="M460" s="82">
        <f>IF(ISNUMBER(SEARCH(ZAKL_DATA!$B$29,N460)),MAX($M$2:M459)+1,0)</f>
        <v>458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</v>
      </c>
      <c r="Y460" s="83" t="s">
        <v>2063</v>
      </c>
      <c r="Z460" t="str">
        <f>IFERROR(VLOOKUP(ROWS($Z$3:Z460),$X$3:$Y$992,2,0),"")</f>
        <v/>
      </c>
    </row>
    <row r="461" spans="13:26">
      <c r="M461" s="82">
        <f>IF(ISNUMBER(SEARCH(ZAKL_DATA!$B$29,N461)),MAX($M$2:M460)+1,0)</f>
        <v>459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</v>
      </c>
      <c r="Y461" s="83" t="s">
        <v>2065</v>
      </c>
      <c r="Z461" t="str">
        <f>IFERROR(VLOOKUP(ROWS($Z$3:Z461),$X$3:$Y$992,2,0),"")</f>
        <v/>
      </c>
    </row>
    <row r="462" spans="13:26">
      <c r="M462" s="82">
        <f>IF(ISNUMBER(SEARCH(ZAKL_DATA!$B$29,N462)),MAX($M$2:M461)+1,0)</f>
        <v>460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</v>
      </c>
      <c r="Y462" s="83" t="s">
        <v>2067</v>
      </c>
      <c r="Z462" t="str">
        <f>IFERROR(VLOOKUP(ROWS($Z$3:Z462),$X$3:$Y$992,2,0),"")</f>
        <v/>
      </c>
    </row>
    <row r="463" spans="13:26">
      <c r="M463" s="82">
        <f>IF(ISNUMBER(SEARCH(ZAKL_DATA!$B$29,N463)),MAX($M$2:M462)+1,0)</f>
        <v>461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</v>
      </c>
      <c r="Y463" s="83" t="s">
        <v>2069</v>
      </c>
      <c r="Z463" t="str">
        <f>IFERROR(VLOOKUP(ROWS($Z$3:Z463),$X$3:$Y$992,2,0),"")</f>
        <v/>
      </c>
    </row>
    <row r="464" spans="13:26">
      <c r="M464" s="82">
        <f>IF(ISNUMBER(SEARCH(ZAKL_DATA!$B$29,N464)),MAX($M$2:M463)+1,0)</f>
        <v>462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</v>
      </c>
      <c r="Y464" s="83" t="s">
        <v>2071</v>
      </c>
      <c r="Z464" t="str">
        <f>IFERROR(VLOOKUP(ROWS($Z$3:Z464),$X$3:$Y$992,2,0),"")</f>
        <v/>
      </c>
    </row>
    <row r="465" spans="13:26">
      <c r="M465" s="82">
        <f>IF(ISNUMBER(SEARCH(ZAKL_DATA!$B$29,N465)),MAX($M$2:M464)+1,0)</f>
        <v>463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</v>
      </c>
      <c r="Y465" s="83" t="s">
        <v>2073</v>
      </c>
      <c r="Z465" t="str">
        <f>IFERROR(VLOOKUP(ROWS($Z$3:Z465),$X$3:$Y$992,2,0),"")</f>
        <v/>
      </c>
    </row>
    <row r="466" spans="13:26">
      <c r="M466" s="82">
        <f>IF(ISNUMBER(SEARCH(ZAKL_DATA!$B$29,N466)),MAX($M$2:M465)+1,0)</f>
        <v>464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</v>
      </c>
      <c r="Y466" s="83" t="s">
        <v>2075</v>
      </c>
      <c r="Z466" t="str">
        <f>IFERROR(VLOOKUP(ROWS($Z$3:Z466),$X$3:$Y$992,2,0),"")</f>
        <v/>
      </c>
    </row>
    <row r="467" spans="13:26">
      <c r="M467" s="82">
        <f>IF(ISNUMBER(SEARCH(ZAKL_DATA!$B$29,N467)),MAX($M$2:M466)+1,0)</f>
        <v>465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</v>
      </c>
      <c r="Y467" s="83" t="s">
        <v>2077</v>
      </c>
      <c r="Z467" t="str">
        <f>IFERROR(VLOOKUP(ROWS($Z$3:Z467),$X$3:$Y$992,2,0),"")</f>
        <v/>
      </c>
    </row>
    <row r="468" spans="13:26">
      <c r="M468" s="82">
        <f>IF(ISNUMBER(SEARCH(ZAKL_DATA!$B$29,N468)),MAX($M$2:M467)+1,0)</f>
        <v>466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</v>
      </c>
      <c r="Y468" s="83" t="s">
        <v>2079</v>
      </c>
      <c r="Z468" t="str">
        <f>IFERROR(VLOOKUP(ROWS($Z$3:Z468),$X$3:$Y$992,2,0),"")</f>
        <v/>
      </c>
    </row>
    <row r="469" spans="13:26">
      <c r="M469" s="82">
        <f>IF(ISNUMBER(SEARCH(ZAKL_DATA!$B$29,N469)),MAX($M$2:M468)+1,0)</f>
        <v>467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</v>
      </c>
      <c r="Y469" s="83" t="s">
        <v>2081</v>
      </c>
      <c r="Z469" t="str">
        <f>IFERROR(VLOOKUP(ROWS($Z$3:Z469),$X$3:$Y$992,2,0),"")</f>
        <v/>
      </c>
    </row>
    <row r="470" spans="13:26">
      <c r="M470" s="82">
        <f>IF(ISNUMBER(SEARCH(ZAKL_DATA!$B$29,N470)),MAX($M$2:M469)+1,0)</f>
        <v>468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</v>
      </c>
      <c r="Y470" s="83" t="s">
        <v>2083</v>
      </c>
      <c r="Z470" t="str">
        <f>IFERROR(VLOOKUP(ROWS($Z$3:Z470),$X$3:$Y$992,2,0),"")</f>
        <v/>
      </c>
    </row>
    <row r="471" spans="13:26">
      <c r="M471" s="82">
        <f>IF(ISNUMBER(SEARCH(ZAKL_DATA!$B$29,N471)),MAX($M$2:M470)+1,0)</f>
        <v>469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</v>
      </c>
      <c r="Y471" s="83" t="s">
        <v>2085</v>
      </c>
      <c r="Z471" t="str">
        <f>IFERROR(VLOOKUP(ROWS($Z$3:Z471),$X$3:$Y$992,2,0),"")</f>
        <v/>
      </c>
    </row>
    <row r="472" spans="13:26">
      <c r="M472" s="82">
        <f>IF(ISNUMBER(SEARCH(ZAKL_DATA!$B$29,N472)),MAX($M$2:M471)+1,0)</f>
        <v>470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</v>
      </c>
      <c r="Y472" s="83" t="s">
        <v>2087</v>
      </c>
      <c r="Z472" t="str">
        <f>IFERROR(VLOOKUP(ROWS($Z$3:Z472),$X$3:$Y$992,2,0),"")</f>
        <v/>
      </c>
    </row>
    <row r="473" spans="13:26">
      <c r="M473" s="82">
        <f>IF(ISNUMBER(SEARCH(ZAKL_DATA!$B$29,N473)),MAX($M$2:M472)+1,0)</f>
        <v>471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</v>
      </c>
      <c r="Y473" s="83" t="s">
        <v>2089</v>
      </c>
      <c r="Z473" t="str">
        <f>IFERROR(VLOOKUP(ROWS($Z$3:Z473),$X$3:$Y$992,2,0),"")</f>
        <v/>
      </c>
    </row>
    <row r="474" spans="13:26">
      <c r="M474" s="82">
        <f>IF(ISNUMBER(SEARCH(ZAKL_DATA!$B$29,N474)),MAX($M$2:M473)+1,0)</f>
        <v>472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</v>
      </c>
      <c r="Y474" s="83" t="s">
        <v>2091</v>
      </c>
      <c r="Z474" t="str">
        <f>IFERROR(VLOOKUP(ROWS($Z$3:Z474),$X$3:$Y$992,2,0),"")</f>
        <v/>
      </c>
    </row>
    <row r="475" spans="13:26">
      <c r="M475" s="82">
        <f>IF(ISNUMBER(SEARCH(ZAKL_DATA!$B$29,N475)),MAX($M$2:M474)+1,0)</f>
        <v>473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</v>
      </c>
      <c r="Y475" s="83" t="s">
        <v>2093</v>
      </c>
      <c r="Z475" t="str">
        <f>IFERROR(VLOOKUP(ROWS($Z$3:Z475),$X$3:$Y$992,2,0),"")</f>
        <v/>
      </c>
    </row>
    <row r="476" spans="13:26">
      <c r="M476" s="82">
        <f>IF(ISNUMBER(SEARCH(ZAKL_DATA!$B$29,N476)),MAX($M$2:M475)+1,0)</f>
        <v>474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</v>
      </c>
      <c r="Y476" s="83" t="s">
        <v>2095</v>
      </c>
      <c r="Z476" t="str">
        <f>IFERROR(VLOOKUP(ROWS($Z$3:Z476),$X$3:$Y$992,2,0),"")</f>
        <v/>
      </c>
    </row>
    <row r="477" spans="13:26">
      <c r="M477" s="82">
        <f>IF(ISNUMBER(SEARCH(ZAKL_DATA!$B$29,N477)),MAX($M$2:M476)+1,0)</f>
        <v>475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</v>
      </c>
      <c r="Y477" s="83" t="s">
        <v>2097</v>
      </c>
      <c r="Z477" t="str">
        <f>IFERROR(VLOOKUP(ROWS($Z$3:Z477),$X$3:$Y$992,2,0),"")</f>
        <v/>
      </c>
    </row>
    <row r="478" spans="13:26">
      <c r="M478" s="82">
        <f>IF(ISNUMBER(SEARCH(ZAKL_DATA!$B$29,N478)),MAX($M$2:M477)+1,0)</f>
        <v>476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</v>
      </c>
      <c r="Y478" s="83" t="s">
        <v>2099</v>
      </c>
      <c r="Z478" t="str">
        <f>IFERROR(VLOOKUP(ROWS($Z$3:Z478),$X$3:$Y$992,2,0),"")</f>
        <v/>
      </c>
    </row>
    <row r="479" spans="13:26">
      <c r="M479" s="82">
        <f>IF(ISNUMBER(SEARCH(ZAKL_DATA!$B$29,N479)),MAX($M$2:M478)+1,0)</f>
        <v>477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</v>
      </c>
      <c r="Y479" s="83" t="s">
        <v>2101</v>
      </c>
      <c r="Z479" t="str">
        <f>IFERROR(VLOOKUP(ROWS($Z$3:Z479),$X$3:$Y$992,2,0),"")</f>
        <v/>
      </c>
    </row>
    <row r="480" spans="13:26">
      <c r="M480" s="82">
        <f>IF(ISNUMBER(SEARCH(ZAKL_DATA!$B$29,N480)),MAX($M$2:M479)+1,0)</f>
        <v>478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</v>
      </c>
      <c r="Y480" s="83" t="s">
        <v>2103</v>
      </c>
      <c r="Z480" t="str">
        <f>IFERROR(VLOOKUP(ROWS($Z$3:Z480),$X$3:$Y$992,2,0),"")</f>
        <v/>
      </c>
    </row>
    <row r="481" spans="13:26">
      <c r="M481" s="82">
        <f>IF(ISNUMBER(SEARCH(ZAKL_DATA!$B$29,N481)),MAX($M$2:M480)+1,0)</f>
        <v>479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</v>
      </c>
      <c r="Y481" s="83" t="s">
        <v>2105</v>
      </c>
      <c r="Z481" t="str">
        <f>IFERROR(VLOOKUP(ROWS($Z$3:Z481),$X$3:$Y$992,2,0),"")</f>
        <v/>
      </c>
    </row>
    <row r="482" spans="13:26">
      <c r="M482" s="82">
        <f>IF(ISNUMBER(SEARCH(ZAKL_DATA!$B$29,N482)),MAX($M$2:M481)+1,0)</f>
        <v>480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</v>
      </c>
      <c r="Y482" s="83" t="s">
        <v>2107</v>
      </c>
      <c r="Z482" t="str">
        <f>IFERROR(VLOOKUP(ROWS($Z$3:Z482),$X$3:$Y$992,2,0),"")</f>
        <v/>
      </c>
    </row>
    <row r="483" spans="13:26">
      <c r="M483" s="82">
        <f>IF(ISNUMBER(SEARCH(ZAKL_DATA!$B$29,N483)),MAX($M$2:M482)+1,0)</f>
        <v>481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</v>
      </c>
      <c r="Y483" s="83" t="s">
        <v>2109</v>
      </c>
      <c r="Z483" t="str">
        <f>IFERROR(VLOOKUP(ROWS($Z$3:Z483),$X$3:$Y$992,2,0),"")</f>
        <v/>
      </c>
    </row>
    <row r="484" spans="13:26">
      <c r="M484" s="82">
        <f>IF(ISNUMBER(SEARCH(ZAKL_DATA!$B$29,N484)),MAX($M$2:M483)+1,0)</f>
        <v>482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</v>
      </c>
      <c r="Y484" s="83" t="s">
        <v>2111</v>
      </c>
      <c r="Z484" t="str">
        <f>IFERROR(VLOOKUP(ROWS($Z$3:Z484),$X$3:$Y$992,2,0),"")</f>
        <v/>
      </c>
    </row>
    <row r="485" spans="13:26">
      <c r="M485" s="82">
        <f>IF(ISNUMBER(SEARCH(ZAKL_DATA!$B$29,N485)),MAX($M$2:M484)+1,0)</f>
        <v>483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</v>
      </c>
      <c r="Y485" s="83" t="s">
        <v>2113</v>
      </c>
      <c r="Z485" t="str">
        <f>IFERROR(VLOOKUP(ROWS($Z$3:Z485),$X$3:$Y$992,2,0),"")</f>
        <v/>
      </c>
    </row>
    <row r="486" spans="13:26">
      <c r="M486" s="82">
        <f>IF(ISNUMBER(SEARCH(ZAKL_DATA!$B$29,N486)),MAX($M$2:M485)+1,0)</f>
        <v>484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</v>
      </c>
      <c r="Y486" s="83" t="s">
        <v>2115</v>
      </c>
      <c r="Z486" t="str">
        <f>IFERROR(VLOOKUP(ROWS($Z$3:Z486),$X$3:$Y$992,2,0),"")</f>
        <v/>
      </c>
    </row>
    <row r="487" spans="13:26">
      <c r="M487" s="82">
        <f>IF(ISNUMBER(SEARCH(ZAKL_DATA!$B$29,N487)),MAX($M$2:M486)+1,0)</f>
        <v>485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</v>
      </c>
      <c r="Y487" s="83" t="s">
        <v>2117</v>
      </c>
      <c r="Z487" t="str">
        <f>IFERROR(VLOOKUP(ROWS($Z$3:Z487),$X$3:$Y$992,2,0),"")</f>
        <v/>
      </c>
    </row>
    <row r="488" spans="13:26">
      <c r="M488" s="82">
        <f>IF(ISNUMBER(SEARCH(ZAKL_DATA!$B$29,N488)),MAX($M$2:M487)+1,0)</f>
        <v>486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</v>
      </c>
      <c r="Y488" s="83" t="s">
        <v>2119</v>
      </c>
      <c r="Z488" t="str">
        <f>IFERROR(VLOOKUP(ROWS($Z$3:Z488),$X$3:$Y$992,2,0),"")</f>
        <v/>
      </c>
    </row>
    <row r="489" spans="13:26">
      <c r="M489" s="82">
        <f>IF(ISNUMBER(SEARCH(ZAKL_DATA!$B$29,N489)),MAX($M$2:M488)+1,0)</f>
        <v>487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</v>
      </c>
      <c r="Y489" s="83" t="s">
        <v>2121</v>
      </c>
      <c r="Z489" t="str">
        <f>IFERROR(VLOOKUP(ROWS($Z$3:Z489),$X$3:$Y$992,2,0),"")</f>
        <v/>
      </c>
    </row>
    <row r="490" spans="13:26">
      <c r="M490" s="82">
        <f>IF(ISNUMBER(SEARCH(ZAKL_DATA!$B$29,N490)),MAX($M$2:M489)+1,0)</f>
        <v>488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</v>
      </c>
      <c r="Y490" s="83" t="s">
        <v>2123</v>
      </c>
      <c r="Z490" t="str">
        <f>IFERROR(VLOOKUP(ROWS($Z$3:Z490),$X$3:$Y$992,2,0),"")</f>
        <v/>
      </c>
    </row>
    <row r="491" spans="13:26">
      <c r="M491" s="82">
        <f>IF(ISNUMBER(SEARCH(ZAKL_DATA!$B$29,N491)),MAX($M$2:M490)+1,0)</f>
        <v>489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</v>
      </c>
      <c r="Y491" s="83" t="s">
        <v>2125</v>
      </c>
      <c r="Z491" t="str">
        <f>IFERROR(VLOOKUP(ROWS($Z$3:Z491),$X$3:$Y$992,2,0),"")</f>
        <v/>
      </c>
    </row>
    <row r="492" spans="13:26">
      <c r="M492" s="82">
        <f>IF(ISNUMBER(SEARCH(ZAKL_DATA!$B$29,N492)),MAX($M$2:M491)+1,0)</f>
        <v>490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</v>
      </c>
      <c r="Y492" s="83" t="s">
        <v>2127</v>
      </c>
      <c r="Z492" t="str">
        <f>IFERROR(VLOOKUP(ROWS($Z$3:Z492),$X$3:$Y$992,2,0),"")</f>
        <v/>
      </c>
    </row>
    <row r="493" spans="13:26">
      <c r="M493" s="82">
        <f>IF(ISNUMBER(SEARCH(ZAKL_DATA!$B$29,N493)),MAX($M$2:M492)+1,0)</f>
        <v>491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</v>
      </c>
      <c r="Y493" s="83" t="s">
        <v>2129</v>
      </c>
      <c r="Z493" t="str">
        <f>IFERROR(VLOOKUP(ROWS($Z$3:Z493),$X$3:$Y$992,2,0),"")</f>
        <v/>
      </c>
    </row>
    <row r="494" spans="13:26">
      <c r="M494" s="82">
        <f>IF(ISNUMBER(SEARCH(ZAKL_DATA!$B$29,N494)),MAX($M$2:M493)+1,0)</f>
        <v>492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</v>
      </c>
      <c r="Y494" s="83" t="s">
        <v>2131</v>
      </c>
      <c r="Z494" t="str">
        <f>IFERROR(VLOOKUP(ROWS($Z$3:Z494),$X$3:$Y$992,2,0),"")</f>
        <v/>
      </c>
    </row>
    <row r="495" spans="13:26">
      <c r="M495" s="82">
        <f>IF(ISNUMBER(SEARCH(ZAKL_DATA!$B$29,N495)),MAX($M$2:M494)+1,0)</f>
        <v>493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</v>
      </c>
      <c r="Y495" s="83" t="s">
        <v>2133</v>
      </c>
      <c r="Z495" t="str">
        <f>IFERROR(VLOOKUP(ROWS($Z$3:Z495),$X$3:$Y$992,2,0),"")</f>
        <v/>
      </c>
    </row>
    <row r="496" spans="13:26">
      <c r="M496" s="82">
        <f>IF(ISNUMBER(SEARCH(ZAKL_DATA!$B$29,N496)),MAX($M$2:M495)+1,0)</f>
        <v>494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</v>
      </c>
      <c r="Y496" s="83" t="s">
        <v>2135</v>
      </c>
      <c r="Z496" t="str">
        <f>IFERROR(VLOOKUP(ROWS($Z$3:Z496),$X$3:$Y$992,2,0),"")</f>
        <v/>
      </c>
    </row>
    <row r="497" spans="13:26">
      <c r="M497" s="82">
        <f>IF(ISNUMBER(SEARCH(ZAKL_DATA!$B$29,N497)),MAX($M$2:M496)+1,0)</f>
        <v>495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</v>
      </c>
      <c r="Y497" s="83" t="s">
        <v>2137</v>
      </c>
      <c r="Z497" t="str">
        <f>IFERROR(VLOOKUP(ROWS($Z$3:Z497),$X$3:$Y$992,2,0),"")</f>
        <v/>
      </c>
    </row>
    <row r="498" spans="13:26">
      <c r="M498" s="82">
        <f>IF(ISNUMBER(SEARCH(ZAKL_DATA!$B$29,N498)),MAX($M$2:M497)+1,0)</f>
        <v>496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</v>
      </c>
      <c r="Y498" s="83" t="s">
        <v>2139</v>
      </c>
      <c r="Z498" t="str">
        <f>IFERROR(VLOOKUP(ROWS($Z$3:Z498),$X$3:$Y$992,2,0),"")</f>
        <v/>
      </c>
    </row>
    <row r="499" spans="13:26">
      <c r="M499" s="82">
        <f>IF(ISNUMBER(SEARCH(ZAKL_DATA!$B$29,N499)),MAX($M$2:M498)+1,0)</f>
        <v>497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</v>
      </c>
      <c r="Y499" s="83" t="s">
        <v>2141</v>
      </c>
      <c r="Z499" t="str">
        <f>IFERROR(VLOOKUP(ROWS($Z$3:Z499),$X$3:$Y$992,2,0),"")</f>
        <v/>
      </c>
    </row>
    <row r="500" spans="13:26">
      <c r="M500" s="82">
        <f>IF(ISNUMBER(SEARCH(ZAKL_DATA!$B$29,N500)),MAX($M$2:M499)+1,0)</f>
        <v>498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</v>
      </c>
      <c r="Y500" s="83" t="s">
        <v>2143</v>
      </c>
      <c r="Z500" t="str">
        <f>IFERROR(VLOOKUP(ROWS($Z$3:Z500),$X$3:$Y$992,2,0),"")</f>
        <v/>
      </c>
    </row>
    <row r="501" spans="13:26">
      <c r="M501" s="82">
        <f>IF(ISNUMBER(SEARCH(ZAKL_DATA!$B$29,N501)),MAX($M$2:M500)+1,0)</f>
        <v>499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</v>
      </c>
      <c r="Y501" s="83" t="s">
        <v>2145</v>
      </c>
      <c r="Z501" t="str">
        <f>IFERROR(VLOOKUP(ROWS($Z$3:Z501),$X$3:$Y$992,2,0),"")</f>
        <v/>
      </c>
    </row>
    <row r="502" spans="13:26">
      <c r="M502" s="82">
        <f>IF(ISNUMBER(SEARCH(ZAKL_DATA!$B$29,N502)),MAX($M$2:M501)+1,0)</f>
        <v>500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</v>
      </c>
      <c r="Y502" s="83" t="s">
        <v>2147</v>
      </c>
      <c r="Z502" t="str">
        <f>IFERROR(VLOOKUP(ROWS($Z$3:Z502),$X$3:$Y$992,2,0),"")</f>
        <v/>
      </c>
    </row>
    <row r="503" spans="13:26">
      <c r="M503" s="82">
        <f>IF(ISNUMBER(SEARCH(ZAKL_DATA!$B$29,N503)),MAX($M$2:M502)+1,0)</f>
        <v>501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</v>
      </c>
      <c r="Y503" s="83" t="s">
        <v>2149</v>
      </c>
      <c r="Z503" t="str">
        <f>IFERROR(VLOOKUP(ROWS($Z$3:Z503),$X$3:$Y$992,2,0),"")</f>
        <v/>
      </c>
    </row>
    <row r="504" spans="13:26">
      <c r="M504" s="82">
        <f>IF(ISNUMBER(SEARCH(ZAKL_DATA!$B$29,N504)),MAX($M$2:M503)+1,0)</f>
        <v>502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</v>
      </c>
      <c r="Y504" s="83" t="s">
        <v>2151</v>
      </c>
      <c r="Z504" t="str">
        <f>IFERROR(VLOOKUP(ROWS($Z$3:Z504),$X$3:$Y$992,2,0),"")</f>
        <v/>
      </c>
    </row>
    <row r="505" spans="13:26">
      <c r="M505" s="82">
        <f>IF(ISNUMBER(SEARCH(ZAKL_DATA!$B$29,N505)),MAX($M$2:M504)+1,0)</f>
        <v>503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</v>
      </c>
      <c r="Y505" s="83" t="s">
        <v>2153</v>
      </c>
      <c r="Z505" t="str">
        <f>IFERROR(VLOOKUP(ROWS($Z$3:Z505),$X$3:$Y$992,2,0),"")</f>
        <v/>
      </c>
    </row>
    <row r="506" spans="13:26">
      <c r="M506" s="82">
        <f>IF(ISNUMBER(SEARCH(ZAKL_DATA!$B$29,N506)),MAX($M$2:M505)+1,0)</f>
        <v>504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</v>
      </c>
      <c r="Y506" s="83" t="s">
        <v>2155</v>
      </c>
      <c r="Z506" t="str">
        <f>IFERROR(VLOOKUP(ROWS($Z$3:Z506),$X$3:$Y$992,2,0),"")</f>
        <v/>
      </c>
    </row>
    <row r="507" spans="13:26">
      <c r="M507" s="82">
        <f>IF(ISNUMBER(SEARCH(ZAKL_DATA!$B$29,N507)),MAX($M$2:M506)+1,0)</f>
        <v>505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</v>
      </c>
      <c r="Y507" s="83" t="s">
        <v>2157</v>
      </c>
      <c r="Z507" t="str">
        <f>IFERROR(VLOOKUP(ROWS($Z$3:Z507),$X$3:$Y$992,2,0),"")</f>
        <v/>
      </c>
    </row>
    <row r="508" spans="13:26">
      <c r="M508" s="82">
        <f>IF(ISNUMBER(SEARCH(ZAKL_DATA!$B$29,N508)),MAX($M$2:M507)+1,0)</f>
        <v>506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</v>
      </c>
      <c r="Y508" s="83" t="s">
        <v>2159</v>
      </c>
      <c r="Z508" t="str">
        <f>IFERROR(VLOOKUP(ROWS($Z$3:Z508),$X$3:$Y$992,2,0),"")</f>
        <v/>
      </c>
    </row>
    <row r="509" spans="13:26">
      <c r="M509" s="82">
        <f>IF(ISNUMBER(SEARCH(ZAKL_DATA!$B$29,N509)),MAX($M$2:M508)+1,0)</f>
        <v>507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</v>
      </c>
      <c r="Y509" s="83" t="s">
        <v>2161</v>
      </c>
      <c r="Z509" t="str">
        <f>IFERROR(VLOOKUP(ROWS($Z$3:Z509),$X$3:$Y$992,2,0),"")</f>
        <v/>
      </c>
    </row>
    <row r="510" spans="13:26">
      <c r="M510" s="82">
        <f>IF(ISNUMBER(SEARCH(ZAKL_DATA!$B$29,N510)),MAX($M$2:M509)+1,0)</f>
        <v>508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</v>
      </c>
      <c r="Y510" s="83" t="s">
        <v>2163</v>
      </c>
      <c r="Z510" t="str">
        <f>IFERROR(VLOOKUP(ROWS($Z$3:Z510),$X$3:$Y$992,2,0),"")</f>
        <v/>
      </c>
    </row>
    <row r="511" spans="13:26">
      <c r="M511" s="82">
        <f>IF(ISNUMBER(SEARCH(ZAKL_DATA!$B$29,N511)),MAX($M$2:M510)+1,0)</f>
        <v>509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</v>
      </c>
      <c r="Y511" s="83" t="s">
        <v>2165</v>
      </c>
      <c r="Z511" t="str">
        <f>IFERROR(VLOOKUP(ROWS($Z$3:Z511),$X$3:$Y$992,2,0),"")</f>
        <v/>
      </c>
    </row>
    <row r="512" spans="13:26">
      <c r="M512" s="82">
        <f>IF(ISNUMBER(SEARCH(ZAKL_DATA!$B$29,N512)),MAX($M$2:M511)+1,0)</f>
        <v>510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</v>
      </c>
      <c r="Y512" s="83" t="s">
        <v>2167</v>
      </c>
      <c r="Z512" t="str">
        <f>IFERROR(VLOOKUP(ROWS($Z$3:Z512),$X$3:$Y$992,2,0),"")</f>
        <v/>
      </c>
    </row>
    <row r="513" spans="13:26">
      <c r="M513" s="82">
        <f>IF(ISNUMBER(SEARCH(ZAKL_DATA!$B$29,N513)),MAX($M$2:M512)+1,0)</f>
        <v>511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</v>
      </c>
      <c r="Y513" s="83" t="s">
        <v>2169</v>
      </c>
      <c r="Z513" t="str">
        <f>IFERROR(VLOOKUP(ROWS($Z$3:Z513),$X$3:$Y$992,2,0),"")</f>
        <v/>
      </c>
    </row>
    <row r="514" spans="13:26">
      <c r="M514" s="82">
        <f>IF(ISNUMBER(SEARCH(ZAKL_DATA!$B$29,N514)),MAX($M$2:M513)+1,0)</f>
        <v>512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</v>
      </c>
      <c r="Y514" s="83" t="s">
        <v>2171</v>
      </c>
      <c r="Z514" t="str">
        <f>IFERROR(VLOOKUP(ROWS($Z$3:Z514),$X$3:$Y$992,2,0),"")</f>
        <v/>
      </c>
    </row>
    <row r="515" spans="13:26">
      <c r="M515" s="82">
        <f>IF(ISNUMBER(SEARCH(ZAKL_DATA!$B$29,N515)),MAX($M$2:M514)+1,0)</f>
        <v>513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</v>
      </c>
      <c r="Y515" s="83" t="s">
        <v>2173</v>
      </c>
      <c r="Z515" t="str">
        <f>IFERROR(VLOOKUP(ROWS($Z$3:Z515),$X$3:$Y$992,2,0),"")</f>
        <v/>
      </c>
    </row>
    <row r="516" spans="13:26">
      <c r="M516" s="82">
        <f>IF(ISNUMBER(SEARCH(ZAKL_DATA!$B$29,N516)),MAX($M$2:M515)+1,0)</f>
        <v>514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</v>
      </c>
      <c r="Y516" s="83" t="s">
        <v>2175</v>
      </c>
      <c r="Z516" t="str">
        <f>IFERROR(VLOOKUP(ROWS($Z$3:Z516),$X$3:$Y$992,2,0),"")</f>
        <v/>
      </c>
    </row>
    <row r="517" spans="13:26">
      <c r="M517" s="82">
        <f>IF(ISNUMBER(SEARCH(ZAKL_DATA!$B$29,N517)),MAX($M$2:M516)+1,0)</f>
        <v>515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</v>
      </c>
      <c r="Y517" s="83" t="s">
        <v>2177</v>
      </c>
      <c r="Z517" t="str">
        <f>IFERROR(VLOOKUP(ROWS($Z$3:Z517),$X$3:$Y$992,2,0),"")</f>
        <v/>
      </c>
    </row>
    <row r="518" spans="13:26">
      <c r="M518" s="82">
        <f>IF(ISNUMBER(SEARCH(ZAKL_DATA!$B$29,N518)),MAX($M$2:M517)+1,0)</f>
        <v>516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</v>
      </c>
      <c r="Y518" s="83" t="s">
        <v>2179</v>
      </c>
      <c r="Z518" t="str">
        <f>IFERROR(VLOOKUP(ROWS($Z$3:Z518),$X$3:$Y$992,2,0),"")</f>
        <v/>
      </c>
    </row>
    <row r="519" spans="13:26">
      <c r="M519" s="82">
        <f>IF(ISNUMBER(SEARCH(ZAKL_DATA!$B$29,N519)),MAX($M$2:M518)+1,0)</f>
        <v>517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</v>
      </c>
      <c r="Y519" s="83" t="s">
        <v>2181</v>
      </c>
      <c r="Z519" t="str">
        <f>IFERROR(VLOOKUP(ROWS($Z$3:Z519),$X$3:$Y$992,2,0),"")</f>
        <v/>
      </c>
    </row>
    <row r="520" spans="13:26">
      <c r="M520" s="82">
        <f>IF(ISNUMBER(SEARCH(ZAKL_DATA!$B$29,N520)),MAX($M$2:M519)+1,0)</f>
        <v>518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</v>
      </c>
      <c r="Y520" s="83" t="s">
        <v>2183</v>
      </c>
      <c r="Z520" t="str">
        <f>IFERROR(VLOOKUP(ROWS($Z$3:Z520),$X$3:$Y$992,2,0),"")</f>
        <v/>
      </c>
    </row>
    <row r="521" spans="13:26">
      <c r="M521" s="82">
        <f>IF(ISNUMBER(SEARCH(ZAKL_DATA!$B$29,N521)),MAX($M$2:M520)+1,0)</f>
        <v>519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</v>
      </c>
      <c r="Y521" s="83" t="s">
        <v>2185</v>
      </c>
      <c r="Z521" t="str">
        <f>IFERROR(VLOOKUP(ROWS($Z$3:Z521),$X$3:$Y$992,2,0),"")</f>
        <v/>
      </c>
    </row>
    <row r="522" spans="13:26">
      <c r="M522" s="82">
        <f>IF(ISNUMBER(SEARCH(ZAKL_DATA!$B$29,N522)),MAX($M$2:M521)+1,0)</f>
        <v>520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</v>
      </c>
      <c r="Y522" s="83" t="s">
        <v>2187</v>
      </c>
      <c r="Z522" t="str">
        <f>IFERROR(VLOOKUP(ROWS($Z$3:Z522),$X$3:$Y$992,2,0),"")</f>
        <v/>
      </c>
    </row>
    <row r="523" spans="13:26">
      <c r="M523" s="82">
        <f>IF(ISNUMBER(SEARCH(ZAKL_DATA!$B$29,N523)),MAX($M$2:M522)+1,0)</f>
        <v>521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</v>
      </c>
      <c r="Y523" s="83" t="s">
        <v>2189</v>
      </c>
      <c r="Z523" t="str">
        <f>IFERROR(VLOOKUP(ROWS($Z$3:Z523),$X$3:$Y$992,2,0),"")</f>
        <v/>
      </c>
    </row>
    <row r="524" spans="13:26">
      <c r="M524" s="82">
        <f>IF(ISNUMBER(SEARCH(ZAKL_DATA!$B$29,N524)),MAX($M$2:M523)+1,0)</f>
        <v>522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</v>
      </c>
      <c r="Y524" s="83" t="s">
        <v>2191</v>
      </c>
      <c r="Z524" t="str">
        <f>IFERROR(VLOOKUP(ROWS($Z$3:Z524),$X$3:$Y$992,2,0),"")</f>
        <v/>
      </c>
    </row>
    <row r="525" spans="13:26">
      <c r="M525" s="82">
        <f>IF(ISNUMBER(SEARCH(ZAKL_DATA!$B$29,N525)),MAX($M$2:M524)+1,0)</f>
        <v>523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</v>
      </c>
      <c r="Y525" s="83" t="s">
        <v>2193</v>
      </c>
      <c r="Z525" t="str">
        <f>IFERROR(VLOOKUP(ROWS($Z$3:Z525),$X$3:$Y$992,2,0),"")</f>
        <v/>
      </c>
    </row>
    <row r="526" spans="13:26">
      <c r="M526" s="82">
        <f>IF(ISNUMBER(SEARCH(ZAKL_DATA!$B$29,N526)),MAX($M$2:M525)+1,0)</f>
        <v>524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</v>
      </c>
      <c r="Y526" s="83" t="s">
        <v>2195</v>
      </c>
      <c r="Z526" t="str">
        <f>IFERROR(VLOOKUP(ROWS($Z$3:Z526),$X$3:$Y$992,2,0),"")</f>
        <v/>
      </c>
    </row>
    <row r="527" spans="13:26">
      <c r="M527" s="82">
        <f>IF(ISNUMBER(SEARCH(ZAKL_DATA!$B$29,N527)),MAX($M$2:M526)+1,0)</f>
        <v>525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</v>
      </c>
      <c r="Y527" s="83" t="s">
        <v>2197</v>
      </c>
      <c r="Z527" t="str">
        <f>IFERROR(VLOOKUP(ROWS($Z$3:Z527),$X$3:$Y$992,2,0),"")</f>
        <v/>
      </c>
    </row>
    <row r="528" spans="13:26">
      <c r="M528" s="82">
        <f>IF(ISNUMBER(SEARCH(ZAKL_DATA!$B$29,N528)),MAX($M$2:M527)+1,0)</f>
        <v>526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</v>
      </c>
      <c r="Y528" s="83" t="s">
        <v>2199</v>
      </c>
      <c r="Z528" t="str">
        <f>IFERROR(VLOOKUP(ROWS($Z$3:Z528),$X$3:$Y$992,2,0),"")</f>
        <v/>
      </c>
    </row>
    <row r="529" spans="13:26">
      <c r="M529" s="82">
        <f>IF(ISNUMBER(SEARCH(ZAKL_DATA!$B$29,N529)),MAX($M$2:M528)+1,0)</f>
        <v>527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</v>
      </c>
      <c r="Y529" s="83" t="s">
        <v>2201</v>
      </c>
      <c r="Z529" t="str">
        <f>IFERROR(VLOOKUP(ROWS($Z$3:Z529),$X$3:$Y$992,2,0),"")</f>
        <v/>
      </c>
    </row>
    <row r="530" spans="13:26">
      <c r="M530" s="82">
        <f>IF(ISNUMBER(SEARCH(ZAKL_DATA!$B$29,N530)),MAX($M$2:M529)+1,0)</f>
        <v>528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</v>
      </c>
      <c r="Y530" s="83" t="s">
        <v>2203</v>
      </c>
      <c r="Z530" t="str">
        <f>IFERROR(VLOOKUP(ROWS($Z$3:Z530),$X$3:$Y$992,2,0),"")</f>
        <v/>
      </c>
    </row>
    <row r="531" spans="13:26">
      <c r="M531" s="82">
        <f>IF(ISNUMBER(SEARCH(ZAKL_DATA!$B$29,N531)),MAX($M$2:M530)+1,0)</f>
        <v>529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</v>
      </c>
      <c r="Y531" s="83" t="s">
        <v>2205</v>
      </c>
      <c r="Z531" t="str">
        <f>IFERROR(VLOOKUP(ROWS($Z$3:Z531),$X$3:$Y$992,2,0),"")</f>
        <v/>
      </c>
    </row>
    <row r="532" spans="13:26">
      <c r="M532" s="82">
        <f>IF(ISNUMBER(SEARCH(ZAKL_DATA!$B$29,N532)),MAX($M$2:M531)+1,0)</f>
        <v>530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</v>
      </c>
      <c r="Y532" s="83" t="s">
        <v>2207</v>
      </c>
      <c r="Z532" t="str">
        <f>IFERROR(VLOOKUP(ROWS($Z$3:Z532),$X$3:$Y$992,2,0),"")</f>
        <v/>
      </c>
    </row>
    <row r="533" spans="13:26">
      <c r="M533" s="82">
        <f>IF(ISNUMBER(SEARCH(ZAKL_DATA!$B$29,N533)),MAX($M$2:M532)+1,0)</f>
        <v>531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</v>
      </c>
      <c r="Y533" s="83" t="s">
        <v>2209</v>
      </c>
      <c r="Z533" t="str">
        <f>IFERROR(VLOOKUP(ROWS($Z$3:Z533),$X$3:$Y$992,2,0),"")</f>
        <v/>
      </c>
    </row>
    <row r="534" spans="13:26">
      <c r="M534" s="82">
        <f>IF(ISNUMBER(SEARCH(ZAKL_DATA!$B$29,N534)),MAX($M$2:M533)+1,0)</f>
        <v>532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</v>
      </c>
      <c r="Y534" s="83" t="s">
        <v>2211</v>
      </c>
      <c r="Z534" t="str">
        <f>IFERROR(VLOOKUP(ROWS($Z$3:Z534),$X$3:$Y$992,2,0),"")</f>
        <v/>
      </c>
    </row>
    <row r="535" spans="13:26">
      <c r="M535" s="82">
        <f>IF(ISNUMBER(SEARCH(ZAKL_DATA!$B$29,N535)),MAX($M$2:M534)+1,0)</f>
        <v>533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</v>
      </c>
      <c r="Y535" s="83" t="s">
        <v>2213</v>
      </c>
      <c r="Z535" t="str">
        <f>IFERROR(VLOOKUP(ROWS($Z$3:Z535),$X$3:$Y$992,2,0),"")</f>
        <v/>
      </c>
    </row>
    <row r="536" spans="13:26">
      <c r="M536" s="82">
        <f>IF(ISNUMBER(SEARCH(ZAKL_DATA!$B$29,N536)),MAX($M$2:M535)+1,0)</f>
        <v>534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</v>
      </c>
      <c r="Y536" s="83" t="s">
        <v>2215</v>
      </c>
      <c r="Z536" t="str">
        <f>IFERROR(VLOOKUP(ROWS($Z$3:Z536),$X$3:$Y$992,2,0),"")</f>
        <v/>
      </c>
    </row>
    <row r="537" spans="13:26">
      <c r="M537" s="82">
        <f>IF(ISNUMBER(SEARCH(ZAKL_DATA!$B$29,N537)),MAX($M$2:M536)+1,0)</f>
        <v>535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</v>
      </c>
      <c r="Y537" s="83" t="s">
        <v>2217</v>
      </c>
      <c r="Z537" t="str">
        <f>IFERROR(VLOOKUP(ROWS($Z$3:Z537),$X$3:$Y$992,2,0),"")</f>
        <v/>
      </c>
    </row>
    <row r="538" spans="13:26">
      <c r="M538" s="82">
        <f>IF(ISNUMBER(SEARCH(ZAKL_DATA!$B$29,N538)),MAX($M$2:M537)+1,0)</f>
        <v>536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</v>
      </c>
      <c r="Y538" s="83" t="s">
        <v>2219</v>
      </c>
      <c r="Z538" t="str">
        <f>IFERROR(VLOOKUP(ROWS($Z$3:Z538),$X$3:$Y$992,2,0),"")</f>
        <v/>
      </c>
    </row>
    <row r="539" spans="13:26">
      <c r="M539" s="82">
        <f>IF(ISNUMBER(SEARCH(ZAKL_DATA!$B$29,N539)),MAX($M$2:M538)+1,0)</f>
        <v>537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</v>
      </c>
      <c r="Y539" s="83" t="s">
        <v>2221</v>
      </c>
      <c r="Z539" t="str">
        <f>IFERROR(VLOOKUP(ROWS($Z$3:Z539),$X$3:$Y$992,2,0),"")</f>
        <v/>
      </c>
    </row>
    <row r="540" spans="13:26">
      <c r="M540" s="82">
        <f>IF(ISNUMBER(SEARCH(ZAKL_DATA!$B$29,N540)),MAX($M$2:M539)+1,0)</f>
        <v>538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</v>
      </c>
      <c r="Y540" s="83" t="s">
        <v>2223</v>
      </c>
      <c r="Z540" t="str">
        <f>IFERROR(VLOOKUP(ROWS($Z$3:Z540),$X$3:$Y$992,2,0),"")</f>
        <v/>
      </c>
    </row>
    <row r="541" spans="13:26">
      <c r="M541" s="82">
        <f>IF(ISNUMBER(SEARCH(ZAKL_DATA!$B$29,N541)),MAX($M$2:M540)+1,0)</f>
        <v>539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</v>
      </c>
      <c r="Y541" s="83" t="s">
        <v>2225</v>
      </c>
      <c r="Z541" t="str">
        <f>IFERROR(VLOOKUP(ROWS($Z$3:Z541),$X$3:$Y$992,2,0),"")</f>
        <v/>
      </c>
    </row>
    <row r="542" spans="13:26">
      <c r="M542" s="82">
        <f>IF(ISNUMBER(SEARCH(ZAKL_DATA!$B$29,N542)),MAX($M$2:M541)+1,0)</f>
        <v>540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</v>
      </c>
      <c r="Y542" s="83" t="s">
        <v>2227</v>
      </c>
      <c r="Z542" t="str">
        <f>IFERROR(VLOOKUP(ROWS($Z$3:Z542),$X$3:$Y$992,2,0),"")</f>
        <v/>
      </c>
    </row>
    <row r="543" spans="13:26">
      <c r="M543" s="82">
        <f>IF(ISNUMBER(SEARCH(ZAKL_DATA!$B$29,N543)),MAX($M$2:M542)+1,0)</f>
        <v>541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</v>
      </c>
      <c r="Y543" s="83" t="s">
        <v>2229</v>
      </c>
      <c r="Z543" t="str">
        <f>IFERROR(VLOOKUP(ROWS($Z$3:Z543),$X$3:$Y$992,2,0),"")</f>
        <v/>
      </c>
    </row>
    <row r="544" spans="13:26">
      <c r="M544" s="82">
        <f>IF(ISNUMBER(SEARCH(ZAKL_DATA!$B$29,N544)),MAX($M$2:M543)+1,0)</f>
        <v>542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</v>
      </c>
      <c r="Y544" s="83" t="s">
        <v>2231</v>
      </c>
      <c r="Z544" t="str">
        <f>IFERROR(VLOOKUP(ROWS($Z$3:Z544),$X$3:$Y$992,2,0),"")</f>
        <v/>
      </c>
    </row>
    <row r="545" spans="13:26">
      <c r="M545" s="82">
        <f>IF(ISNUMBER(SEARCH(ZAKL_DATA!$B$29,N545)),MAX($M$2:M544)+1,0)</f>
        <v>543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</v>
      </c>
      <c r="Y545" s="83" t="s">
        <v>2233</v>
      </c>
      <c r="Z545" t="str">
        <f>IFERROR(VLOOKUP(ROWS($Z$3:Z545),$X$3:$Y$992,2,0),"")</f>
        <v/>
      </c>
    </row>
    <row r="546" spans="13:26">
      <c r="M546" s="82">
        <f>IF(ISNUMBER(SEARCH(ZAKL_DATA!$B$29,N546)),MAX($M$2:M545)+1,0)</f>
        <v>544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</v>
      </c>
      <c r="Y546" s="83" t="s">
        <v>2235</v>
      </c>
      <c r="Z546" t="str">
        <f>IFERROR(VLOOKUP(ROWS($Z$3:Z546),$X$3:$Y$992,2,0),"")</f>
        <v/>
      </c>
    </row>
    <row r="547" spans="13:26">
      <c r="M547" s="82">
        <f>IF(ISNUMBER(SEARCH(ZAKL_DATA!$B$29,N547)),MAX($M$2:M546)+1,0)</f>
        <v>545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</v>
      </c>
      <c r="Y547" s="83" t="s">
        <v>2237</v>
      </c>
      <c r="Z547" t="str">
        <f>IFERROR(VLOOKUP(ROWS($Z$3:Z547),$X$3:$Y$992,2,0),"")</f>
        <v/>
      </c>
    </row>
    <row r="548" spans="13:26">
      <c r="M548" s="82">
        <f>IF(ISNUMBER(SEARCH(ZAKL_DATA!$B$29,N548)),MAX($M$2:M547)+1,0)</f>
        <v>546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</v>
      </c>
      <c r="Y548" s="83" t="s">
        <v>2239</v>
      </c>
      <c r="Z548" t="str">
        <f>IFERROR(VLOOKUP(ROWS($Z$3:Z548),$X$3:$Y$992,2,0),"")</f>
        <v/>
      </c>
    </row>
    <row r="549" spans="13:26">
      <c r="M549" s="82">
        <f>IF(ISNUMBER(SEARCH(ZAKL_DATA!$B$29,N549)),MAX($M$2:M548)+1,0)</f>
        <v>547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</v>
      </c>
      <c r="Y549" s="83" t="s">
        <v>2241</v>
      </c>
      <c r="Z549" t="str">
        <f>IFERROR(VLOOKUP(ROWS($Z$3:Z549),$X$3:$Y$992,2,0),"")</f>
        <v/>
      </c>
    </row>
    <row r="550" spans="13:26">
      <c r="M550" s="82">
        <f>IF(ISNUMBER(SEARCH(ZAKL_DATA!$B$29,N550)),MAX($M$2:M549)+1,0)</f>
        <v>548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</v>
      </c>
      <c r="Y550" s="83" t="s">
        <v>2243</v>
      </c>
      <c r="Z550" t="str">
        <f>IFERROR(VLOOKUP(ROWS($Z$3:Z550),$X$3:$Y$992,2,0),"")</f>
        <v/>
      </c>
    </row>
    <row r="551" spans="13:26">
      <c r="M551" s="82">
        <f>IF(ISNUMBER(SEARCH(ZAKL_DATA!$B$29,N551)),MAX($M$2:M550)+1,0)</f>
        <v>549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</v>
      </c>
      <c r="Y551" s="83" t="s">
        <v>2245</v>
      </c>
      <c r="Z551" t="str">
        <f>IFERROR(VLOOKUP(ROWS($Z$3:Z551),$X$3:$Y$992,2,0),"")</f>
        <v/>
      </c>
    </row>
    <row r="552" spans="13:26">
      <c r="M552" s="82">
        <f>IF(ISNUMBER(SEARCH(ZAKL_DATA!$B$29,N552)),MAX($M$2:M551)+1,0)</f>
        <v>550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</v>
      </c>
      <c r="Y552" s="83" t="s">
        <v>2247</v>
      </c>
      <c r="Z552" t="str">
        <f>IFERROR(VLOOKUP(ROWS($Z$3:Z552),$X$3:$Y$992,2,0),"")</f>
        <v/>
      </c>
    </row>
    <row r="553" spans="13:26">
      <c r="M553" s="82">
        <f>IF(ISNUMBER(SEARCH(ZAKL_DATA!$B$29,N553)),MAX($M$2:M552)+1,0)</f>
        <v>551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</v>
      </c>
      <c r="Y553" s="83" t="s">
        <v>2249</v>
      </c>
      <c r="Z553" t="str">
        <f>IFERROR(VLOOKUP(ROWS($Z$3:Z553),$X$3:$Y$992,2,0),"")</f>
        <v/>
      </c>
    </row>
    <row r="554" spans="13:26">
      <c r="M554" s="82">
        <f>IF(ISNUMBER(SEARCH(ZAKL_DATA!$B$29,N554)),MAX($M$2:M553)+1,0)</f>
        <v>552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</v>
      </c>
      <c r="Y554" s="83" t="s">
        <v>2251</v>
      </c>
      <c r="Z554" t="str">
        <f>IFERROR(VLOOKUP(ROWS($Z$3:Z554),$X$3:$Y$992,2,0),"")</f>
        <v/>
      </c>
    </row>
    <row r="555" spans="13:26">
      <c r="M555" s="82">
        <f>IF(ISNUMBER(SEARCH(ZAKL_DATA!$B$29,N555)),MAX($M$2:M554)+1,0)</f>
        <v>553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</v>
      </c>
      <c r="Y555" s="83" t="s">
        <v>2253</v>
      </c>
      <c r="Z555" t="str">
        <f>IFERROR(VLOOKUP(ROWS($Z$3:Z555),$X$3:$Y$992,2,0),"")</f>
        <v/>
      </c>
    </row>
    <row r="556" spans="13:26">
      <c r="M556" s="82">
        <f>IF(ISNUMBER(SEARCH(ZAKL_DATA!$B$29,N556)),MAX($M$2:M555)+1,0)</f>
        <v>554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</v>
      </c>
      <c r="Y556" s="83" t="s">
        <v>2255</v>
      </c>
      <c r="Z556" t="str">
        <f>IFERROR(VLOOKUP(ROWS($Z$3:Z556),$X$3:$Y$992,2,0),"")</f>
        <v/>
      </c>
    </row>
    <row r="557" spans="13:26">
      <c r="M557" s="82">
        <f>IF(ISNUMBER(SEARCH(ZAKL_DATA!$B$29,N557)),MAX($M$2:M556)+1,0)</f>
        <v>555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</v>
      </c>
      <c r="Y557" s="83" t="s">
        <v>2257</v>
      </c>
      <c r="Z557" t="str">
        <f>IFERROR(VLOOKUP(ROWS($Z$3:Z557),$X$3:$Y$992,2,0),"")</f>
        <v/>
      </c>
    </row>
    <row r="558" spans="13:26">
      <c r="M558" s="82">
        <f>IF(ISNUMBER(SEARCH(ZAKL_DATA!$B$29,N558)),MAX($M$2:M557)+1,0)</f>
        <v>556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</v>
      </c>
      <c r="Y558" s="83" t="s">
        <v>2259</v>
      </c>
      <c r="Z558" t="str">
        <f>IFERROR(VLOOKUP(ROWS($Z$3:Z558),$X$3:$Y$992,2,0),"")</f>
        <v/>
      </c>
    </row>
    <row r="559" spans="13:26">
      <c r="M559" s="82">
        <f>IF(ISNUMBER(SEARCH(ZAKL_DATA!$B$29,N559)),MAX($M$2:M558)+1,0)</f>
        <v>557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</v>
      </c>
      <c r="Y559" s="83" t="s">
        <v>2261</v>
      </c>
      <c r="Z559" t="str">
        <f>IFERROR(VLOOKUP(ROWS($Z$3:Z559),$X$3:$Y$992,2,0),"")</f>
        <v/>
      </c>
    </row>
    <row r="560" spans="13:26">
      <c r="M560" s="82">
        <f>IF(ISNUMBER(SEARCH(ZAKL_DATA!$B$29,N560)),MAX($M$2:M559)+1,0)</f>
        <v>558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</v>
      </c>
      <c r="Y560" s="83" t="s">
        <v>2263</v>
      </c>
      <c r="Z560" t="str">
        <f>IFERROR(VLOOKUP(ROWS($Z$3:Z560),$X$3:$Y$992,2,0),"")</f>
        <v/>
      </c>
    </row>
    <row r="561" spans="13:26">
      <c r="M561" s="82">
        <f>IF(ISNUMBER(SEARCH(ZAKL_DATA!$B$29,N561)),MAX($M$2:M560)+1,0)</f>
        <v>559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</v>
      </c>
      <c r="Y561" s="83" t="s">
        <v>2265</v>
      </c>
      <c r="Z561" t="str">
        <f>IFERROR(VLOOKUP(ROWS($Z$3:Z561),$X$3:$Y$992,2,0),"")</f>
        <v/>
      </c>
    </row>
    <row r="562" spans="13:26">
      <c r="M562" s="82">
        <f>IF(ISNUMBER(SEARCH(ZAKL_DATA!$B$29,N562)),MAX($M$2:M561)+1,0)</f>
        <v>560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</v>
      </c>
      <c r="Y562" s="83" t="s">
        <v>2267</v>
      </c>
      <c r="Z562" t="str">
        <f>IFERROR(VLOOKUP(ROWS($Z$3:Z562),$X$3:$Y$992,2,0),"")</f>
        <v/>
      </c>
    </row>
    <row r="563" spans="13:26">
      <c r="M563" s="82">
        <f>IF(ISNUMBER(SEARCH(ZAKL_DATA!$B$29,N563)),MAX($M$2:M562)+1,0)</f>
        <v>561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</v>
      </c>
      <c r="Y563" s="83" t="s">
        <v>2269</v>
      </c>
      <c r="Z563" t="str">
        <f>IFERROR(VLOOKUP(ROWS($Z$3:Z563),$X$3:$Y$992,2,0),"")</f>
        <v/>
      </c>
    </row>
    <row r="564" spans="13:26">
      <c r="M564" s="82">
        <f>IF(ISNUMBER(SEARCH(ZAKL_DATA!$B$29,N564)),MAX($M$2:M563)+1,0)</f>
        <v>562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</v>
      </c>
      <c r="Y564" s="83" t="s">
        <v>2271</v>
      </c>
      <c r="Z564" t="str">
        <f>IFERROR(VLOOKUP(ROWS($Z$3:Z564),$X$3:$Y$992,2,0),"")</f>
        <v/>
      </c>
    </row>
    <row r="565" spans="13:26">
      <c r="M565" s="82">
        <f>IF(ISNUMBER(SEARCH(ZAKL_DATA!$B$29,N565)),MAX($M$2:M564)+1,0)</f>
        <v>563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</v>
      </c>
      <c r="Y565" s="83" t="s">
        <v>2273</v>
      </c>
      <c r="Z565" t="str">
        <f>IFERROR(VLOOKUP(ROWS($Z$3:Z565),$X$3:$Y$992,2,0),"")</f>
        <v/>
      </c>
    </row>
    <row r="566" spans="13:26">
      <c r="M566" s="82">
        <f>IF(ISNUMBER(SEARCH(ZAKL_DATA!$B$29,N566)),MAX($M$2:M565)+1,0)</f>
        <v>564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</v>
      </c>
      <c r="Y566" s="83" t="s">
        <v>2275</v>
      </c>
      <c r="Z566" t="str">
        <f>IFERROR(VLOOKUP(ROWS($Z$3:Z566),$X$3:$Y$992,2,0),"")</f>
        <v/>
      </c>
    </row>
    <row r="567" spans="13:26">
      <c r="M567" s="82">
        <f>IF(ISNUMBER(SEARCH(ZAKL_DATA!$B$29,N567)),MAX($M$2:M566)+1,0)</f>
        <v>565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</v>
      </c>
      <c r="Y567" s="83" t="s">
        <v>2277</v>
      </c>
      <c r="Z567" t="str">
        <f>IFERROR(VLOOKUP(ROWS($Z$3:Z567),$X$3:$Y$992,2,0),"")</f>
        <v/>
      </c>
    </row>
    <row r="568" spans="13:26">
      <c r="M568" s="82">
        <f>IF(ISNUMBER(SEARCH(ZAKL_DATA!$B$29,N568)),MAX($M$2:M567)+1,0)</f>
        <v>566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</v>
      </c>
      <c r="Y568" s="83" t="s">
        <v>2279</v>
      </c>
      <c r="Z568" t="str">
        <f>IFERROR(VLOOKUP(ROWS($Z$3:Z568),$X$3:$Y$992,2,0),"")</f>
        <v/>
      </c>
    </row>
    <row r="569" spans="13:26">
      <c r="M569" s="82">
        <f>IF(ISNUMBER(SEARCH(ZAKL_DATA!$B$29,N569)),MAX($M$2:M568)+1,0)</f>
        <v>567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</v>
      </c>
      <c r="Y569" s="83" t="s">
        <v>2281</v>
      </c>
      <c r="Z569" t="str">
        <f>IFERROR(VLOOKUP(ROWS($Z$3:Z569),$X$3:$Y$992,2,0),"")</f>
        <v/>
      </c>
    </row>
    <row r="570" spans="13:26">
      <c r="M570" s="82">
        <f>IF(ISNUMBER(SEARCH(ZAKL_DATA!$B$29,N570)),MAX($M$2:M569)+1,0)</f>
        <v>568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</v>
      </c>
      <c r="Y570" s="83" t="s">
        <v>2283</v>
      </c>
      <c r="Z570" t="str">
        <f>IFERROR(VLOOKUP(ROWS($Z$3:Z570),$X$3:$Y$992,2,0),"")</f>
        <v/>
      </c>
    </row>
    <row r="571" spans="13:26">
      <c r="M571" s="82">
        <f>IF(ISNUMBER(SEARCH(ZAKL_DATA!$B$29,N571)),MAX($M$2:M570)+1,0)</f>
        <v>569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</v>
      </c>
      <c r="Y571" s="83" t="s">
        <v>2285</v>
      </c>
      <c r="Z571" t="str">
        <f>IFERROR(VLOOKUP(ROWS($Z$3:Z571),$X$3:$Y$992,2,0),"")</f>
        <v/>
      </c>
    </row>
    <row r="572" spans="13:26">
      <c r="M572" s="82">
        <f>IF(ISNUMBER(SEARCH(ZAKL_DATA!$B$29,N572)),MAX($M$2:M571)+1,0)</f>
        <v>570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</v>
      </c>
      <c r="Y572" s="83" t="s">
        <v>2287</v>
      </c>
      <c r="Z572" t="str">
        <f>IFERROR(VLOOKUP(ROWS($Z$3:Z572),$X$3:$Y$992,2,0),"")</f>
        <v/>
      </c>
    </row>
    <row r="573" spans="13:26">
      <c r="M573" s="82">
        <f>IF(ISNUMBER(SEARCH(ZAKL_DATA!$B$29,N573)),MAX($M$2:M572)+1,0)</f>
        <v>571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</v>
      </c>
      <c r="Y573" s="83" t="s">
        <v>2289</v>
      </c>
      <c r="Z573" t="str">
        <f>IFERROR(VLOOKUP(ROWS($Z$3:Z573),$X$3:$Y$992,2,0),"")</f>
        <v/>
      </c>
    </row>
    <row r="574" spans="13:26">
      <c r="M574" s="82">
        <f>IF(ISNUMBER(SEARCH(ZAKL_DATA!$B$29,N574)),MAX($M$2:M573)+1,0)</f>
        <v>572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</v>
      </c>
      <c r="Y574" s="83" t="s">
        <v>2291</v>
      </c>
      <c r="Z574" t="str">
        <f>IFERROR(VLOOKUP(ROWS($Z$3:Z574),$X$3:$Y$992,2,0),"")</f>
        <v/>
      </c>
    </row>
    <row r="575" spans="13:26">
      <c r="M575" s="82">
        <f>IF(ISNUMBER(SEARCH(ZAKL_DATA!$B$29,N575)),MAX($M$2:M574)+1,0)</f>
        <v>573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</v>
      </c>
      <c r="Y575" s="83" t="s">
        <v>2293</v>
      </c>
      <c r="Z575" t="str">
        <f>IFERROR(VLOOKUP(ROWS($Z$3:Z575),$X$3:$Y$992,2,0),"")</f>
        <v/>
      </c>
    </row>
    <row r="576" spans="13:26">
      <c r="M576" s="82">
        <f>IF(ISNUMBER(SEARCH(ZAKL_DATA!$B$29,N576)),MAX($M$2:M575)+1,0)</f>
        <v>574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</v>
      </c>
      <c r="Y576" s="83" t="s">
        <v>2295</v>
      </c>
      <c r="Z576" t="str">
        <f>IFERROR(VLOOKUP(ROWS($Z$3:Z576),$X$3:$Y$992,2,0),"")</f>
        <v/>
      </c>
    </row>
    <row r="577" spans="13:26">
      <c r="M577" s="82">
        <f>IF(ISNUMBER(SEARCH(ZAKL_DATA!$B$29,N577)),MAX($M$2:M576)+1,0)</f>
        <v>575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</v>
      </c>
      <c r="Y577" s="83" t="s">
        <v>2297</v>
      </c>
      <c r="Z577" t="str">
        <f>IFERROR(VLOOKUP(ROWS($Z$3:Z577),$X$3:$Y$992,2,0),"")</f>
        <v/>
      </c>
    </row>
    <row r="578" spans="13:26">
      <c r="M578" s="82">
        <f>IF(ISNUMBER(SEARCH(ZAKL_DATA!$B$29,N578)),MAX($M$2:M577)+1,0)</f>
        <v>576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</v>
      </c>
      <c r="Y578" s="83" t="s">
        <v>2299</v>
      </c>
      <c r="Z578" t="str">
        <f>IFERROR(VLOOKUP(ROWS($Z$3:Z578),$X$3:$Y$992,2,0),"")</f>
        <v/>
      </c>
    </row>
    <row r="579" spans="13:26">
      <c r="M579" s="82">
        <f>IF(ISNUMBER(SEARCH(ZAKL_DATA!$B$29,N579)),MAX($M$2:M578)+1,0)</f>
        <v>577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</v>
      </c>
      <c r="Y579" s="83" t="s">
        <v>2301</v>
      </c>
      <c r="Z579" t="str">
        <f>IFERROR(VLOOKUP(ROWS($Z$3:Z579),$X$3:$Y$992,2,0),"")</f>
        <v/>
      </c>
    </row>
    <row r="580" spans="13:26">
      <c r="M580" s="82">
        <f>IF(ISNUMBER(SEARCH(ZAKL_DATA!$B$29,N580)),MAX($M$2:M579)+1,0)</f>
        <v>578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</v>
      </c>
      <c r="Y580" s="83" t="s">
        <v>2303</v>
      </c>
      <c r="Z580" t="str">
        <f>IFERROR(VLOOKUP(ROWS($Z$3:Z580),$X$3:$Y$992,2,0),"")</f>
        <v/>
      </c>
    </row>
    <row r="581" spans="13:26">
      <c r="M581" s="82">
        <f>IF(ISNUMBER(SEARCH(ZAKL_DATA!$B$29,N581)),MAX($M$2:M580)+1,0)</f>
        <v>579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</v>
      </c>
      <c r="Y581" s="83" t="s">
        <v>2305</v>
      </c>
      <c r="Z581" t="str">
        <f>IFERROR(VLOOKUP(ROWS($Z$3:Z581),$X$3:$Y$992,2,0),"")</f>
        <v/>
      </c>
    </row>
    <row r="582" spans="13:26">
      <c r="M582" s="82">
        <f>IF(ISNUMBER(SEARCH(ZAKL_DATA!$B$29,N582)),MAX($M$2:M581)+1,0)</f>
        <v>580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</v>
      </c>
      <c r="Y582" s="83" t="s">
        <v>2307</v>
      </c>
      <c r="Z582" t="str">
        <f>IFERROR(VLOOKUP(ROWS($Z$3:Z582),$X$3:$Y$992,2,0),"")</f>
        <v/>
      </c>
    </row>
    <row r="583" spans="13:26">
      <c r="M583" s="82">
        <f>IF(ISNUMBER(SEARCH(ZAKL_DATA!$B$29,N583)),MAX($M$2:M582)+1,0)</f>
        <v>581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</v>
      </c>
      <c r="Y583" s="83" t="s">
        <v>2309</v>
      </c>
      <c r="Z583" t="str">
        <f>IFERROR(VLOOKUP(ROWS($Z$3:Z583),$X$3:$Y$992,2,0),"")</f>
        <v/>
      </c>
    </row>
    <row r="584" spans="13:26">
      <c r="M584" s="82">
        <f>IF(ISNUMBER(SEARCH(ZAKL_DATA!$B$29,N584)),MAX($M$2:M583)+1,0)</f>
        <v>582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</v>
      </c>
      <c r="Y584" s="83" t="s">
        <v>2311</v>
      </c>
      <c r="Z584" t="str">
        <f>IFERROR(VLOOKUP(ROWS($Z$3:Z584),$X$3:$Y$992,2,0),"")</f>
        <v/>
      </c>
    </row>
    <row r="585" spans="13:26">
      <c r="M585" s="82">
        <f>IF(ISNUMBER(SEARCH(ZAKL_DATA!$B$29,N585)),MAX($M$2:M584)+1,0)</f>
        <v>583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</v>
      </c>
      <c r="Y585" s="83" t="s">
        <v>2313</v>
      </c>
      <c r="Z585" t="str">
        <f>IFERROR(VLOOKUP(ROWS($Z$3:Z585),$X$3:$Y$992,2,0),"")</f>
        <v/>
      </c>
    </row>
    <row r="586" spans="13:26">
      <c r="M586" s="82">
        <f>IF(ISNUMBER(SEARCH(ZAKL_DATA!$B$29,N586)),MAX($M$2:M585)+1,0)</f>
        <v>584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</v>
      </c>
      <c r="Y586" s="83" t="s">
        <v>2315</v>
      </c>
      <c r="Z586" t="str">
        <f>IFERROR(VLOOKUP(ROWS($Z$3:Z586),$X$3:$Y$992,2,0),"")</f>
        <v/>
      </c>
    </row>
    <row r="587" spans="13:26">
      <c r="M587" s="82">
        <f>IF(ISNUMBER(SEARCH(ZAKL_DATA!$B$29,N587)),MAX($M$2:M586)+1,0)</f>
        <v>585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</v>
      </c>
      <c r="Y587" s="83" t="s">
        <v>2317</v>
      </c>
      <c r="Z587" t="str">
        <f>IFERROR(VLOOKUP(ROWS($Z$3:Z587),$X$3:$Y$992,2,0),"")</f>
        <v/>
      </c>
    </row>
    <row r="588" spans="13:26">
      <c r="M588" s="82">
        <f>IF(ISNUMBER(SEARCH(ZAKL_DATA!$B$29,N588)),MAX($M$2:M587)+1,0)</f>
        <v>586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</v>
      </c>
      <c r="Y588" s="83" t="s">
        <v>2319</v>
      </c>
      <c r="Z588" t="str">
        <f>IFERROR(VLOOKUP(ROWS($Z$3:Z588),$X$3:$Y$992,2,0),"")</f>
        <v/>
      </c>
    </row>
    <row r="589" spans="13:26">
      <c r="M589" s="82">
        <f>IF(ISNUMBER(SEARCH(ZAKL_DATA!$B$29,N589)),MAX($M$2:M588)+1,0)</f>
        <v>587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</v>
      </c>
      <c r="Y589" s="83" t="s">
        <v>2321</v>
      </c>
      <c r="Z589" t="str">
        <f>IFERROR(VLOOKUP(ROWS($Z$3:Z589),$X$3:$Y$992,2,0),"")</f>
        <v/>
      </c>
    </row>
    <row r="590" spans="13:26">
      <c r="M590" s="82">
        <f>IF(ISNUMBER(SEARCH(ZAKL_DATA!$B$29,N590)),MAX($M$2:M589)+1,0)</f>
        <v>588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</v>
      </c>
      <c r="Y590" s="83" t="s">
        <v>2323</v>
      </c>
      <c r="Z590" t="str">
        <f>IFERROR(VLOOKUP(ROWS($Z$3:Z590),$X$3:$Y$992,2,0),"")</f>
        <v/>
      </c>
    </row>
    <row r="591" spans="13:26">
      <c r="M591" s="82">
        <f>IF(ISNUMBER(SEARCH(ZAKL_DATA!$B$29,N591)),MAX($M$2:M590)+1,0)</f>
        <v>589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</v>
      </c>
      <c r="Y591" s="83" t="s">
        <v>2325</v>
      </c>
      <c r="Z591" t="str">
        <f>IFERROR(VLOOKUP(ROWS($Z$3:Z591),$X$3:$Y$992,2,0),"")</f>
        <v/>
      </c>
    </row>
    <row r="592" spans="13:26">
      <c r="M592" s="82">
        <f>IF(ISNUMBER(SEARCH(ZAKL_DATA!$B$29,N592)),MAX($M$2:M591)+1,0)</f>
        <v>590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</v>
      </c>
      <c r="Y592" s="83" t="s">
        <v>2327</v>
      </c>
      <c r="Z592" t="str">
        <f>IFERROR(VLOOKUP(ROWS($Z$3:Z592),$X$3:$Y$992,2,0),"")</f>
        <v/>
      </c>
    </row>
    <row r="593" spans="13:26">
      <c r="M593" s="82">
        <f>IF(ISNUMBER(SEARCH(ZAKL_DATA!$B$29,N593)),MAX($M$2:M592)+1,0)</f>
        <v>591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</v>
      </c>
      <c r="Y593" s="83" t="s">
        <v>2329</v>
      </c>
      <c r="Z593" t="str">
        <f>IFERROR(VLOOKUP(ROWS($Z$3:Z593),$X$3:$Y$992,2,0),"")</f>
        <v/>
      </c>
    </row>
    <row r="594" spans="13:26">
      <c r="M594" s="82">
        <f>IF(ISNUMBER(SEARCH(ZAKL_DATA!$B$29,N594)),MAX($M$2:M593)+1,0)</f>
        <v>592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</v>
      </c>
      <c r="Y594" s="83" t="s">
        <v>2331</v>
      </c>
      <c r="Z594" t="str">
        <f>IFERROR(VLOOKUP(ROWS($Z$3:Z594),$X$3:$Y$992,2,0),"")</f>
        <v/>
      </c>
    </row>
    <row r="595" spans="13:26">
      <c r="M595" s="82">
        <f>IF(ISNUMBER(SEARCH(ZAKL_DATA!$B$29,N595)),MAX($M$2:M594)+1,0)</f>
        <v>593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</v>
      </c>
      <c r="Y595" s="83" t="s">
        <v>2332</v>
      </c>
      <c r="Z595" t="str">
        <f>IFERROR(VLOOKUP(ROWS($Z$3:Z595),$X$3:$Y$992,2,0),"")</f>
        <v/>
      </c>
    </row>
    <row r="596" spans="13:26">
      <c r="M596" s="82">
        <f>IF(ISNUMBER(SEARCH(ZAKL_DATA!$B$29,N596)),MAX($M$2:M595)+1,0)</f>
        <v>594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</v>
      </c>
      <c r="Y596" s="83" t="s">
        <v>2334</v>
      </c>
      <c r="Z596" t="str">
        <f>IFERROR(VLOOKUP(ROWS($Z$3:Z596),$X$3:$Y$992,2,0),"")</f>
        <v/>
      </c>
    </row>
    <row r="597" spans="13:26">
      <c r="M597" s="82">
        <f>IF(ISNUMBER(SEARCH(ZAKL_DATA!$B$29,N597)),MAX($M$2:M596)+1,0)</f>
        <v>595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</v>
      </c>
      <c r="Y597" s="83" t="s">
        <v>2336</v>
      </c>
      <c r="Z597" t="str">
        <f>IFERROR(VLOOKUP(ROWS($Z$3:Z597),$X$3:$Y$992,2,0),"")</f>
        <v/>
      </c>
    </row>
    <row r="598" spans="13:26">
      <c r="M598" s="82">
        <f>IF(ISNUMBER(SEARCH(ZAKL_DATA!$B$29,N598)),MAX($M$2:M597)+1,0)</f>
        <v>596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</v>
      </c>
      <c r="Y598" s="83" t="s">
        <v>2338</v>
      </c>
      <c r="Z598" t="str">
        <f>IFERROR(VLOOKUP(ROWS($Z$3:Z598),$X$3:$Y$992,2,0),"")</f>
        <v/>
      </c>
    </row>
    <row r="599" spans="13:26">
      <c r="M599" s="82">
        <f>IF(ISNUMBER(SEARCH(ZAKL_DATA!$B$29,N599)),MAX($M$2:M598)+1,0)</f>
        <v>597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</v>
      </c>
      <c r="Y599" s="83" t="s">
        <v>2340</v>
      </c>
      <c r="Z599" t="str">
        <f>IFERROR(VLOOKUP(ROWS($Z$3:Z599),$X$3:$Y$992,2,0),"")</f>
        <v/>
      </c>
    </row>
    <row r="600" spans="13:26">
      <c r="M600" s="82">
        <f>IF(ISNUMBER(SEARCH(ZAKL_DATA!$B$29,N600)),MAX($M$2:M599)+1,0)</f>
        <v>598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</v>
      </c>
      <c r="Y600" s="83" t="s">
        <v>2342</v>
      </c>
      <c r="Z600" t="str">
        <f>IFERROR(VLOOKUP(ROWS($Z$3:Z600),$X$3:$Y$992,2,0),"")</f>
        <v/>
      </c>
    </row>
    <row r="601" spans="13:26">
      <c r="M601" s="82">
        <f>IF(ISNUMBER(SEARCH(ZAKL_DATA!$B$29,N601)),MAX($M$2:M600)+1,0)</f>
        <v>599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</v>
      </c>
      <c r="Y601" s="83" t="s">
        <v>2344</v>
      </c>
      <c r="Z601" t="str">
        <f>IFERROR(VLOOKUP(ROWS($Z$3:Z601),$X$3:$Y$992,2,0),"")</f>
        <v/>
      </c>
    </row>
    <row r="602" spans="13:26">
      <c r="M602" s="82">
        <f>IF(ISNUMBER(SEARCH(ZAKL_DATA!$B$29,N602)),MAX($M$2:M601)+1,0)</f>
        <v>600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</v>
      </c>
      <c r="Y602" s="83" t="s">
        <v>2346</v>
      </c>
      <c r="Z602" t="str">
        <f>IFERROR(VLOOKUP(ROWS($Z$3:Z602),$X$3:$Y$992,2,0),"")</f>
        <v/>
      </c>
    </row>
    <row r="603" spans="13:26">
      <c r="M603" s="82">
        <f>IF(ISNUMBER(SEARCH(ZAKL_DATA!$B$29,N603)),MAX($M$2:M602)+1,0)</f>
        <v>601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</v>
      </c>
      <c r="Y603" s="83" t="s">
        <v>2348</v>
      </c>
      <c r="Z603" t="str">
        <f>IFERROR(VLOOKUP(ROWS($Z$3:Z603),$X$3:$Y$992,2,0),"")</f>
        <v/>
      </c>
    </row>
    <row r="604" spans="13:26">
      <c r="M604" s="82">
        <f>IF(ISNUMBER(SEARCH(ZAKL_DATA!$B$29,N604)),MAX($M$2:M603)+1,0)</f>
        <v>602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</v>
      </c>
      <c r="Y604" s="83" t="s">
        <v>2350</v>
      </c>
      <c r="Z604" t="str">
        <f>IFERROR(VLOOKUP(ROWS($Z$3:Z604),$X$3:$Y$992,2,0),"")</f>
        <v/>
      </c>
    </row>
    <row r="605" spans="13:26">
      <c r="M605" s="82">
        <f>IF(ISNUMBER(SEARCH(ZAKL_DATA!$B$29,N605)),MAX($M$2:M604)+1,0)</f>
        <v>603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</v>
      </c>
      <c r="Y605" s="83" t="s">
        <v>2352</v>
      </c>
      <c r="Z605" t="str">
        <f>IFERROR(VLOOKUP(ROWS($Z$3:Z605),$X$3:$Y$992,2,0),"")</f>
        <v/>
      </c>
    </row>
    <row r="606" spans="13:26">
      <c r="M606" s="82">
        <f>IF(ISNUMBER(SEARCH(ZAKL_DATA!$B$29,N606)),MAX($M$2:M605)+1,0)</f>
        <v>604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</v>
      </c>
      <c r="Y606" s="83" t="s">
        <v>2354</v>
      </c>
      <c r="Z606" t="str">
        <f>IFERROR(VLOOKUP(ROWS($Z$3:Z606),$X$3:$Y$992,2,0),"")</f>
        <v/>
      </c>
    </row>
    <row r="607" spans="13:26">
      <c r="M607" s="82">
        <f>IF(ISNUMBER(SEARCH(ZAKL_DATA!$B$29,N607)),MAX($M$2:M606)+1,0)</f>
        <v>605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</v>
      </c>
      <c r="Y607" s="83" t="s">
        <v>2356</v>
      </c>
      <c r="Z607" t="str">
        <f>IFERROR(VLOOKUP(ROWS($Z$3:Z607),$X$3:$Y$992,2,0),"")</f>
        <v/>
      </c>
    </row>
    <row r="608" spans="13:26">
      <c r="M608" s="82">
        <f>IF(ISNUMBER(SEARCH(ZAKL_DATA!$B$29,N608)),MAX($M$2:M607)+1,0)</f>
        <v>606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</v>
      </c>
      <c r="Y608" s="83" t="s">
        <v>2358</v>
      </c>
      <c r="Z608" t="str">
        <f>IFERROR(VLOOKUP(ROWS($Z$3:Z608),$X$3:$Y$992,2,0),"")</f>
        <v/>
      </c>
    </row>
    <row r="609" spans="13:26">
      <c r="M609" s="82">
        <f>IF(ISNUMBER(SEARCH(ZAKL_DATA!$B$29,N609)),MAX($M$2:M608)+1,0)</f>
        <v>607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</v>
      </c>
      <c r="Y609" s="83" t="s">
        <v>2360</v>
      </c>
      <c r="Z609" t="str">
        <f>IFERROR(VLOOKUP(ROWS($Z$3:Z609),$X$3:$Y$992,2,0),"")</f>
        <v/>
      </c>
    </row>
    <row r="610" spans="13:26">
      <c r="M610" s="82">
        <f>IF(ISNUMBER(SEARCH(ZAKL_DATA!$B$29,N610)),MAX($M$2:M609)+1,0)</f>
        <v>608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</v>
      </c>
      <c r="Y610" s="83" t="s">
        <v>2362</v>
      </c>
      <c r="Z610" t="str">
        <f>IFERROR(VLOOKUP(ROWS($Z$3:Z610),$X$3:$Y$992,2,0),"")</f>
        <v/>
      </c>
    </row>
    <row r="611" spans="13:26">
      <c r="M611" s="82">
        <f>IF(ISNUMBER(SEARCH(ZAKL_DATA!$B$29,N611)),MAX($M$2:M610)+1,0)</f>
        <v>609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</v>
      </c>
      <c r="Y611" s="83" t="s">
        <v>2364</v>
      </c>
      <c r="Z611" t="str">
        <f>IFERROR(VLOOKUP(ROWS($Z$3:Z611),$X$3:$Y$992,2,0),"")</f>
        <v/>
      </c>
    </row>
    <row r="612" spans="13:26">
      <c r="M612" s="82">
        <f>IF(ISNUMBER(SEARCH(ZAKL_DATA!$B$29,N612)),MAX($M$2:M611)+1,0)</f>
        <v>610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</v>
      </c>
      <c r="Y612" s="83" t="s">
        <v>2366</v>
      </c>
      <c r="Z612" t="str">
        <f>IFERROR(VLOOKUP(ROWS($Z$3:Z612),$X$3:$Y$992,2,0),"")</f>
        <v/>
      </c>
    </row>
    <row r="613" spans="13:26">
      <c r="M613" s="82">
        <f>IF(ISNUMBER(SEARCH(ZAKL_DATA!$B$29,N613)),MAX($M$2:M612)+1,0)</f>
        <v>611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</v>
      </c>
      <c r="Y613" s="83" t="s">
        <v>2368</v>
      </c>
      <c r="Z613" t="str">
        <f>IFERROR(VLOOKUP(ROWS($Z$3:Z613),$X$3:$Y$992,2,0),"")</f>
        <v/>
      </c>
    </row>
    <row r="614" spans="13:26">
      <c r="M614" s="82">
        <f>IF(ISNUMBER(SEARCH(ZAKL_DATA!$B$29,N614)),MAX($M$2:M613)+1,0)</f>
        <v>612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</v>
      </c>
      <c r="Y614" s="83" t="s">
        <v>2370</v>
      </c>
      <c r="Z614" t="str">
        <f>IFERROR(VLOOKUP(ROWS($Z$3:Z614),$X$3:$Y$992,2,0),"")</f>
        <v/>
      </c>
    </row>
    <row r="615" spans="13:26">
      <c r="M615" s="82">
        <f>IF(ISNUMBER(SEARCH(ZAKL_DATA!$B$29,N615)),MAX($M$2:M614)+1,0)</f>
        <v>613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</v>
      </c>
      <c r="Y615" s="83" t="s">
        <v>2372</v>
      </c>
      <c r="Z615" t="str">
        <f>IFERROR(VLOOKUP(ROWS($Z$3:Z615),$X$3:$Y$992,2,0),"")</f>
        <v/>
      </c>
    </row>
    <row r="616" spans="13:26">
      <c r="M616" s="82">
        <f>IF(ISNUMBER(SEARCH(ZAKL_DATA!$B$29,N616)),MAX($M$2:M615)+1,0)</f>
        <v>614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</v>
      </c>
      <c r="Y616" s="83" t="s">
        <v>2374</v>
      </c>
      <c r="Z616" t="str">
        <f>IFERROR(VLOOKUP(ROWS($Z$3:Z616),$X$3:$Y$992,2,0),"")</f>
        <v/>
      </c>
    </row>
    <row r="617" spans="13:26">
      <c r="M617" s="82">
        <f>IF(ISNUMBER(SEARCH(ZAKL_DATA!$B$29,N617)),MAX($M$2:M616)+1,0)</f>
        <v>615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</v>
      </c>
      <c r="Y617" s="83" t="s">
        <v>2376</v>
      </c>
      <c r="Z617" t="str">
        <f>IFERROR(VLOOKUP(ROWS($Z$3:Z617),$X$3:$Y$992,2,0),"")</f>
        <v/>
      </c>
    </row>
    <row r="618" spans="13:26">
      <c r="M618" s="82">
        <f>IF(ISNUMBER(SEARCH(ZAKL_DATA!$B$29,N618)),MAX($M$2:M617)+1,0)</f>
        <v>616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</v>
      </c>
      <c r="Y618" s="83" t="s">
        <v>2378</v>
      </c>
      <c r="Z618" t="str">
        <f>IFERROR(VLOOKUP(ROWS($Z$3:Z618),$X$3:$Y$992,2,0),"")</f>
        <v/>
      </c>
    </row>
    <row r="619" spans="13:26">
      <c r="M619" s="82">
        <f>IF(ISNUMBER(SEARCH(ZAKL_DATA!$B$29,N619)),MAX($M$2:M618)+1,0)</f>
        <v>617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</v>
      </c>
      <c r="Y619" s="83" t="s">
        <v>2380</v>
      </c>
      <c r="Z619" t="str">
        <f>IFERROR(VLOOKUP(ROWS($Z$3:Z619),$X$3:$Y$992,2,0),"")</f>
        <v/>
      </c>
    </row>
    <row r="620" spans="13:26">
      <c r="M620" s="82">
        <f>IF(ISNUMBER(SEARCH(ZAKL_DATA!$B$29,N620)),MAX($M$2:M619)+1,0)</f>
        <v>618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</v>
      </c>
      <c r="Y620" s="83" t="s">
        <v>2382</v>
      </c>
      <c r="Z620" t="str">
        <f>IFERROR(VLOOKUP(ROWS($Z$3:Z620),$X$3:$Y$992,2,0),"")</f>
        <v/>
      </c>
    </row>
    <row r="621" spans="13:26">
      <c r="M621" s="82">
        <f>IF(ISNUMBER(SEARCH(ZAKL_DATA!$B$29,N621)),MAX($M$2:M620)+1,0)</f>
        <v>619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</v>
      </c>
      <c r="Y621" s="83" t="s">
        <v>2384</v>
      </c>
      <c r="Z621" t="str">
        <f>IFERROR(VLOOKUP(ROWS($Z$3:Z621),$X$3:$Y$992,2,0),"")</f>
        <v/>
      </c>
    </row>
    <row r="622" spans="13:26">
      <c r="M622" s="82">
        <f>IF(ISNUMBER(SEARCH(ZAKL_DATA!$B$29,N622)),MAX($M$2:M621)+1,0)</f>
        <v>620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</v>
      </c>
      <c r="Y622" s="83" t="s">
        <v>2386</v>
      </c>
      <c r="Z622" t="str">
        <f>IFERROR(VLOOKUP(ROWS($Z$3:Z622),$X$3:$Y$992,2,0),"")</f>
        <v/>
      </c>
    </row>
    <row r="623" spans="13:26">
      <c r="M623" s="82">
        <f>IF(ISNUMBER(SEARCH(ZAKL_DATA!$B$29,N623)),MAX($M$2:M622)+1,0)</f>
        <v>621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</v>
      </c>
      <c r="Y623" s="83" t="s">
        <v>2388</v>
      </c>
      <c r="Z623" t="str">
        <f>IFERROR(VLOOKUP(ROWS($Z$3:Z623),$X$3:$Y$992,2,0),"")</f>
        <v/>
      </c>
    </row>
    <row r="624" spans="13:26">
      <c r="M624" s="82">
        <f>IF(ISNUMBER(SEARCH(ZAKL_DATA!$B$29,N624)),MAX($M$2:M623)+1,0)</f>
        <v>622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</v>
      </c>
      <c r="Y624" s="83" t="s">
        <v>2390</v>
      </c>
      <c r="Z624" t="str">
        <f>IFERROR(VLOOKUP(ROWS($Z$3:Z624),$X$3:$Y$992,2,0),"")</f>
        <v/>
      </c>
    </row>
    <row r="625" spans="13:26">
      <c r="M625" s="82">
        <f>IF(ISNUMBER(SEARCH(ZAKL_DATA!$B$29,N625)),MAX($M$2:M624)+1,0)</f>
        <v>623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</v>
      </c>
      <c r="Y625" s="83" t="s">
        <v>2392</v>
      </c>
      <c r="Z625" t="str">
        <f>IFERROR(VLOOKUP(ROWS($Z$3:Z625),$X$3:$Y$992,2,0),"")</f>
        <v/>
      </c>
    </row>
    <row r="626" spans="13:26">
      <c r="M626" s="82">
        <f>IF(ISNUMBER(SEARCH(ZAKL_DATA!$B$29,N626)),MAX($M$2:M625)+1,0)</f>
        <v>624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</v>
      </c>
      <c r="Y626" s="83" t="s">
        <v>2394</v>
      </c>
      <c r="Z626" t="str">
        <f>IFERROR(VLOOKUP(ROWS($Z$3:Z626),$X$3:$Y$992,2,0),"")</f>
        <v/>
      </c>
    </row>
    <row r="627" spans="13:26">
      <c r="M627" s="82">
        <f>IF(ISNUMBER(SEARCH(ZAKL_DATA!$B$29,N627)),MAX($M$2:M626)+1,0)</f>
        <v>625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</v>
      </c>
      <c r="Y627" s="83" t="s">
        <v>2396</v>
      </c>
      <c r="Z627" t="str">
        <f>IFERROR(VLOOKUP(ROWS($Z$3:Z627),$X$3:$Y$992,2,0),"")</f>
        <v/>
      </c>
    </row>
    <row r="628" spans="13:26">
      <c r="M628" s="82">
        <f>IF(ISNUMBER(SEARCH(ZAKL_DATA!$B$29,N628)),MAX($M$2:M627)+1,0)</f>
        <v>626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</v>
      </c>
      <c r="Y628" s="83" t="s">
        <v>2398</v>
      </c>
      <c r="Z628" t="str">
        <f>IFERROR(VLOOKUP(ROWS($Z$3:Z628),$X$3:$Y$992,2,0),"")</f>
        <v/>
      </c>
    </row>
    <row r="629" spans="13:26">
      <c r="M629" s="82">
        <f>IF(ISNUMBER(SEARCH(ZAKL_DATA!$B$29,N629)),MAX($M$2:M628)+1,0)</f>
        <v>627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</v>
      </c>
      <c r="Y629" s="83" t="s">
        <v>2400</v>
      </c>
      <c r="Z629" t="str">
        <f>IFERROR(VLOOKUP(ROWS($Z$3:Z629),$X$3:$Y$992,2,0),"")</f>
        <v/>
      </c>
    </row>
    <row r="630" spans="13:26">
      <c r="M630" s="82">
        <f>IF(ISNUMBER(SEARCH(ZAKL_DATA!$B$29,N630)),MAX($M$2:M629)+1,0)</f>
        <v>628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</v>
      </c>
      <c r="Y630" s="83" t="s">
        <v>2402</v>
      </c>
      <c r="Z630" t="str">
        <f>IFERROR(VLOOKUP(ROWS($Z$3:Z630),$X$3:$Y$992,2,0),"")</f>
        <v/>
      </c>
    </row>
    <row r="631" spans="13:26">
      <c r="M631" s="82">
        <f>IF(ISNUMBER(SEARCH(ZAKL_DATA!$B$29,N631)),MAX($M$2:M630)+1,0)</f>
        <v>629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</v>
      </c>
      <c r="Y631" s="83" t="s">
        <v>2404</v>
      </c>
      <c r="Z631" t="str">
        <f>IFERROR(VLOOKUP(ROWS($Z$3:Z631),$X$3:$Y$992,2,0),"")</f>
        <v/>
      </c>
    </row>
    <row r="632" spans="13:26">
      <c r="M632" s="82">
        <f>IF(ISNUMBER(SEARCH(ZAKL_DATA!$B$29,N632)),MAX($M$2:M631)+1,0)</f>
        <v>630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</v>
      </c>
      <c r="Y632" s="83" t="s">
        <v>2406</v>
      </c>
      <c r="Z632" t="str">
        <f>IFERROR(VLOOKUP(ROWS($Z$3:Z632),$X$3:$Y$992,2,0),"")</f>
        <v/>
      </c>
    </row>
    <row r="633" spans="13:26">
      <c r="M633" s="82">
        <f>IF(ISNUMBER(SEARCH(ZAKL_DATA!$B$29,N633)),MAX($M$2:M632)+1,0)</f>
        <v>631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</v>
      </c>
      <c r="Y633" s="83" t="s">
        <v>2408</v>
      </c>
      <c r="Z633" t="str">
        <f>IFERROR(VLOOKUP(ROWS($Z$3:Z633),$X$3:$Y$992,2,0),"")</f>
        <v/>
      </c>
    </row>
    <row r="634" spans="13:26">
      <c r="M634" s="82">
        <f>IF(ISNUMBER(SEARCH(ZAKL_DATA!$B$29,N634)),MAX($M$2:M633)+1,0)</f>
        <v>632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</v>
      </c>
      <c r="Y634" s="83" t="s">
        <v>2410</v>
      </c>
      <c r="Z634" t="str">
        <f>IFERROR(VLOOKUP(ROWS($Z$3:Z634),$X$3:$Y$992,2,0),"")</f>
        <v/>
      </c>
    </row>
    <row r="635" spans="13:26">
      <c r="M635" s="82">
        <f>IF(ISNUMBER(SEARCH(ZAKL_DATA!$B$29,N635)),MAX($M$2:M634)+1,0)</f>
        <v>633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</v>
      </c>
      <c r="Y635" s="83" t="s">
        <v>2412</v>
      </c>
      <c r="Z635" t="str">
        <f>IFERROR(VLOOKUP(ROWS($Z$3:Z635),$X$3:$Y$992,2,0),"")</f>
        <v/>
      </c>
    </row>
    <row r="636" spans="13:26">
      <c r="M636" s="82">
        <f>IF(ISNUMBER(SEARCH(ZAKL_DATA!$B$29,N636)),MAX($M$2:M635)+1,0)</f>
        <v>634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</v>
      </c>
      <c r="Y636" s="83" t="s">
        <v>2414</v>
      </c>
      <c r="Z636" t="str">
        <f>IFERROR(VLOOKUP(ROWS($Z$3:Z636),$X$3:$Y$992,2,0),"")</f>
        <v/>
      </c>
    </row>
    <row r="637" spans="13:26">
      <c r="M637" s="82">
        <f>IF(ISNUMBER(SEARCH(ZAKL_DATA!$B$29,N637)),MAX($M$2:M636)+1,0)</f>
        <v>635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</v>
      </c>
      <c r="Y637" s="83" t="s">
        <v>2416</v>
      </c>
      <c r="Z637" t="str">
        <f>IFERROR(VLOOKUP(ROWS($Z$3:Z637),$X$3:$Y$992,2,0),"")</f>
        <v/>
      </c>
    </row>
    <row r="638" spans="13:26">
      <c r="M638" s="82">
        <f>IF(ISNUMBER(SEARCH(ZAKL_DATA!$B$29,N638)),MAX($M$2:M637)+1,0)</f>
        <v>636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</v>
      </c>
      <c r="Y638" s="83" t="s">
        <v>2418</v>
      </c>
      <c r="Z638" t="str">
        <f>IFERROR(VLOOKUP(ROWS($Z$3:Z638),$X$3:$Y$992,2,0),"")</f>
        <v/>
      </c>
    </row>
    <row r="639" spans="13:26">
      <c r="M639" s="82">
        <f>IF(ISNUMBER(SEARCH(ZAKL_DATA!$B$29,N639)),MAX($M$2:M638)+1,0)</f>
        <v>637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</v>
      </c>
      <c r="Y639" s="83" t="s">
        <v>2420</v>
      </c>
      <c r="Z639" t="str">
        <f>IFERROR(VLOOKUP(ROWS($Z$3:Z639),$X$3:$Y$992,2,0),"")</f>
        <v/>
      </c>
    </row>
    <row r="640" spans="13:26">
      <c r="M640" s="82">
        <f>IF(ISNUMBER(SEARCH(ZAKL_DATA!$B$29,N640)),MAX($M$2:M639)+1,0)</f>
        <v>638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</v>
      </c>
      <c r="Y640" s="83" t="s">
        <v>2422</v>
      </c>
      <c r="Z640" t="str">
        <f>IFERROR(VLOOKUP(ROWS($Z$3:Z640),$X$3:$Y$992,2,0),"")</f>
        <v/>
      </c>
    </row>
    <row r="641" spans="13:26">
      <c r="M641" s="82">
        <f>IF(ISNUMBER(SEARCH(ZAKL_DATA!$B$29,N641)),MAX($M$2:M640)+1,0)</f>
        <v>639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</v>
      </c>
      <c r="Y641" s="83" t="s">
        <v>2424</v>
      </c>
      <c r="Z641" t="str">
        <f>IFERROR(VLOOKUP(ROWS($Z$3:Z641),$X$3:$Y$992,2,0),"")</f>
        <v/>
      </c>
    </row>
    <row r="642" spans="13:26">
      <c r="M642" s="82">
        <f>IF(ISNUMBER(SEARCH(ZAKL_DATA!$B$29,N642)),MAX($M$2:M641)+1,0)</f>
        <v>640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</v>
      </c>
      <c r="Y642" s="83" t="s">
        <v>2426</v>
      </c>
      <c r="Z642" t="str">
        <f>IFERROR(VLOOKUP(ROWS($Z$3:Z642),$X$3:$Y$992,2,0),"")</f>
        <v/>
      </c>
    </row>
    <row r="643" spans="13:26">
      <c r="M643" s="82">
        <f>IF(ISNUMBER(SEARCH(ZAKL_DATA!$B$29,N643)),MAX($M$2:M642)+1,0)</f>
        <v>641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</v>
      </c>
      <c r="Y643" s="83" t="s">
        <v>2428</v>
      </c>
      <c r="Z643" t="str">
        <f>IFERROR(VLOOKUP(ROWS($Z$3:Z643),$X$3:$Y$992,2,0),"")</f>
        <v/>
      </c>
    </row>
    <row r="644" spans="13:26">
      <c r="M644" s="82">
        <f>IF(ISNUMBER(SEARCH(ZAKL_DATA!$B$29,N644)),MAX($M$2:M643)+1,0)</f>
        <v>642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</v>
      </c>
      <c r="Y644" s="83" t="s">
        <v>2430</v>
      </c>
      <c r="Z644" t="str">
        <f>IFERROR(VLOOKUP(ROWS($Z$3:Z644),$X$3:$Y$992,2,0),"")</f>
        <v/>
      </c>
    </row>
    <row r="645" spans="13:26">
      <c r="M645" s="82">
        <f>IF(ISNUMBER(SEARCH(ZAKL_DATA!$B$29,N645)),MAX($M$2:M644)+1,0)</f>
        <v>643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</v>
      </c>
      <c r="Y645" s="83" t="s">
        <v>2432</v>
      </c>
      <c r="Z645" t="str">
        <f>IFERROR(VLOOKUP(ROWS($Z$3:Z645),$X$3:$Y$992,2,0),"")</f>
        <v/>
      </c>
    </row>
    <row r="646" spans="13:26">
      <c r="M646" s="82">
        <f>IF(ISNUMBER(SEARCH(ZAKL_DATA!$B$29,N646)),MAX($M$2:M645)+1,0)</f>
        <v>644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</v>
      </c>
      <c r="Y646" s="83" t="s">
        <v>2434</v>
      </c>
      <c r="Z646" t="str">
        <f>IFERROR(VLOOKUP(ROWS($Z$3:Z646),$X$3:$Y$992,2,0),"")</f>
        <v/>
      </c>
    </row>
    <row r="647" spans="13:26">
      <c r="M647" s="82">
        <f>IF(ISNUMBER(SEARCH(ZAKL_DATA!$B$29,N647)),MAX($M$2:M646)+1,0)</f>
        <v>645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</v>
      </c>
      <c r="Y647" s="83" t="s">
        <v>2436</v>
      </c>
      <c r="Z647" t="str">
        <f>IFERROR(VLOOKUP(ROWS($Z$3:Z647),$X$3:$Y$992,2,0),"")</f>
        <v/>
      </c>
    </row>
    <row r="648" spans="13:26">
      <c r="M648" s="82">
        <f>IF(ISNUMBER(SEARCH(ZAKL_DATA!$B$29,N648)),MAX($M$2:M647)+1,0)</f>
        <v>646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</v>
      </c>
      <c r="Y648" s="83" t="s">
        <v>2438</v>
      </c>
      <c r="Z648" t="str">
        <f>IFERROR(VLOOKUP(ROWS($Z$3:Z648),$X$3:$Y$992,2,0),"")</f>
        <v/>
      </c>
    </row>
    <row r="649" spans="13:26">
      <c r="M649" s="82">
        <f>IF(ISNUMBER(SEARCH(ZAKL_DATA!$B$29,N649)),MAX($M$2:M648)+1,0)</f>
        <v>647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</v>
      </c>
      <c r="Y649" s="83" t="s">
        <v>2440</v>
      </c>
      <c r="Z649" t="str">
        <f>IFERROR(VLOOKUP(ROWS($Z$3:Z649),$X$3:$Y$992,2,0),"")</f>
        <v/>
      </c>
    </row>
    <row r="650" spans="13:26">
      <c r="M650" s="82">
        <f>IF(ISNUMBER(SEARCH(ZAKL_DATA!$B$29,N650)),MAX($M$2:M649)+1,0)</f>
        <v>648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</v>
      </c>
      <c r="Y650" s="83" t="s">
        <v>2442</v>
      </c>
      <c r="Z650" t="str">
        <f>IFERROR(VLOOKUP(ROWS($Z$3:Z650),$X$3:$Y$992,2,0),"")</f>
        <v/>
      </c>
    </row>
    <row r="651" spans="13:26">
      <c r="M651" s="82">
        <f>IF(ISNUMBER(SEARCH(ZAKL_DATA!$B$29,N651)),MAX($M$2:M650)+1,0)</f>
        <v>649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</v>
      </c>
      <c r="Y651" s="83" t="s">
        <v>2444</v>
      </c>
      <c r="Z651" t="str">
        <f>IFERROR(VLOOKUP(ROWS($Z$3:Z651),$X$3:$Y$992,2,0),"")</f>
        <v/>
      </c>
    </row>
    <row r="652" spans="13:26">
      <c r="M652" s="82">
        <f>IF(ISNUMBER(SEARCH(ZAKL_DATA!$B$29,N652)),MAX($M$2:M651)+1,0)</f>
        <v>650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</v>
      </c>
      <c r="Y652" s="83" t="s">
        <v>2446</v>
      </c>
      <c r="Z652" t="str">
        <f>IFERROR(VLOOKUP(ROWS($Z$3:Z652),$X$3:$Y$992,2,0),"")</f>
        <v/>
      </c>
    </row>
    <row r="653" spans="13:26">
      <c r="M653" s="82">
        <f>IF(ISNUMBER(SEARCH(ZAKL_DATA!$B$29,N653)),MAX($M$2:M652)+1,0)</f>
        <v>651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</v>
      </c>
      <c r="Y653" s="83" t="s">
        <v>2448</v>
      </c>
      <c r="Z653" t="str">
        <f>IFERROR(VLOOKUP(ROWS($Z$3:Z653),$X$3:$Y$992,2,0),"")</f>
        <v/>
      </c>
    </row>
    <row r="654" spans="13:26">
      <c r="M654" s="82">
        <f>IF(ISNUMBER(SEARCH(ZAKL_DATA!$B$29,N654)),MAX($M$2:M653)+1,0)</f>
        <v>652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</v>
      </c>
      <c r="Y654" s="83" t="s">
        <v>2450</v>
      </c>
      <c r="Z654" t="str">
        <f>IFERROR(VLOOKUP(ROWS($Z$3:Z654),$X$3:$Y$992,2,0),"")</f>
        <v/>
      </c>
    </row>
    <row r="655" spans="13:26">
      <c r="M655" s="82">
        <f>IF(ISNUMBER(SEARCH(ZAKL_DATA!$B$29,N655)),MAX($M$2:M654)+1,0)</f>
        <v>653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</v>
      </c>
      <c r="Y655" s="83" t="s">
        <v>2452</v>
      </c>
      <c r="Z655" t="str">
        <f>IFERROR(VLOOKUP(ROWS($Z$3:Z655),$X$3:$Y$992,2,0),"")</f>
        <v/>
      </c>
    </row>
    <row r="656" spans="13:26">
      <c r="M656" s="82">
        <f>IF(ISNUMBER(SEARCH(ZAKL_DATA!$B$29,N656)),MAX($M$2:M655)+1,0)</f>
        <v>654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</v>
      </c>
      <c r="Y656" s="83" t="s">
        <v>2454</v>
      </c>
      <c r="Z656" t="str">
        <f>IFERROR(VLOOKUP(ROWS($Z$3:Z656),$X$3:$Y$992,2,0),"")</f>
        <v/>
      </c>
    </row>
    <row r="657" spans="13:26">
      <c r="M657" s="82">
        <f>IF(ISNUMBER(SEARCH(ZAKL_DATA!$B$29,N657)),MAX($M$2:M656)+1,0)</f>
        <v>655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</v>
      </c>
      <c r="Y657" s="83" t="s">
        <v>2456</v>
      </c>
      <c r="Z657" t="str">
        <f>IFERROR(VLOOKUP(ROWS($Z$3:Z657),$X$3:$Y$992,2,0),"")</f>
        <v/>
      </c>
    </row>
    <row r="658" spans="13:26">
      <c r="M658" s="82">
        <f>IF(ISNUMBER(SEARCH(ZAKL_DATA!$B$29,N658)),MAX($M$2:M657)+1,0)</f>
        <v>656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</v>
      </c>
      <c r="Y658" s="83" t="s">
        <v>2458</v>
      </c>
      <c r="Z658" t="str">
        <f>IFERROR(VLOOKUP(ROWS($Z$3:Z658),$X$3:$Y$992,2,0),"")</f>
        <v/>
      </c>
    </row>
    <row r="659" spans="13:26">
      <c r="M659" s="82">
        <f>IF(ISNUMBER(SEARCH(ZAKL_DATA!$B$29,N659)),MAX($M$2:M658)+1,0)</f>
        <v>657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</v>
      </c>
      <c r="Y659" s="83" t="s">
        <v>2460</v>
      </c>
      <c r="Z659" t="str">
        <f>IFERROR(VLOOKUP(ROWS($Z$3:Z659),$X$3:$Y$992,2,0),"")</f>
        <v/>
      </c>
    </row>
    <row r="660" spans="13:26">
      <c r="M660" s="82">
        <f>IF(ISNUMBER(SEARCH(ZAKL_DATA!$B$29,N660)),MAX($M$2:M659)+1,0)</f>
        <v>658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</v>
      </c>
      <c r="Y660" s="83" t="s">
        <v>2462</v>
      </c>
      <c r="Z660" t="str">
        <f>IFERROR(VLOOKUP(ROWS($Z$3:Z660),$X$3:$Y$992,2,0),"")</f>
        <v/>
      </c>
    </row>
    <row r="661" spans="13:26">
      <c r="M661" s="82">
        <f>IF(ISNUMBER(SEARCH(ZAKL_DATA!$B$29,N661)),MAX($M$2:M660)+1,0)</f>
        <v>659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</v>
      </c>
      <c r="Y661" s="83" t="s">
        <v>2464</v>
      </c>
      <c r="Z661" t="str">
        <f>IFERROR(VLOOKUP(ROWS($Z$3:Z661),$X$3:$Y$992,2,0),"")</f>
        <v/>
      </c>
    </row>
    <row r="662" spans="13:26">
      <c r="M662" s="82">
        <f>IF(ISNUMBER(SEARCH(ZAKL_DATA!$B$29,N662)),MAX($M$2:M661)+1,0)</f>
        <v>660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</v>
      </c>
      <c r="Y662" s="83" t="s">
        <v>2466</v>
      </c>
      <c r="Z662" t="str">
        <f>IFERROR(VLOOKUP(ROWS($Z$3:Z662),$X$3:$Y$992,2,0),"")</f>
        <v/>
      </c>
    </row>
    <row r="663" spans="13:26">
      <c r="M663" s="82">
        <f>IF(ISNUMBER(SEARCH(ZAKL_DATA!$B$29,N663)),MAX($M$2:M662)+1,0)</f>
        <v>661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</v>
      </c>
      <c r="Y663" s="83" t="s">
        <v>2468</v>
      </c>
      <c r="Z663" t="str">
        <f>IFERROR(VLOOKUP(ROWS($Z$3:Z663),$X$3:$Y$992,2,0),"")</f>
        <v/>
      </c>
    </row>
    <row r="664" spans="13:26">
      <c r="M664" s="82">
        <f>IF(ISNUMBER(SEARCH(ZAKL_DATA!$B$29,N664)),MAX($M$2:M663)+1,0)</f>
        <v>662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</v>
      </c>
      <c r="Y664" s="83" t="s">
        <v>2470</v>
      </c>
      <c r="Z664" t="str">
        <f>IFERROR(VLOOKUP(ROWS($Z$3:Z664),$X$3:$Y$992,2,0),"")</f>
        <v/>
      </c>
    </row>
    <row r="665" spans="13:26">
      <c r="M665" s="82">
        <f>IF(ISNUMBER(SEARCH(ZAKL_DATA!$B$29,N665)),MAX($M$2:M664)+1,0)</f>
        <v>663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</v>
      </c>
      <c r="Y665" s="83" t="s">
        <v>2472</v>
      </c>
      <c r="Z665" t="str">
        <f>IFERROR(VLOOKUP(ROWS($Z$3:Z665),$X$3:$Y$992,2,0),"")</f>
        <v/>
      </c>
    </row>
    <row r="666" spans="13:26">
      <c r="M666" s="82">
        <f>IF(ISNUMBER(SEARCH(ZAKL_DATA!$B$29,N666)),MAX($M$2:M665)+1,0)</f>
        <v>664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</v>
      </c>
      <c r="Y666" s="83" t="s">
        <v>2474</v>
      </c>
      <c r="Z666" t="str">
        <f>IFERROR(VLOOKUP(ROWS($Z$3:Z666),$X$3:$Y$992,2,0),"")</f>
        <v/>
      </c>
    </row>
    <row r="667" spans="13:26">
      <c r="M667" s="82">
        <f>IF(ISNUMBER(SEARCH(ZAKL_DATA!$B$29,N667)),MAX($M$2:M666)+1,0)</f>
        <v>665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</v>
      </c>
      <c r="Y667" s="83" t="s">
        <v>2476</v>
      </c>
      <c r="Z667" t="str">
        <f>IFERROR(VLOOKUP(ROWS($Z$3:Z667),$X$3:$Y$992,2,0),"")</f>
        <v/>
      </c>
    </row>
    <row r="668" spans="13:26">
      <c r="M668" s="82">
        <f>IF(ISNUMBER(SEARCH(ZAKL_DATA!$B$29,N668)),MAX($M$2:M667)+1,0)</f>
        <v>666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</v>
      </c>
      <c r="Y668" s="83" t="s">
        <v>2478</v>
      </c>
      <c r="Z668" t="str">
        <f>IFERROR(VLOOKUP(ROWS($Z$3:Z668),$X$3:$Y$992,2,0),"")</f>
        <v/>
      </c>
    </row>
    <row r="669" spans="13:26">
      <c r="M669" s="82">
        <f>IF(ISNUMBER(SEARCH(ZAKL_DATA!$B$29,N669)),MAX($M$2:M668)+1,0)</f>
        <v>667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</v>
      </c>
      <c r="Y669" s="83" t="s">
        <v>2480</v>
      </c>
      <c r="Z669" t="str">
        <f>IFERROR(VLOOKUP(ROWS($Z$3:Z669),$X$3:$Y$992,2,0),"")</f>
        <v/>
      </c>
    </row>
    <row r="670" spans="13:26">
      <c r="M670" s="82">
        <f>IF(ISNUMBER(SEARCH(ZAKL_DATA!$B$29,N670)),MAX($M$2:M669)+1,0)</f>
        <v>668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</v>
      </c>
      <c r="Y670" s="83" t="s">
        <v>2482</v>
      </c>
      <c r="Z670" t="str">
        <f>IFERROR(VLOOKUP(ROWS($Z$3:Z670),$X$3:$Y$992,2,0),"")</f>
        <v/>
      </c>
    </row>
    <row r="671" spans="13:26">
      <c r="M671" s="82">
        <f>IF(ISNUMBER(SEARCH(ZAKL_DATA!$B$29,N671)),MAX($M$2:M670)+1,0)</f>
        <v>669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</v>
      </c>
      <c r="Y671" s="83" t="s">
        <v>2484</v>
      </c>
      <c r="Z671" t="str">
        <f>IFERROR(VLOOKUP(ROWS($Z$3:Z671),$X$3:$Y$992,2,0),"")</f>
        <v/>
      </c>
    </row>
    <row r="672" spans="13:26">
      <c r="M672" s="82">
        <f>IF(ISNUMBER(SEARCH(ZAKL_DATA!$B$29,N672)),MAX($M$2:M671)+1,0)</f>
        <v>670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</v>
      </c>
      <c r="Y672" s="83" t="s">
        <v>2486</v>
      </c>
      <c r="Z672" t="str">
        <f>IFERROR(VLOOKUP(ROWS($Z$3:Z672),$X$3:$Y$992,2,0),"")</f>
        <v/>
      </c>
    </row>
    <row r="673" spans="13:26">
      <c r="M673" s="82">
        <f>IF(ISNUMBER(SEARCH(ZAKL_DATA!$B$29,N673)),MAX($M$2:M672)+1,0)</f>
        <v>671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</v>
      </c>
      <c r="Y673" s="83" t="s">
        <v>2488</v>
      </c>
      <c r="Z673" t="str">
        <f>IFERROR(VLOOKUP(ROWS($Z$3:Z673),$X$3:$Y$992,2,0),"")</f>
        <v/>
      </c>
    </row>
    <row r="674" spans="13:26">
      <c r="M674" s="82">
        <f>IF(ISNUMBER(SEARCH(ZAKL_DATA!$B$29,N674)),MAX($M$2:M673)+1,0)</f>
        <v>672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</v>
      </c>
      <c r="Y674" s="83" t="s">
        <v>2490</v>
      </c>
      <c r="Z674" t="str">
        <f>IFERROR(VLOOKUP(ROWS($Z$3:Z674),$X$3:$Y$992,2,0),"")</f>
        <v/>
      </c>
    </row>
    <row r="675" spans="13:26">
      <c r="M675" s="82">
        <f>IF(ISNUMBER(SEARCH(ZAKL_DATA!$B$29,N675)),MAX($M$2:M674)+1,0)</f>
        <v>673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</v>
      </c>
      <c r="Y675" s="83" t="s">
        <v>2492</v>
      </c>
      <c r="Z675" t="str">
        <f>IFERROR(VLOOKUP(ROWS($Z$3:Z675),$X$3:$Y$992,2,0),"")</f>
        <v/>
      </c>
    </row>
    <row r="676" spans="13:26">
      <c r="M676" s="82">
        <f>IF(ISNUMBER(SEARCH(ZAKL_DATA!$B$29,N676)),MAX($M$2:M675)+1,0)</f>
        <v>674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</v>
      </c>
      <c r="Y676" s="83" t="s">
        <v>2494</v>
      </c>
      <c r="Z676" t="str">
        <f>IFERROR(VLOOKUP(ROWS($Z$3:Z676),$X$3:$Y$992,2,0),"")</f>
        <v/>
      </c>
    </row>
    <row r="677" spans="13:26">
      <c r="M677" s="82">
        <f>IF(ISNUMBER(SEARCH(ZAKL_DATA!$B$29,N677)),MAX($M$2:M676)+1,0)</f>
        <v>675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</v>
      </c>
      <c r="Y677" s="83" t="s">
        <v>2496</v>
      </c>
      <c r="Z677" t="str">
        <f>IFERROR(VLOOKUP(ROWS($Z$3:Z677),$X$3:$Y$992,2,0),"")</f>
        <v/>
      </c>
    </row>
    <row r="678" spans="13:26">
      <c r="M678" s="82">
        <f>IF(ISNUMBER(SEARCH(ZAKL_DATA!$B$29,N678)),MAX($M$2:M677)+1,0)</f>
        <v>676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</v>
      </c>
      <c r="Y678" s="83" t="s">
        <v>2498</v>
      </c>
      <c r="Z678" t="str">
        <f>IFERROR(VLOOKUP(ROWS($Z$3:Z678),$X$3:$Y$992,2,0),"")</f>
        <v/>
      </c>
    </row>
    <row r="679" spans="13:26">
      <c r="M679" s="82">
        <f>IF(ISNUMBER(SEARCH(ZAKL_DATA!$B$29,N679)),MAX($M$2:M678)+1,0)</f>
        <v>677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</v>
      </c>
      <c r="Y679" s="83" t="s">
        <v>2500</v>
      </c>
      <c r="Z679" t="str">
        <f>IFERROR(VLOOKUP(ROWS($Z$3:Z679),$X$3:$Y$992,2,0),"")</f>
        <v/>
      </c>
    </row>
    <row r="680" spans="13:26">
      <c r="M680" s="82">
        <f>IF(ISNUMBER(SEARCH(ZAKL_DATA!$B$29,N680)),MAX($M$2:M679)+1,0)</f>
        <v>678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</v>
      </c>
      <c r="Y680" s="83" t="s">
        <v>2502</v>
      </c>
      <c r="Z680" t="str">
        <f>IFERROR(VLOOKUP(ROWS($Z$3:Z680),$X$3:$Y$992,2,0),"")</f>
        <v/>
      </c>
    </row>
    <row r="681" spans="13:26">
      <c r="M681" s="82">
        <f>IF(ISNUMBER(SEARCH(ZAKL_DATA!$B$29,N681)),MAX($M$2:M680)+1,0)</f>
        <v>679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</v>
      </c>
      <c r="Y681" s="83" t="s">
        <v>2504</v>
      </c>
      <c r="Z681" t="str">
        <f>IFERROR(VLOOKUP(ROWS($Z$3:Z681),$X$3:$Y$992,2,0),"")</f>
        <v/>
      </c>
    </row>
    <row r="682" spans="13:26">
      <c r="M682" s="82">
        <f>IF(ISNUMBER(SEARCH(ZAKL_DATA!$B$29,N682)),MAX($M$2:M681)+1,0)</f>
        <v>680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</v>
      </c>
      <c r="Y682" s="83" t="s">
        <v>2506</v>
      </c>
      <c r="Z682" t="str">
        <f>IFERROR(VLOOKUP(ROWS($Z$3:Z682),$X$3:$Y$992,2,0),"")</f>
        <v/>
      </c>
    </row>
    <row r="683" spans="13:26">
      <c r="M683" s="82">
        <f>IF(ISNUMBER(SEARCH(ZAKL_DATA!$B$29,N683)),MAX($M$2:M682)+1,0)</f>
        <v>681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</v>
      </c>
      <c r="Y683" s="83" t="s">
        <v>2508</v>
      </c>
      <c r="Z683" t="str">
        <f>IFERROR(VLOOKUP(ROWS($Z$3:Z683),$X$3:$Y$992,2,0),"")</f>
        <v/>
      </c>
    </row>
    <row r="684" spans="13:26">
      <c r="M684" s="82">
        <f>IF(ISNUMBER(SEARCH(ZAKL_DATA!$B$29,N684)),MAX($M$2:M683)+1,0)</f>
        <v>682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</v>
      </c>
      <c r="Y684" s="83" t="s">
        <v>2510</v>
      </c>
      <c r="Z684" t="str">
        <f>IFERROR(VLOOKUP(ROWS($Z$3:Z684),$X$3:$Y$992,2,0),"")</f>
        <v/>
      </c>
    </row>
    <row r="685" spans="13:26">
      <c r="M685" s="82">
        <f>IF(ISNUMBER(SEARCH(ZAKL_DATA!$B$29,N685)),MAX($M$2:M684)+1,0)</f>
        <v>683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</v>
      </c>
      <c r="Y685" s="83" t="s">
        <v>2512</v>
      </c>
      <c r="Z685" t="str">
        <f>IFERROR(VLOOKUP(ROWS($Z$3:Z685),$X$3:$Y$992,2,0),"")</f>
        <v/>
      </c>
    </row>
    <row r="686" spans="13:26">
      <c r="M686" s="82">
        <f>IF(ISNUMBER(SEARCH(ZAKL_DATA!$B$29,N686)),MAX($M$2:M685)+1,0)</f>
        <v>684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</v>
      </c>
      <c r="Y686" s="83" t="s">
        <v>2514</v>
      </c>
      <c r="Z686" t="str">
        <f>IFERROR(VLOOKUP(ROWS($Z$3:Z686),$X$3:$Y$992,2,0),"")</f>
        <v/>
      </c>
    </row>
    <row r="687" spans="13:26">
      <c r="M687" s="82">
        <f>IF(ISNUMBER(SEARCH(ZAKL_DATA!$B$29,N687)),MAX($M$2:M686)+1,0)</f>
        <v>685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</v>
      </c>
      <c r="Y687" s="83" t="s">
        <v>2516</v>
      </c>
      <c r="Z687" t="str">
        <f>IFERROR(VLOOKUP(ROWS($Z$3:Z687),$X$3:$Y$992,2,0),"")</f>
        <v/>
      </c>
    </row>
    <row r="688" spans="13:26">
      <c r="M688" s="82">
        <f>IF(ISNUMBER(SEARCH(ZAKL_DATA!$B$29,N688)),MAX($M$2:M687)+1,0)</f>
        <v>686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</v>
      </c>
      <c r="Y688" s="83" t="s">
        <v>2518</v>
      </c>
      <c r="Z688" t="str">
        <f>IFERROR(VLOOKUP(ROWS($Z$3:Z688),$X$3:$Y$992,2,0),"")</f>
        <v/>
      </c>
    </row>
    <row r="689" spans="13:26">
      <c r="M689" s="82">
        <f>IF(ISNUMBER(SEARCH(ZAKL_DATA!$B$29,N689)),MAX($M$2:M688)+1,0)</f>
        <v>687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</v>
      </c>
      <c r="Y689" s="83" t="s">
        <v>2520</v>
      </c>
      <c r="Z689" t="str">
        <f>IFERROR(VLOOKUP(ROWS($Z$3:Z689),$X$3:$Y$992,2,0),"")</f>
        <v/>
      </c>
    </row>
    <row r="690" spans="13:26">
      <c r="M690" s="82">
        <f>IF(ISNUMBER(SEARCH(ZAKL_DATA!$B$29,N690)),MAX($M$2:M689)+1,0)</f>
        <v>688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</v>
      </c>
      <c r="Y690" s="83" t="s">
        <v>2522</v>
      </c>
      <c r="Z690" t="str">
        <f>IFERROR(VLOOKUP(ROWS($Z$3:Z690),$X$3:$Y$992,2,0),"")</f>
        <v/>
      </c>
    </row>
    <row r="691" spans="13:26">
      <c r="M691" s="82">
        <f>IF(ISNUMBER(SEARCH(ZAKL_DATA!$B$29,N691)),MAX($M$2:M690)+1,0)</f>
        <v>689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</v>
      </c>
      <c r="Y691" s="83" t="s">
        <v>2524</v>
      </c>
      <c r="Z691" t="str">
        <f>IFERROR(VLOOKUP(ROWS($Z$3:Z691),$X$3:$Y$992,2,0),"")</f>
        <v/>
      </c>
    </row>
    <row r="692" spans="13:26">
      <c r="M692" s="82">
        <f>IF(ISNUMBER(SEARCH(ZAKL_DATA!$B$29,N692)),MAX($M$2:M691)+1,0)</f>
        <v>690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</v>
      </c>
      <c r="Y692" s="83" t="s">
        <v>2526</v>
      </c>
      <c r="Z692" t="str">
        <f>IFERROR(VLOOKUP(ROWS($Z$3:Z692),$X$3:$Y$992,2,0),"")</f>
        <v/>
      </c>
    </row>
    <row r="693" spans="13:26">
      <c r="M693" s="82">
        <f>IF(ISNUMBER(SEARCH(ZAKL_DATA!$B$29,N693)),MAX($M$2:M692)+1,0)</f>
        <v>691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</v>
      </c>
      <c r="Y693" s="83" t="s">
        <v>2528</v>
      </c>
      <c r="Z693" t="str">
        <f>IFERROR(VLOOKUP(ROWS($Z$3:Z693),$X$3:$Y$992,2,0),"")</f>
        <v/>
      </c>
    </row>
    <row r="694" spans="13:26">
      <c r="M694" s="82">
        <f>IF(ISNUMBER(SEARCH(ZAKL_DATA!$B$29,N694)),MAX($M$2:M693)+1,0)</f>
        <v>692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</v>
      </c>
      <c r="Y694" s="83" t="s">
        <v>2530</v>
      </c>
      <c r="Z694" t="str">
        <f>IFERROR(VLOOKUP(ROWS($Z$3:Z694),$X$3:$Y$992,2,0),"")</f>
        <v/>
      </c>
    </row>
    <row r="695" spans="13:26">
      <c r="M695" s="82">
        <f>IF(ISNUMBER(SEARCH(ZAKL_DATA!$B$29,N695)),MAX($M$2:M694)+1,0)</f>
        <v>693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</v>
      </c>
      <c r="Y695" s="83" t="s">
        <v>2532</v>
      </c>
      <c r="Z695" t="str">
        <f>IFERROR(VLOOKUP(ROWS($Z$3:Z695),$X$3:$Y$992,2,0),"")</f>
        <v/>
      </c>
    </row>
    <row r="696" spans="13:26">
      <c r="M696" s="82">
        <f>IF(ISNUMBER(SEARCH(ZAKL_DATA!$B$29,N696)),MAX($M$2:M695)+1,0)</f>
        <v>694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</v>
      </c>
      <c r="Y696" s="83" t="s">
        <v>2534</v>
      </c>
      <c r="Z696" t="str">
        <f>IFERROR(VLOOKUP(ROWS($Z$3:Z696),$X$3:$Y$992,2,0),"")</f>
        <v/>
      </c>
    </row>
    <row r="697" spans="13:26">
      <c r="M697" s="82">
        <f>IF(ISNUMBER(SEARCH(ZAKL_DATA!$B$29,N697)),MAX($M$2:M696)+1,0)</f>
        <v>695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</v>
      </c>
      <c r="Y697" s="83" t="s">
        <v>2536</v>
      </c>
      <c r="Z697" t="str">
        <f>IFERROR(VLOOKUP(ROWS($Z$3:Z697),$X$3:$Y$992,2,0),"")</f>
        <v/>
      </c>
    </row>
    <row r="698" spans="13:26">
      <c r="M698" s="82">
        <f>IF(ISNUMBER(SEARCH(ZAKL_DATA!$B$29,N698)),MAX($M$2:M697)+1,0)</f>
        <v>696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</v>
      </c>
      <c r="Y698" s="83" t="s">
        <v>2538</v>
      </c>
      <c r="Z698" t="str">
        <f>IFERROR(VLOOKUP(ROWS($Z$3:Z698),$X$3:$Y$992,2,0),"")</f>
        <v/>
      </c>
    </row>
    <row r="699" spans="13:26">
      <c r="M699" s="82">
        <f>IF(ISNUMBER(SEARCH(ZAKL_DATA!$B$29,N699)),MAX($M$2:M698)+1,0)</f>
        <v>697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</v>
      </c>
      <c r="Y699" s="83" t="s">
        <v>2540</v>
      </c>
      <c r="Z699" t="str">
        <f>IFERROR(VLOOKUP(ROWS($Z$3:Z699),$X$3:$Y$992,2,0),"")</f>
        <v/>
      </c>
    </row>
    <row r="700" spans="13:26">
      <c r="M700" s="82">
        <f>IF(ISNUMBER(SEARCH(ZAKL_DATA!$B$29,N700)),MAX($M$2:M699)+1,0)</f>
        <v>698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</v>
      </c>
      <c r="Y700" s="83" t="s">
        <v>2542</v>
      </c>
      <c r="Z700" t="str">
        <f>IFERROR(VLOOKUP(ROWS($Z$3:Z700),$X$3:$Y$992,2,0),"")</f>
        <v/>
      </c>
    </row>
    <row r="701" spans="13:26">
      <c r="M701" s="82">
        <f>IF(ISNUMBER(SEARCH(ZAKL_DATA!$B$29,N701)),MAX($M$2:M700)+1,0)</f>
        <v>699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</v>
      </c>
      <c r="Y701" s="83" t="s">
        <v>2544</v>
      </c>
      <c r="Z701" t="str">
        <f>IFERROR(VLOOKUP(ROWS($Z$3:Z701),$X$3:$Y$992,2,0),"")</f>
        <v/>
      </c>
    </row>
    <row r="702" spans="13:26">
      <c r="M702" s="82">
        <f>IF(ISNUMBER(SEARCH(ZAKL_DATA!$B$29,N702)),MAX($M$2:M701)+1,0)</f>
        <v>700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</v>
      </c>
      <c r="Y702" s="83" t="s">
        <v>2546</v>
      </c>
      <c r="Z702" t="str">
        <f>IFERROR(VLOOKUP(ROWS($Z$3:Z702),$X$3:$Y$992,2,0),"")</f>
        <v/>
      </c>
    </row>
    <row r="703" spans="13:26">
      <c r="M703" s="82">
        <f>IF(ISNUMBER(SEARCH(ZAKL_DATA!$B$29,N703)),MAX($M$2:M702)+1,0)</f>
        <v>701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</v>
      </c>
      <c r="Y703" s="83" t="s">
        <v>2548</v>
      </c>
      <c r="Z703" t="str">
        <f>IFERROR(VLOOKUP(ROWS($Z$3:Z703),$X$3:$Y$992,2,0),"")</f>
        <v/>
      </c>
    </row>
    <row r="704" spans="13:26">
      <c r="M704" s="82">
        <f>IF(ISNUMBER(SEARCH(ZAKL_DATA!$B$29,N704)),MAX($M$2:M703)+1,0)</f>
        <v>702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</v>
      </c>
      <c r="Y704" s="83" t="s">
        <v>2550</v>
      </c>
      <c r="Z704" t="str">
        <f>IFERROR(VLOOKUP(ROWS($Z$3:Z704),$X$3:$Y$992,2,0),"")</f>
        <v/>
      </c>
    </row>
    <row r="705" spans="13:26">
      <c r="M705" s="82">
        <f>IF(ISNUMBER(SEARCH(ZAKL_DATA!$B$29,N705)),MAX($M$2:M704)+1,0)</f>
        <v>703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</v>
      </c>
      <c r="Y705" s="83" t="s">
        <v>2552</v>
      </c>
      <c r="Z705" t="str">
        <f>IFERROR(VLOOKUP(ROWS($Z$3:Z705),$X$3:$Y$992,2,0),"")</f>
        <v/>
      </c>
    </row>
    <row r="706" spans="13:26">
      <c r="M706" s="82">
        <f>IF(ISNUMBER(SEARCH(ZAKL_DATA!$B$29,N706)),MAX($M$2:M705)+1,0)</f>
        <v>704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</v>
      </c>
      <c r="Y706" s="83" t="s">
        <v>2554</v>
      </c>
      <c r="Z706" t="str">
        <f>IFERROR(VLOOKUP(ROWS($Z$3:Z706),$X$3:$Y$992,2,0),"")</f>
        <v/>
      </c>
    </row>
    <row r="707" spans="13:26">
      <c r="M707" s="82">
        <f>IF(ISNUMBER(SEARCH(ZAKL_DATA!$B$29,N707)),MAX($M$2:M706)+1,0)</f>
        <v>705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</v>
      </c>
      <c r="Y707" s="83" t="s">
        <v>2556</v>
      </c>
      <c r="Z707" t="str">
        <f>IFERROR(VLOOKUP(ROWS($Z$3:Z707),$X$3:$Y$992,2,0),"")</f>
        <v/>
      </c>
    </row>
    <row r="708" spans="13:26">
      <c r="M708" s="82">
        <f>IF(ISNUMBER(SEARCH(ZAKL_DATA!$B$29,N708)),MAX($M$2:M707)+1,0)</f>
        <v>706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</v>
      </c>
      <c r="Y708" s="83" t="s">
        <v>2558</v>
      </c>
      <c r="Z708" t="str">
        <f>IFERROR(VLOOKUP(ROWS($Z$3:Z708),$X$3:$Y$992,2,0),"")</f>
        <v/>
      </c>
    </row>
    <row r="709" spans="13:26">
      <c r="M709" s="82">
        <f>IF(ISNUMBER(SEARCH(ZAKL_DATA!$B$29,N709)),MAX($M$2:M708)+1,0)</f>
        <v>707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</v>
      </c>
      <c r="Y709" s="83" t="s">
        <v>2560</v>
      </c>
      <c r="Z709" t="str">
        <f>IFERROR(VLOOKUP(ROWS($Z$3:Z709),$X$3:$Y$992,2,0),"")</f>
        <v/>
      </c>
    </row>
    <row r="710" spans="13:26">
      <c r="M710" s="82">
        <f>IF(ISNUMBER(SEARCH(ZAKL_DATA!$B$29,N710)),MAX($M$2:M709)+1,0)</f>
        <v>708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</v>
      </c>
      <c r="Y710" s="83" t="s">
        <v>2562</v>
      </c>
      <c r="Z710" t="str">
        <f>IFERROR(VLOOKUP(ROWS($Z$3:Z710),$X$3:$Y$992,2,0),"")</f>
        <v/>
      </c>
    </row>
    <row r="711" spans="13:26">
      <c r="M711" s="82">
        <f>IF(ISNUMBER(SEARCH(ZAKL_DATA!$B$29,N711)),MAX($M$2:M710)+1,0)</f>
        <v>709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</v>
      </c>
      <c r="Y711" s="83" t="s">
        <v>2564</v>
      </c>
      <c r="Z711" t="str">
        <f>IFERROR(VLOOKUP(ROWS($Z$3:Z711),$X$3:$Y$992,2,0),"")</f>
        <v/>
      </c>
    </row>
    <row r="712" spans="13:26">
      <c r="M712" s="82">
        <f>IF(ISNUMBER(SEARCH(ZAKL_DATA!$B$29,N712)),MAX($M$2:M711)+1,0)</f>
        <v>710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</v>
      </c>
      <c r="Y712" s="83" t="s">
        <v>2566</v>
      </c>
      <c r="Z712" t="str">
        <f>IFERROR(VLOOKUP(ROWS($Z$3:Z712),$X$3:$Y$992,2,0),"")</f>
        <v/>
      </c>
    </row>
    <row r="713" spans="13:26">
      <c r="M713" s="82">
        <f>IF(ISNUMBER(SEARCH(ZAKL_DATA!$B$29,N713)),MAX($M$2:M712)+1,0)</f>
        <v>711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</v>
      </c>
      <c r="Y713" s="83" t="s">
        <v>2568</v>
      </c>
      <c r="Z713" t="str">
        <f>IFERROR(VLOOKUP(ROWS($Z$3:Z713),$X$3:$Y$992,2,0),"")</f>
        <v/>
      </c>
    </row>
    <row r="714" spans="13:26">
      <c r="M714" s="82">
        <f>IF(ISNUMBER(SEARCH(ZAKL_DATA!$B$29,N714)),MAX($M$2:M713)+1,0)</f>
        <v>712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</v>
      </c>
      <c r="Y714" s="83" t="s">
        <v>2570</v>
      </c>
      <c r="Z714" t="str">
        <f>IFERROR(VLOOKUP(ROWS($Z$3:Z714),$X$3:$Y$992,2,0),"")</f>
        <v/>
      </c>
    </row>
    <row r="715" spans="13:26">
      <c r="M715" s="82">
        <f>IF(ISNUMBER(SEARCH(ZAKL_DATA!$B$29,N715)),MAX($M$2:M714)+1,0)</f>
        <v>713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</v>
      </c>
      <c r="Y715" s="83" t="s">
        <v>2572</v>
      </c>
      <c r="Z715" t="str">
        <f>IFERROR(VLOOKUP(ROWS($Z$3:Z715),$X$3:$Y$992,2,0),"")</f>
        <v/>
      </c>
    </row>
    <row r="716" spans="13:26">
      <c r="M716" s="82">
        <f>IF(ISNUMBER(SEARCH(ZAKL_DATA!$B$29,N716)),MAX($M$2:M715)+1,0)</f>
        <v>714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</v>
      </c>
      <c r="Y716" s="83" t="s">
        <v>2574</v>
      </c>
      <c r="Z716" t="str">
        <f>IFERROR(VLOOKUP(ROWS($Z$3:Z716),$X$3:$Y$992,2,0),"")</f>
        <v/>
      </c>
    </row>
    <row r="717" spans="13:26">
      <c r="M717" s="82">
        <f>IF(ISNUMBER(SEARCH(ZAKL_DATA!$B$29,N717)),MAX($M$2:M716)+1,0)</f>
        <v>715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</v>
      </c>
      <c r="Y717" s="83" t="s">
        <v>2576</v>
      </c>
      <c r="Z717" t="str">
        <f>IFERROR(VLOOKUP(ROWS($Z$3:Z717),$X$3:$Y$992,2,0),"")</f>
        <v/>
      </c>
    </row>
    <row r="718" spans="13:26">
      <c r="M718" s="82">
        <f>IF(ISNUMBER(SEARCH(ZAKL_DATA!$B$29,N718)),MAX($M$2:M717)+1,0)</f>
        <v>716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</v>
      </c>
      <c r="Y718" s="83" t="s">
        <v>2578</v>
      </c>
      <c r="Z718" t="str">
        <f>IFERROR(VLOOKUP(ROWS($Z$3:Z718),$X$3:$Y$992,2,0),"")</f>
        <v/>
      </c>
    </row>
    <row r="719" spans="13:26">
      <c r="M719" s="82">
        <f>IF(ISNUMBER(SEARCH(ZAKL_DATA!$B$29,N719)),MAX($M$2:M718)+1,0)</f>
        <v>717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</v>
      </c>
      <c r="Y719" s="83" t="s">
        <v>2580</v>
      </c>
      <c r="Z719" t="str">
        <f>IFERROR(VLOOKUP(ROWS($Z$3:Z719),$X$3:$Y$992,2,0),"")</f>
        <v/>
      </c>
    </row>
    <row r="720" spans="13:26">
      <c r="M720" s="82">
        <f>IF(ISNUMBER(SEARCH(ZAKL_DATA!$B$29,N720)),MAX($M$2:M719)+1,0)</f>
        <v>718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</v>
      </c>
      <c r="Y720" s="83" t="s">
        <v>2582</v>
      </c>
      <c r="Z720" t="str">
        <f>IFERROR(VLOOKUP(ROWS($Z$3:Z720),$X$3:$Y$992,2,0),"")</f>
        <v/>
      </c>
    </row>
    <row r="721" spans="13:26">
      <c r="M721" s="82">
        <f>IF(ISNUMBER(SEARCH(ZAKL_DATA!$B$29,N721)),MAX($M$2:M720)+1,0)</f>
        <v>719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</v>
      </c>
      <c r="Y721" s="83" t="s">
        <v>2584</v>
      </c>
      <c r="Z721" t="str">
        <f>IFERROR(VLOOKUP(ROWS($Z$3:Z721),$X$3:$Y$992,2,0),"")</f>
        <v/>
      </c>
    </row>
    <row r="722" spans="13:26">
      <c r="M722" s="82">
        <f>IF(ISNUMBER(SEARCH(ZAKL_DATA!$B$29,N722)),MAX($M$2:M721)+1,0)</f>
        <v>720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</v>
      </c>
      <c r="Y722" s="83" t="s">
        <v>2586</v>
      </c>
      <c r="Z722" t="str">
        <f>IFERROR(VLOOKUP(ROWS($Z$3:Z722),$X$3:$Y$992,2,0),"")</f>
        <v/>
      </c>
    </row>
    <row r="723" spans="13:26">
      <c r="M723" s="82">
        <f>IF(ISNUMBER(SEARCH(ZAKL_DATA!$B$29,N723)),MAX($M$2:M722)+1,0)</f>
        <v>721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</v>
      </c>
      <c r="Y723" s="83" t="s">
        <v>2588</v>
      </c>
      <c r="Z723" t="str">
        <f>IFERROR(VLOOKUP(ROWS($Z$3:Z723),$X$3:$Y$992,2,0),"")</f>
        <v/>
      </c>
    </row>
    <row r="724" spans="13:26">
      <c r="M724" s="82">
        <f>IF(ISNUMBER(SEARCH(ZAKL_DATA!$B$29,N724)),MAX($M$2:M723)+1,0)</f>
        <v>722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</v>
      </c>
      <c r="Y724" s="83" t="s">
        <v>2590</v>
      </c>
      <c r="Z724" t="str">
        <f>IFERROR(VLOOKUP(ROWS($Z$3:Z724),$X$3:$Y$992,2,0),"")</f>
        <v/>
      </c>
    </row>
    <row r="725" spans="13:26">
      <c r="M725" s="82">
        <f>IF(ISNUMBER(SEARCH(ZAKL_DATA!$B$29,N725)),MAX($M$2:M724)+1,0)</f>
        <v>723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</v>
      </c>
      <c r="Y725" s="83" t="s">
        <v>2592</v>
      </c>
      <c r="Z725" t="str">
        <f>IFERROR(VLOOKUP(ROWS($Z$3:Z725),$X$3:$Y$992,2,0),"")</f>
        <v/>
      </c>
    </row>
    <row r="726" spans="13:26">
      <c r="M726" s="82">
        <f>IF(ISNUMBER(SEARCH(ZAKL_DATA!$B$29,N726)),MAX($M$2:M725)+1,0)</f>
        <v>724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</v>
      </c>
      <c r="Y726" s="83" t="s">
        <v>2594</v>
      </c>
      <c r="Z726" t="str">
        <f>IFERROR(VLOOKUP(ROWS($Z$3:Z726),$X$3:$Y$992,2,0),"")</f>
        <v/>
      </c>
    </row>
    <row r="727" spans="13:26">
      <c r="M727" s="82">
        <f>IF(ISNUMBER(SEARCH(ZAKL_DATA!$B$29,N727)),MAX($M$2:M726)+1,0)</f>
        <v>725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</v>
      </c>
      <c r="Y727" s="83" t="s">
        <v>2596</v>
      </c>
      <c r="Z727" t="str">
        <f>IFERROR(VLOOKUP(ROWS($Z$3:Z727),$X$3:$Y$992,2,0),"")</f>
        <v/>
      </c>
    </row>
    <row r="728" spans="13:26">
      <c r="M728" s="82">
        <f>IF(ISNUMBER(SEARCH(ZAKL_DATA!$B$29,N728)),MAX($M$2:M727)+1,0)</f>
        <v>726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</v>
      </c>
      <c r="Y728" s="83" t="s">
        <v>2598</v>
      </c>
      <c r="Z728" t="str">
        <f>IFERROR(VLOOKUP(ROWS($Z$3:Z728),$X$3:$Y$992,2,0),"")</f>
        <v/>
      </c>
    </row>
    <row r="729" spans="13:26">
      <c r="M729" s="82">
        <f>IF(ISNUMBER(SEARCH(ZAKL_DATA!$B$29,N729)),MAX($M$2:M728)+1,0)</f>
        <v>727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</v>
      </c>
      <c r="Y729" s="83" t="s">
        <v>2600</v>
      </c>
      <c r="Z729" t="str">
        <f>IFERROR(VLOOKUP(ROWS($Z$3:Z729),$X$3:$Y$992,2,0),"")</f>
        <v/>
      </c>
    </row>
    <row r="730" spans="13:26">
      <c r="M730" s="82">
        <f>IF(ISNUMBER(SEARCH(ZAKL_DATA!$B$29,N730)),MAX($M$2:M729)+1,0)</f>
        <v>728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</v>
      </c>
      <c r="Y730" s="83" t="s">
        <v>2602</v>
      </c>
      <c r="Z730" t="str">
        <f>IFERROR(VLOOKUP(ROWS($Z$3:Z730),$X$3:$Y$992,2,0),"")</f>
        <v/>
      </c>
    </row>
    <row r="731" spans="13:26">
      <c r="M731" s="82">
        <f>IF(ISNUMBER(SEARCH(ZAKL_DATA!$B$29,N731)),MAX($M$2:M730)+1,0)</f>
        <v>729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</v>
      </c>
      <c r="Y731" s="83" t="s">
        <v>2604</v>
      </c>
      <c r="Z731" t="str">
        <f>IFERROR(VLOOKUP(ROWS($Z$3:Z731),$X$3:$Y$992,2,0),"")</f>
        <v/>
      </c>
    </row>
    <row r="732" spans="13:26">
      <c r="M732" s="82">
        <f>IF(ISNUMBER(SEARCH(ZAKL_DATA!$B$29,N732)),MAX($M$2:M731)+1,0)</f>
        <v>730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</v>
      </c>
      <c r="Y732" s="83" t="s">
        <v>2606</v>
      </c>
      <c r="Z732" t="str">
        <f>IFERROR(VLOOKUP(ROWS($Z$3:Z732),$X$3:$Y$992,2,0),"")</f>
        <v/>
      </c>
    </row>
    <row r="733" spans="13:26">
      <c r="M733" s="82">
        <f>IF(ISNUMBER(SEARCH(ZAKL_DATA!$B$29,N733)),MAX($M$2:M732)+1,0)</f>
        <v>731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</v>
      </c>
      <c r="Y733" s="83" t="s">
        <v>2608</v>
      </c>
      <c r="Z733" t="str">
        <f>IFERROR(VLOOKUP(ROWS($Z$3:Z733),$X$3:$Y$992,2,0),"")</f>
        <v/>
      </c>
    </row>
    <row r="734" spans="13:26">
      <c r="M734" s="82">
        <f>IF(ISNUMBER(SEARCH(ZAKL_DATA!$B$29,N734)),MAX($M$2:M733)+1,0)</f>
        <v>732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</v>
      </c>
      <c r="Y734" s="83" t="s">
        <v>2610</v>
      </c>
      <c r="Z734" t="str">
        <f>IFERROR(VLOOKUP(ROWS($Z$3:Z734),$X$3:$Y$992,2,0),"")</f>
        <v/>
      </c>
    </row>
    <row r="735" spans="13:26">
      <c r="M735" s="82">
        <f>IF(ISNUMBER(SEARCH(ZAKL_DATA!$B$29,N735)),MAX($M$2:M734)+1,0)</f>
        <v>733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</v>
      </c>
      <c r="Y735" s="83" t="s">
        <v>2612</v>
      </c>
      <c r="Z735" t="str">
        <f>IFERROR(VLOOKUP(ROWS($Z$3:Z735),$X$3:$Y$992,2,0),"")</f>
        <v/>
      </c>
    </row>
    <row r="736" spans="13:26">
      <c r="M736" s="82">
        <f>IF(ISNUMBER(SEARCH(ZAKL_DATA!$B$29,N736)),MAX($M$2:M735)+1,0)</f>
        <v>734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</v>
      </c>
      <c r="Y736" s="83" t="s">
        <v>2614</v>
      </c>
      <c r="Z736" t="str">
        <f>IFERROR(VLOOKUP(ROWS($Z$3:Z736),$X$3:$Y$992,2,0),"")</f>
        <v/>
      </c>
    </row>
    <row r="737" spans="13:26">
      <c r="M737" s="82">
        <f>IF(ISNUMBER(SEARCH(ZAKL_DATA!$B$29,N737)),MAX($M$2:M736)+1,0)</f>
        <v>735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</v>
      </c>
      <c r="Y737" s="83" t="s">
        <v>2616</v>
      </c>
      <c r="Z737" t="str">
        <f>IFERROR(VLOOKUP(ROWS($Z$3:Z737),$X$3:$Y$992,2,0),"")</f>
        <v/>
      </c>
    </row>
    <row r="738" spans="13:26">
      <c r="M738" s="82">
        <f>IF(ISNUMBER(SEARCH(ZAKL_DATA!$B$29,N738)),MAX($M$2:M737)+1,0)</f>
        <v>736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</v>
      </c>
      <c r="Y738" s="83" t="s">
        <v>2618</v>
      </c>
      <c r="Z738" t="str">
        <f>IFERROR(VLOOKUP(ROWS($Z$3:Z738),$X$3:$Y$992,2,0),"")</f>
        <v/>
      </c>
    </row>
    <row r="739" spans="13:26">
      <c r="M739" s="82">
        <f>IF(ISNUMBER(SEARCH(ZAKL_DATA!$B$29,N739)),MAX($M$2:M738)+1,0)</f>
        <v>737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</v>
      </c>
      <c r="Y739" s="83" t="s">
        <v>2620</v>
      </c>
      <c r="Z739" t="str">
        <f>IFERROR(VLOOKUP(ROWS($Z$3:Z739),$X$3:$Y$992,2,0),"")</f>
        <v/>
      </c>
    </row>
    <row r="740" spans="13:26">
      <c r="M740" s="82">
        <f>IF(ISNUMBER(SEARCH(ZAKL_DATA!$B$29,N740)),MAX($M$2:M739)+1,0)</f>
        <v>738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</v>
      </c>
      <c r="Y740" s="83" t="s">
        <v>2622</v>
      </c>
      <c r="Z740" t="str">
        <f>IFERROR(VLOOKUP(ROWS($Z$3:Z740),$X$3:$Y$992,2,0),"")</f>
        <v/>
      </c>
    </row>
    <row r="741" spans="13:26">
      <c r="M741" s="82">
        <f>IF(ISNUMBER(SEARCH(ZAKL_DATA!$B$29,N741)),MAX($M$2:M740)+1,0)</f>
        <v>739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</v>
      </c>
      <c r="Y741" s="83" t="s">
        <v>2624</v>
      </c>
      <c r="Z741" t="str">
        <f>IFERROR(VLOOKUP(ROWS($Z$3:Z741),$X$3:$Y$992,2,0),"")</f>
        <v/>
      </c>
    </row>
    <row r="742" spans="13:26">
      <c r="M742" s="82">
        <f>IF(ISNUMBER(SEARCH(ZAKL_DATA!$B$29,N742)),MAX($M$2:M741)+1,0)</f>
        <v>740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</v>
      </c>
      <c r="Y742" s="83" t="s">
        <v>2626</v>
      </c>
      <c r="Z742" t="str">
        <f>IFERROR(VLOOKUP(ROWS($Z$3:Z742),$X$3:$Y$992,2,0),"")</f>
        <v/>
      </c>
    </row>
    <row r="743" spans="13:26">
      <c r="M743" s="82">
        <f>IF(ISNUMBER(SEARCH(ZAKL_DATA!$B$29,N743)),MAX($M$2:M742)+1,0)</f>
        <v>741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</v>
      </c>
      <c r="Y743" s="83" t="s">
        <v>2628</v>
      </c>
      <c r="Z743" t="str">
        <f>IFERROR(VLOOKUP(ROWS($Z$3:Z743),$X$3:$Y$992,2,0),"")</f>
        <v/>
      </c>
    </row>
    <row r="744" spans="13:26">
      <c r="M744" s="82">
        <f>IF(ISNUMBER(SEARCH(ZAKL_DATA!$B$29,N744)),MAX($M$2:M743)+1,0)</f>
        <v>742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</v>
      </c>
      <c r="Y744" s="83" t="s">
        <v>2630</v>
      </c>
      <c r="Z744" t="str">
        <f>IFERROR(VLOOKUP(ROWS($Z$3:Z744),$X$3:$Y$992,2,0),"")</f>
        <v/>
      </c>
    </row>
    <row r="745" spans="13:26">
      <c r="M745" s="82">
        <f>IF(ISNUMBER(SEARCH(ZAKL_DATA!$B$29,N745)),MAX($M$2:M744)+1,0)</f>
        <v>743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</v>
      </c>
      <c r="Y745" s="83" t="s">
        <v>2632</v>
      </c>
      <c r="Z745" t="str">
        <f>IFERROR(VLOOKUP(ROWS($Z$3:Z745),$X$3:$Y$992,2,0),"")</f>
        <v/>
      </c>
    </row>
    <row r="746" spans="13:26">
      <c r="M746" s="82">
        <f>IF(ISNUMBER(SEARCH(ZAKL_DATA!$B$29,N746)),MAX($M$2:M745)+1,0)</f>
        <v>744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</v>
      </c>
      <c r="Y746" s="83" t="s">
        <v>2634</v>
      </c>
      <c r="Z746" t="str">
        <f>IFERROR(VLOOKUP(ROWS($Z$3:Z746),$X$3:$Y$992,2,0),"")</f>
        <v/>
      </c>
    </row>
    <row r="747" spans="13:26">
      <c r="M747" s="82">
        <f>IF(ISNUMBER(SEARCH(ZAKL_DATA!$B$29,N747)),MAX($M$2:M746)+1,0)</f>
        <v>745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</v>
      </c>
      <c r="Y747" s="83" t="s">
        <v>2636</v>
      </c>
      <c r="Z747" t="str">
        <f>IFERROR(VLOOKUP(ROWS($Z$3:Z747),$X$3:$Y$992,2,0),"")</f>
        <v/>
      </c>
    </row>
    <row r="748" spans="13:26">
      <c r="M748" s="82">
        <f>IF(ISNUMBER(SEARCH(ZAKL_DATA!$B$29,N748)),MAX($M$2:M747)+1,0)</f>
        <v>746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</v>
      </c>
      <c r="Y748" s="83" t="s">
        <v>2638</v>
      </c>
      <c r="Z748" t="str">
        <f>IFERROR(VLOOKUP(ROWS($Z$3:Z748),$X$3:$Y$992,2,0),"")</f>
        <v/>
      </c>
    </row>
    <row r="749" spans="13:26">
      <c r="M749" s="82">
        <f>IF(ISNUMBER(SEARCH(ZAKL_DATA!$B$29,N749)),MAX($M$2:M748)+1,0)</f>
        <v>747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</v>
      </c>
      <c r="Y749" s="83" t="s">
        <v>2640</v>
      </c>
      <c r="Z749" t="str">
        <f>IFERROR(VLOOKUP(ROWS($Z$3:Z749),$X$3:$Y$992,2,0),"")</f>
        <v/>
      </c>
    </row>
    <row r="750" spans="13:26">
      <c r="M750" s="82">
        <f>IF(ISNUMBER(SEARCH(ZAKL_DATA!$B$29,N750)),MAX($M$2:M749)+1,0)</f>
        <v>748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</v>
      </c>
      <c r="Y750" s="83" t="s">
        <v>2642</v>
      </c>
      <c r="Z750" t="str">
        <f>IFERROR(VLOOKUP(ROWS($Z$3:Z750),$X$3:$Y$992,2,0),"")</f>
        <v/>
      </c>
    </row>
    <row r="751" spans="13:26">
      <c r="M751" s="82">
        <f>IF(ISNUMBER(SEARCH(ZAKL_DATA!$B$29,N751)),MAX($M$2:M750)+1,0)</f>
        <v>749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</v>
      </c>
      <c r="Y751" s="83" t="s">
        <v>2644</v>
      </c>
      <c r="Z751" t="str">
        <f>IFERROR(VLOOKUP(ROWS($Z$3:Z751),$X$3:$Y$992,2,0),"")</f>
        <v/>
      </c>
    </row>
    <row r="752" spans="13:26">
      <c r="M752" s="82">
        <f>IF(ISNUMBER(SEARCH(ZAKL_DATA!$B$29,N752)),MAX($M$2:M751)+1,0)</f>
        <v>750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</v>
      </c>
      <c r="Y752" s="83" t="s">
        <v>2646</v>
      </c>
      <c r="Z752" t="str">
        <f>IFERROR(VLOOKUP(ROWS($Z$3:Z752),$X$3:$Y$992,2,0),"")</f>
        <v/>
      </c>
    </row>
    <row r="753" spans="13:26">
      <c r="M753" s="82">
        <f>IF(ISNUMBER(SEARCH(ZAKL_DATA!$B$29,N753)),MAX($M$2:M752)+1,0)</f>
        <v>751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</v>
      </c>
      <c r="Y753" s="83" t="s">
        <v>2648</v>
      </c>
      <c r="Z753" t="str">
        <f>IFERROR(VLOOKUP(ROWS($Z$3:Z753),$X$3:$Y$992,2,0),"")</f>
        <v/>
      </c>
    </row>
    <row r="754" spans="13:26">
      <c r="M754" s="82">
        <f>IF(ISNUMBER(SEARCH(ZAKL_DATA!$B$29,N754)),MAX($M$2:M753)+1,0)</f>
        <v>752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</v>
      </c>
      <c r="Y754" s="83" t="s">
        <v>2650</v>
      </c>
      <c r="Z754" t="str">
        <f>IFERROR(VLOOKUP(ROWS($Z$3:Z754),$X$3:$Y$992,2,0),"")</f>
        <v/>
      </c>
    </row>
    <row r="755" spans="13:26">
      <c r="M755" s="82">
        <f>IF(ISNUMBER(SEARCH(ZAKL_DATA!$B$29,N755)),MAX($M$2:M754)+1,0)</f>
        <v>753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</v>
      </c>
      <c r="Y755" s="83" t="s">
        <v>2652</v>
      </c>
      <c r="Z755" t="str">
        <f>IFERROR(VLOOKUP(ROWS($Z$3:Z755),$X$3:$Y$992,2,0),"")</f>
        <v/>
      </c>
    </row>
    <row r="756" spans="13:26">
      <c r="M756" s="82">
        <f>IF(ISNUMBER(SEARCH(ZAKL_DATA!$B$29,N756)),MAX($M$2:M755)+1,0)</f>
        <v>754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</v>
      </c>
      <c r="Y756" s="83" t="s">
        <v>2654</v>
      </c>
      <c r="Z756" t="str">
        <f>IFERROR(VLOOKUP(ROWS($Z$3:Z756),$X$3:$Y$992,2,0),"")</f>
        <v/>
      </c>
    </row>
    <row r="757" spans="13:26">
      <c r="M757" s="82">
        <f>IF(ISNUMBER(SEARCH(ZAKL_DATA!$B$29,N757)),MAX($M$2:M756)+1,0)</f>
        <v>755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</v>
      </c>
      <c r="Y757" s="83" t="s">
        <v>2656</v>
      </c>
      <c r="Z757" t="str">
        <f>IFERROR(VLOOKUP(ROWS($Z$3:Z757),$X$3:$Y$992,2,0),"")</f>
        <v/>
      </c>
    </row>
    <row r="758" spans="13:26">
      <c r="M758" s="82">
        <f>IF(ISNUMBER(SEARCH(ZAKL_DATA!$B$29,N758)),MAX($M$2:M757)+1,0)</f>
        <v>756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</v>
      </c>
      <c r="Y758" s="83" t="s">
        <v>2658</v>
      </c>
      <c r="Z758" t="str">
        <f>IFERROR(VLOOKUP(ROWS($Z$3:Z758),$X$3:$Y$992,2,0),"")</f>
        <v/>
      </c>
    </row>
    <row r="759" spans="13:26">
      <c r="M759" s="82">
        <f>IF(ISNUMBER(SEARCH(ZAKL_DATA!$B$29,N759)),MAX($M$2:M758)+1,0)</f>
        <v>757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</v>
      </c>
      <c r="Y759" s="83" t="s">
        <v>2660</v>
      </c>
      <c r="Z759" t="str">
        <f>IFERROR(VLOOKUP(ROWS($Z$3:Z759),$X$3:$Y$992,2,0),"")</f>
        <v/>
      </c>
    </row>
    <row r="760" spans="13:26">
      <c r="M760" s="82">
        <f>IF(ISNUMBER(SEARCH(ZAKL_DATA!$B$29,N760)),MAX($M$2:M759)+1,0)</f>
        <v>758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</v>
      </c>
      <c r="Y760" s="83" t="s">
        <v>2662</v>
      </c>
      <c r="Z760" t="str">
        <f>IFERROR(VLOOKUP(ROWS($Z$3:Z760),$X$3:$Y$992,2,0),"")</f>
        <v/>
      </c>
    </row>
    <row r="761" spans="13:26">
      <c r="M761" s="82">
        <f>IF(ISNUMBER(SEARCH(ZAKL_DATA!$B$29,N761)),MAX($M$2:M760)+1,0)</f>
        <v>759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</v>
      </c>
      <c r="Y761" s="83" t="s">
        <v>2664</v>
      </c>
      <c r="Z761" t="str">
        <f>IFERROR(VLOOKUP(ROWS($Z$3:Z761),$X$3:$Y$992,2,0),"")</f>
        <v/>
      </c>
    </row>
    <row r="762" spans="13:26">
      <c r="M762" s="82">
        <f>IF(ISNUMBER(SEARCH(ZAKL_DATA!$B$29,N762)),MAX($M$2:M761)+1,0)</f>
        <v>760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</v>
      </c>
      <c r="Y762" s="83" t="s">
        <v>2666</v>
      </c>
      <c r="Z762" t="str">
        <f>IFERROR(VLOOKUP(ROWS($Z$3:Z762),$X$3:$Y$992,2,0),"")</f>
        <v/>
      </c>
    </row>
    <row r="763" spans="13:26">
      <c r="M763" s="82">
        <f>IF(ISNUMBER(SEARCH(ZAKL_DATA!$B$29,N763)),MAX($M$2:M762)+1,0)</f>
        <v>761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</v>
      </c>
      <c r="Y763" s="83" t="s">
        <v>2668</v>
      </c>
      <c r="Z763" t="str">
        <f>IFERROR(VLOOKUP(ROWS($Z$3:Z763),$X$3:$Y$992,2,0),"")</f>
        <v/>
      </c>
    </row>
    <row r="764" spans="13:26">
      <c r="M764" s="82">
        <f>IF(ISNUMBER(SEARCH(ZAKL_DATA!$B$29,N764)),MAX($M$2:M763)+1,0)</f>
        <v>762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</v>
      </c>
      <c r="Y764" s="83" t="s">
        <v>2670</v>
      </c>
      <c r="Z764" t="str">
        <f>IFERROR(VLOOKUP(ROWS($Z$3:Z764),$X$3:$Y$992,2,0),"")</f>
        <v/>
      </c>
    </row>
    <row r="765" spans="13:26">
      <c r="M765" s="82">
        <f>IF(ISNUMBER(SEARCH(ZAKL_DATA!$B$29,N765)),MAX($M$2:M764)+1,0)</f>
        <v>763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</v>
      </c>
      <c r="Y765" s="83" t="s">
        <v>2672</v>
      </c>
      <c r="Z765" t="str">
        <f>IFERROR(VLOOKUP(ROWS($Z$3:Z765),$X$3:$Y$992,2,0),"")</f>
        <v/>
      </c>
    </row>
    <row r="766" spans="13:26">
      <c r="M766" s="82">
        <f>IF(ISNUMBER(SEARCH(ZAKL_DATA!$B$29,N766)),MAX($M$2:M765)+1,0)</f>
        <v>764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</v>
      </c>
      <c r="Y766" s="83" t="s">
        <v>2674</v>
      </c>
      <c r="Z766" t="str">
        <f>IFERROR(VLOOKUP(ROWS($Z$3:Z766),$X$3:$Y$992,2,0),"")</f>
        <v/>
      </c>
    </row>
    <row r="767" spans="13:26">
      <c r="M767" s="82">
        <f>IF(ISNUMBER(SEARCH(ZAKL_DATA!$B$29,N767)),MAX($M$2:M766)+1,0)</f>
        <v>765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</v>
      </c>
      <c r="Y767" s="83" t="s">
        <v>2676</v>
      </c>
      <c r="Z767" t="str">
        <f>IFERROR(VLOOKUP(ROWS($Z$3:Z767),$X$3:$Y$992,2,0),"")</f>
        <v/>
      </c>
    </row>
    <row r="768" spans="13:26">
      <c r="M768" s="82">
        <f>IF(ISNUMBER(SEARCH(ZAKL_DATA!$B$29,N768)),MAX($M$2:M767)+1,0)</f>
        <v>766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</v>
      </c>
      <c r="Y768" s="83" t="s">
        <v>2678</v>
      </c>
      <c r="Z768" t="str">
        <f>IFERROR(VLOOKUP(ROWS($Z$3:Z768),$X$3:$Y$992,2,0),"")</f>
        <v/>
      </c>
    </row>
    <row r="769" spans="13:26">
      <c r="M769" s="82">
        <f>IF(ISNUMBER(SEARCH(ZAKL_DATA!$B$29,N769)),MAX($M$2:M768)+1,0)</f>
        <v>767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</v>
      </c>
      <c r="Y769" s="83" t="s">
        <v>2680</v>
      </c>
      <c r="Z769" t="str">
        <f>IFERROR(VLOOKUP(ROWS($Z$3:Z769),$X$3:$Y$992,2,0),"")</f>
        <v/>
      </c>
    </row>
    <row r="770" spans="13:26">
      <c r="M770" s="82">
        <f>IF(ISNUMBER(SEARCH(ZAKL_DATA!$B$29,N770)),MAX($M$2:M769)+1,0)</f>
        <v>768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</v>
      </c>
      <c r="Y770" s="83" t="s">
        <v>2682</v>
      </c>
      <c r="Z770" t="str">
        <f>IFERROR(VLOOKUP(ROWS($Z$3:Z770),$X$3:$Y$992,2,0),"")</f>
        <v/>
      </c>
    </row>
    <row r="771" spans="13:26">
      <c r="M771" s="82">
        <f>IF(ISNUMBER(SEARCH(ZAKL_DATA!$B$29,N771)),MAX($M$2:M770)+1,0)</f>
        <v>769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</v>
      </c>
      <c r="Y771" s="83" t="s">
        <v>2684</v>
      </c>
      <c r="Z771" t="str">
        <f>IFERROR(VLOOKUP(ROWS($Z$3:Z771),$X$3:$Y$992,2,0),"")</f>
        <v/>
      </c>
    </row>
    <row r="772" spans="13:26">
      <c r="M772" s="82">
        <f>IF(ISNUMBER(SEARCH(ZAKL_DATA!$B$29,N772)),MAX($M$2:M771)+1,0)</f>
        <v>770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</v>
      </c>
      <c r="Y772" s="83" t="s">
        <v>2686</v>
      </c>
      <c r="Z772" t="str">
        <f>IFERROR(VLOOKUP(ROWS($Z$3:Z772),$X$3:$Y$992,2,0),"")</f>
        <v/>
      </c>
    </row>
    <row r="773" spans="13:26">
      <c r="M773" s="82">
        <f>IF(ISNUMBER(SEARCH(ZAKL_DATA!$B$29,N773)),MAX($M$2:M772)+1,0)</f>
        <v>771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</v>
      </c>
      <c r="Y773" s="83" t="s">
        <v>2688</v>
      </c>
      <c r="Z773" t="str">
        <f>IFERROR(VLOOKUP(ROWS($Z$3:Z773),$X$3:$Y$992,2,0),"")</f>
        <v/>
      </c>
    </row>
    <row r="774" spans="13:26">
      <c r="M774" s="82">
        <f>IF(ISNUMBER(SEARCH(ZAKL_DATA!$B$29,N774)),MAX($M$2:M773)+1,0)</f>
        <v>772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</v>
      </c>
      <c r="Y774" s="83" t="s">
        <v>2690</v>
      </c>
      <c r="Z774" t="str">
        <f>IFERROR(VLOOKUP(ROWS($Z$3:Z774),$X$3:$Y$992,2,0),"")</f>
        <v/>
      </c>
    </row>
    <row r="775" spans="13:26">
      <c r="M775" s="82">
        <f>IF(ISNUMBER(SEARCH(ZAKL_DATA!$B$29,N775)),MAX($M$2:M774)+1,0)</f>
        <v>773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</v>
      </c>
      <c r="Y775" s="83" t="s">
        <v>2692</v>
      </c>
      <c r="Z775" t="str">
        <f>IFERROR(VLOOKUP(ROWS($Z$3:Z775),$X$3:$Y$992,2,0),"")</f>
        <v/>
      </c>
    </row>
    <row r="776" spans="13:26">
      <c r="M776" s="82">
        <f>IF(ISNUMBER(SEARCH(ZAKL_DATA!$B$29,N776)),MAX($M$2:M775)+1,0)</f>
        <v>774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</v>
      </c>
      <c r="Y776" s="83" t="s">
        <v>2694</v>
      </c>
      <c r="Z776" t="str">
        <f>IFERROR(VLOOKUP(ROWS($Z$3:Z776),$X$3:$Y$992,2,0),"")</f>
        <v/>
      </c>
    </row>
    <row r="777" spans="13:26">
      <c r="M777" s="82">
        <f>IF(ISNUMBER(SEARCH(ZAKL_DATA!$B$29,N777)),MAX($M$2:M776)+1,0)</f>
        <v>775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</v>
      </c>
      <c r="Y777" s="83" t="s">
        <v>2696</v>
      </c>
      <c r="Z777" t="str">
        <f>IFERROR(VLOOKUP(ROWS($Z$3:Z777),$X$3:$Y$992,2,0),"")</f>
        <v/>
      </c>
    </row>
    <row r="778" spans="13:26">
      <c r="M778" s="82">
        <f>IF(ISNUMBER(SEARCH(ZAKL_DATA!$B$29,N778)),MAX($M$2:M777)+1,0)</f>
        <v>776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</v>
      </c>
      <c r="Y778" s="83" t="s">
        <v>2698</v>
      </c>
      <c r="Z778" t="str">
        <f>IFERROR(VLOOKUP(ROWS($Z$3:Z778),$X$3:$Y$992,2,0),"")</f>
        <v/>
      </c>
    </row>
    <row r="779" spans="13:26">
      <c r="M779" s="82">
        <f>IF(ISNUMBER(SEARCH(ZAKL_DATA!$B$29,N779)),MAX($M$2:M778)+1,0)</f>
        <v>777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</v>
      </c>
      <c r="Y779" s="83" t="s">
        <v>2700</v>
      </c>
      <c r="Z779" t="str">
        <f>IFERROR(VLOOKUP(ROWS($Z$3:Z779),$X$3:$Y$992,2,0),"")</f>
        <v/>
      </c>
    </row>
    <row r="780" spans="13:26">
      <c r="M780" s="82">
        <f>IF(ISNUMBER(SEARCH(ZAKL_DATA!$B$29,N780)),MAX($M$2:M779)+1,0)</f>
        <v>778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</v>
      </c>
      <c r="Y780" s="83" t="s">
        <v>2702</v>
      </c>
      <c r="Z780" t="str">
        <f>IFERROR(VLOOKUP(ROWS($Z$3:Z780),$X$3:$Y$992,2,0),"")</f>
        <v/>
      </c>
    </row>
    <row r="781" spans="13:26">
      <c r="M781" s="82">
        <f>IF(ISNUMBER(SEARCH(ZAKL_DATA!$B$29,N781)),MAX($M$2:M780)+1,0)</f>
        <v>779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</v>
      </c>
      <c r="Y781" s="83" t="s">
        <v>2704</v>
      </c>
      <c r="Z781" t="str">
        <f>IFERROR(VLOOKUP(ROWS($Z$3:Z781),$X$3:$Y$992,2,0),"")</f>
        <v/>
      </c>
    </row>
    <row r="782" spans="13:26">
      <c r="M782" s="82">
        <f>IF(ISNUMBER(SEARCH(ZAKL_DATA!$B$29,N782)),MAX($M$2:M781)+1,0)</f>
        <v>780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</v>
      </c>
      <c r="Y782" s="83" t="s">
        <v>2706</v>
      </c>
      <c r="Z782" t="str">
        <f>IFERROR(VLOOKUP(ROWS($Z$3:Z782),$X$3:$Y$992,2,0),"")</f>
        <v/>
      </c>
    </row>
    <row r="783" spans="13:26">
      <c r="M783" s="82">
        <f>IF(ISNUMBER(SEARCH(ZAKL_DATA!$B$29,N783)),MAX($M$2:M782)+1,0)</f>
        <v>781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</v>
      </c>
      <c r="Y783" s="83" t="s">
        <v>2708</v>
      </c>
      <c r="Z783" t="str">
        <f>IFERROR(VLOOKUP(ROWS($Z$3:Z783),$X$3:$Y$992,2,0),"")</f>
        <v/>
      </c>
    </row>
    <row r="784" spans="13:26">
      <c r="M784" s="82">
        <f>IF(ISNUMBER(SEARCH(ZAKL_DATA!$B$29,N784)),MAX($M$2:M783)+1,0)</f>
        <v>782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</v>
      </c>
      <c r="Y784" s="83" t="s">
        <v>2710</v>
      </c>
      <c r="Z784" t="str">
        <f>IFERROR(VLOOKUP(ROWS($Z$3:Z784),$X$3:$Y$992,2,0),"")</f>
        <v/>
      </c>
    </row>
    <row r="785" spans="13:26">
      <c r="M785" s="82">
        <f>IF(ISNUMBER(SEARCH(ZAKL_DATA!$B$29,N785)),MAX($M$2:M784)+1,0)</f>
        <v>783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</v>
      </c>
      <c r="Y785" s="83" t="s">
        <v>2712</v>
      </c>
      <c r="Z785" t="str">
        <f>IFERROR(VLOOKUP(ROWS($Z$3:Z785),$X$3:$Y$992,2,0),"")</f>
        <v/>
      </c>
    </row>
    <row r="786" spans="13:26">
      <c r="M786" s="82">
        <f>IF(ISNUMBER(SEARCH(ZAKL_DATA!$B$29,N786)),MAX($M$2:M785)+1,0)</f>
        <v>784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</v>
      </c>
      <c r="Y786" s="83" t="s">
        <v>2714</v>
      </c>
      <c r="Z786" t="str">
        <f>IFERROR(VLOOKUP(ROWS($Z$3:Z786),$X$3:$Y$992,2,0),"")</f>
        <v/>
      </c>
    </row>
    <row r="787" spans="13:26">
      <c r="M787" s="82">
        <f>IF(ISNUMBER(SEARCH(ZAKL_DATA!$B$29,N787)),MAX($M$2:M786)+1,0)</f>
        <v>785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</v>
      </c>
      <c r="Y787" s="83" t="s">
        <v>2716</v>
      </c>
      <c r="Z787" t="str">
        <f>IFERROR(VLOOKUP(ROWS($Z$3:Z787),$X$3:$Y$992,2,0),"")</f>
        <v/>
      </c>
    </row>
    <row r="788" spans="13:26">
      <c r="M788" s="82">
        <f>IF(ISNUMBER(SEARCH(ZAKL_DATA!$B$29,N788)),MAX($M$2:M787)+1,0)</f>
        <v>786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</v>
      </c>
      <c r="Y788" s="83" t="s">
        <v>2718</v>
      </c>
      <c r="Z788" t="str">
        <f>IFERROR(VLOOKUP(ROWS($Z$3:Z788),$X$3:$Y$992,2,0),"")</f>
        <v/>
      </c>
    </row>
    <row r="789" spans="13:26">
      <c r="M789" s="82">
        <f>IF(ISNUMBER(SEARCH(ZAKL_DATA!$B$29,N789)),MAX($M$2:M788)+1,0)</f>
        <v>787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</v>
      </c>
      <c r="Y789" s="83" t="s">
        <v>2720</v>
      </c>
      <c r="Z789" t="str">
        <f>IFERROR(VLOOKUP(ROWS($Z$3:Z789),$X$3:$Y$992,2,0),"")</f>
        <v/>
      </c>
    </row>
    <row r="790" spans="13:26">
      <c r="M790" s="82">
        <f>IF(ISNUMBER(SEARCH(ZAKL_DATA!$B$29,N790)),MAX($M$2:M789)+1,0)</f>
        <v>788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</v>
      </c>
      <c r="Y790" s="83" t="s">
        <v>2722</v>
      </c>
      <c r="Z790" t="str">
        <f>IFERROR(VLOOKUP(ROWS($Z$3:Z790),$X$3:$Y$992,2,0),"")</f>
        <v/>
      </c>
    </row>
    <row r="791" spans="13:26">
      <c r="M791" s="82">
        <f>IF(ISNUMBER(SEARCH(ZAKL_DATA!$B$29,N791)),MAX($M$2:M790)+1,0)</f>
        <v>789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</v>
      </c>
      <c r="Y791" s="83" t="s">
        <v>2724</v>
      </c>
      <c r="Z791" t="str">
        <f>IFERROR(VLOOKUP(ROWS($Z$3:Z791),$X$3:$Y$992,2,0),"")</f>
        <v/>
      </c>
    </row>
    <row r="792" spans="13:26">
      <c r="M792" s="82">
        <f>IF(ISNUMBER(SEARCH(ZAKL_DATA!$B$29,N792)),MAX($M$2:M791)+1,0)</f>
        <v>790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</v>
      </c>
      <c r="Y792" s="83" t="s">
        <v>2726</v>
      </c>
      <c r="Z792" t="str">
        <f>IFERROR(VLOOKUP(ROWS($Z$3:Z792),$X$3:$Y$992,2,0),"")</f>
        <v/>
      </c>
    </row>
    <row r="793" spans="13:26">
      <c r="M793" s="82">
        <f>IF(ISNUMBER(SEARCH(ZAKL_DATA!$B$29,N793)),MAX($M$2:M792)+1,0)</f>
        <v>791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</v>
      </c>
      <c r="Y793" s="83" t="s">
        <v>2728</v>
      </c>
      <c r="Z793" t="str">
        <f>IFERROR(VLOOKUP(ROWS($Z$3:Z793),$X$3:$Y$992,2,0),"")</f>
        <v/>
      </c>
    </row>
    <row r="794" spans="13:26">
      <c r="M794" s="82">
        <f>IF(ISNUMBER(SEARCH(ZAKL_DATA!$B$29,N794)),MAX($M$2:M793)+1,0)</f>
        <v>792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</v>
      </c>
      <c r="Y794" s="83" t="s">
        <v>2730</v>
      </c>
      <c r="Z794" t="str">
        <f>IFERROR(VLOOKUP(ROWS($Z$3:Z794),$X$3:$Y$992,2,0),"")</f>
        <v/>
      </c>
    </row>
    <row r="795" spans="13:26">
      <c r="M795" s="82">
        <f>IF(ISNUMBER(SEARCH(ZAKL_DATA!$B$29,N795)),MAX($M$2:M794)+1,0)</f>
        <v>793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</v>
      </c>
      <c r="Y795" s="83" t="s">
        <v>2732</v>
      </c>
      <c r="Z795" t="str">
        <f>IFERROR(VLOOKUP(ROWS($Z$3:Z795),$X$3:$Y$992,2,0),"")</f>
        <v/>
      </c>
    </row>
    <row r="796" spans="13:26">
      <c r="M796" s="82">
        <f>IF(ISNUMBER(SEARCH(ZAKL_DATA!$B$29,N796)),MAX($M$2:M795)+1,0)</f>
        <v>794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</v>
      </c>
      <c r="Y796" s="83" t="s">
        <v>2734</v>
      </c>
      <c r="Z796" t="str">
        <f>IFERROR(VLOOKUP(ROWS($Z$3:Z796),$X$3:$Y$992,2,0),"")</f>
        <v/>
      </c>
    </row>
    <row r="797" spans="13:26">
      <c r="M797" s="82">
        <f>IF(ISNUMBER(SEARCH(ZAKL_DATA!$B$29,N797)),MAX($M$2:M796)+1,0)</f>
        <v>795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</v>
      </c>
      <c r="Y797" s="83" t="s">
        <v>2736</v>
      </c>
      <c r="Z797" t="str">
        <f>IFERROR(VLOOKUP(ROWS($Z$3:Z797),$X$3:$Y$992,2,0),"")</f>
        <v/>
      </c>
    </row>
    <row r="798" spans="13:26">
      <c r="M798" s="82">
        <f>IF(ISNUMBER(SEARCH(ZAKL_DATA!$B$29,N798)),MAX($M$2:M797)+1,0)</f>
        <v>796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</v>
      </c>
      <c r="Y798" s="83" t="s">
        <v>2738</v>
      </c>
      <c r="Z798" t="str">
        <f>IFERROR(VLOOKUP(ROWS($Z$3:Z798),$X$3:$Y$992,2,0),"")</f>
        <v/>
      </c>
    </row>
    <row r="799" spans="13:26">
      <c r="M799" s="82">
        <f>IF(ISNUMBER(SEARCH(ZAKL_DATA!$B$29,N799)),MAX($M$2:M798)+1,0)</f>
        <v>797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</v>
      </c>
      <c r="Y799" s="83" t="s">
        <v>2740</v>
      </c>
      <c r="Z799" t="str">
        <f>IFERROR(VLOOKUP(ROWS($Z$3:Z799),$X$3:$Y$992,2,0),"")</f>
        <v/>
      </c>
    </row>
    <row r="800" spans="13:26">
      <c r="M800" s="82">
        <f>IF(ISNUMBER(SEARCH(ZAKL_DATA!$B$29,N800)),MAX($M$2:M799)+1,0)</f>
        <v>798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</v>
      </c>
      <c r="Y800" s="83" t="s">
        <v>2742</v>
      </c>
      <c r="Z800" t="str">
        <f>IFERROR(VLOOKUP(ROWS($Z$3:Z800),$X$3:$Y$992,2,0),"")</f>
        <v/>
      </c>
    </row>
    <row r="801" spans="13:26">
      <c r="M801" s="82">
        <f>IF(ISNUMBER(SEARCH(ZAKL_DATA!$B$29,N801)),MAX($M$2:M800)+1,0)</f>
        <v>799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</v>
      </c>
      <c r="Y801" s="83" t="s">
        <v>2744</v>
      </c>
      <c r="Z801" t="str">
        <f>IFERROR(VLOOKUP(ROWS($Z$3:Z801),$X$3:$Y$992,2,0),"")</f>
        <v/>
      </c>
    </row>
    <row r="802" spans="13:26">
      <c r="M802" s="82">
        <f>IF(ISNUMBER(SEARCH(ZAKL_DATA!$B$29,N802)),MAX($M$2:M801)+1,0)</f>
        <v>800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</v>
      </c>
      <c r="Y802" s="83" t="s">
        <v>2746</v>
      </c>
      <c r="Z802" t="str">
        <f>IFERROR(VLOOKUP(ROWS($Z$3:Z802),$X$3:$Y$992,2,0),"")</f>
        <v/>
      </c>
    </row>
    <row r="803" spans="13:26">
      <c r="M803" s="82">
        <f>IF(ISNUMBER(SEARCH(ZAKL_DATA!$B$29,N803)),MAX($M$2:M802)+1,0)</f>
        <v>801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</v>
      </c>
      <c r="Y803" s="83" t="s">
        <v>2748</v>
      </c>
      <c r="Z803" t="str">
        <f>IFERROR(VLOOKUP(ROWS($Z$3:Z803),$X$3:$Y$992,2,0),"")</f>
        <v/>
      </c>
    </row>
    <row r="804" spans="13:26">
      <c r="M804" s="82">
        <f>IF(ISNUMBER(SEARCH(ZAKL_DATA!$B$29,N804)),MAX($M$2:M803)+1,0)</f>
        <v>802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</v>
      </c>
      <c r="Y804" s="83" t="s">
        <v>2750</v>
      </c>
      <c r="Z804" t="str">
        <f>IFERROR(VLOOKUP(ROWS($Z$3:Z804),$X$3:$Y$992,2,0),"")</f>
        <v/>
      </c>
    </row>
    <row r="805" spans="13:26">
      <c r="M805" s="82">
        <f>IF(ISNUMBER(SEARCH(ZAKL_DATA!$B$29,N805)),MAX($M$2:M804)+1,0)</f>
        <v>803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</v>
      </c>
      <c r="Y805" s="83" t="s">
        <v>2752</v>
      </c>
      <c r="Z805" t="str">
        <f>IFERROR(VLOOKUP(ROWS($Z$3:Z805),$X$3:$Y$992,2,0),"")</f>
        <v/>
      </c>
    </row>
    <row r="806" spans="13:26">
      <c r="M806" s="82">
        <f>IF(ISNUMBER(SEARCH(ZAKL_DATA!$B$29,N806)),MAX($M$2:M805)+1,0)</f>
        <v>804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</v>
      </c>
      <c r="Y806" s="83" t="s">
        <v>2754</v>
      </c>
      <c r="Z806" t="str">
        <f>IFERROR(VLOOKUP(ROWS($Z$3:Z806),$X$3:$Y$992,2,0),"")</f>
        <v/>
      </c>
    </row>
    <row r="807" spans="13:26">
      <c r="M807" s="82">
        <f>IF(ISNUMBER(SEARCH(ZAKL_DATA!$B$29,N807)),MAX($M$2:M806)+1,0)</f>
        <v>805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</v>
      </c>
      <c r="Y807" s="83" t="s">
        <v>2756</v>
      </c>
      <c r="Z807" t="str">
        <f>IFERROR(VLOOKUP(ROWS($Z$3:Z807),$X$3:$Y$992,2,0),"")</f>
        <v/>
      </c>
    </row>
    <row r="808" spans="13:26">
      <c r="M808" s="82">
        <f>IF(ISNUMBER(SEARCH(ZAKL_DATA!$B$29,N808)),MAX($M$2:M807)+1,0)</f>
        <v>806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</v>
      </c>
      <c r="Y808" s="83" t="s">
        <v>2758</v>
      </c>
      <c r="Z808" t="str">
        <f>IFERROR(VLOOKUP(ROWS($Z$3:Z808),$X$3:$Y$992,2,0),"")</f>
        <v/>
      </c>
    </row>
    <row r="809" spans="13:26">
      <c r="M809" s="82">
        <f>IF(ISNUMBER(SEARCH(ZAKL_DATA!$B$29,N809)),MAX($M$2:M808)+1,0)</f>
        <v>807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</v>
      </c>
      <c r="Y809" s="83" t="s">
        <v>2760</v>
      </c>
      <c r="Z809" t="str">
        <f>IFERROR(VLOOKUP(ROWS($Z$3:Z809),$X$3:$Y$992,2,0),"")</f>
        <v/>
      </c>
    </row>
    <row r="810" spans="13:26">
      <c r="M810" s="82">
        <f>IF(ISNUMBER(SEARCH(ZAKL_DATA!$B$29,N810)),MAX($M$2:M809)+1,0)</f>
        <v>808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</v>
      </c>
      <c r="Y810" s="83" t="s">
        <v>2762</v>
      </c>
      <c r="Z810" t="str">
        <f>IFERROR(VLOOKUP(ROWS($Z$3:Z810),$X$3:$Y$992,2,0),"")</f>
        <v/>
      </c>
    </row>
    <row r="811" spans="13:26">
      <c r="M811" s="82">
        <f>IF(ISNUMBER(SEARCH(ZAKL_DATA!$B$29,N811)),MAX($M$2:M810)+1,0)</f>
        <v>809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</v>
      </c>
      <c r="Y811" s="83" t="s">
        <v>2764</v>
      </c>
      <c r="Z811" t="str">
        <f>IFERROR(VLOOKUP(ROWS($Z$3:Z811),$X$3:$Y$992,2,0),"")</f>
        <v/>
      </c>
    </row>
    <row r="812" spans="13:26">
      <c r="M812" s="82">
        <f>IF(ISNUMBER(SEARCH(ZAKL_DATA!$B$29,N812)),MAX($M$2:M811)+1,0)</f>
        <v>810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</v>
      </c>
      <c r="Y812" s="83" t="s">
        <v>2766</v>
      </c>
      <c r="Z812" t="str">
        <f>IFERROR(VLOOKUP(ROWS($Z$3:Z812),$X$3:$Y$992,2,0),"")</f>
        <v/>
      </c>
    </row>
    <row r="813" spans="13:26">
      <c r="M813" s="82">
        <f>IF(ISNUMBER(SEARCH(ZAKL_DATA!$B$29,N813)),MAX($M$2:M812)+1,0)</f>
        <v>811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</v>
      </c>
      <c r="Y813" s="83" t="s">
        <v>2768</v>
      </c>
      <c r="Z813" t="str">
        <f>IFERROR(VLOOKUP(ROWS($Z$3:Z813),$X$3:$Y$992,2,0),"")</f>
        <v/>
      </c>
    </row>
    <row r="814" spans="13:26">
      <c r="M814" s="82">
        <f>IF(ISNUMBER(SEARCH(ZAKL_DATA!$B$29,N814)),MAX($M$2:M813)+1,0)</f>
        <v>812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</v>
      </c>
      <c r="Y814" s="83" t="s">
        <v>2770</v>
      </c>
      <c r="Z814" t="str">
        <f>IFERROR(VLOOKUP(ROWS($Z$3:Z814),$X$3:$Y$992,2,0),"")</f>
        <v/>
      </c>
    </row>
    <row r="815" spans="13:26">
      <c r="M815" s="82">
        <f>IF(ISNUMBER(SEARCH(ZAKL_DATA!$B$29,N815)),MAX($M$2:M814)+1,0)</f>
        <v>813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</v>
      </c>
      <c r="Y815" s="83" t="s">
        <v>2772</v>
      </c>
      <c r="Z815" t="str">
        <f>IFERROR(VLOOKUP(ROWS($Z$3:Z815),$X$3:$Y$992,2,0),"")</f>
        <v/>
      </c>
    </row>
    <row r="816" spans="13:26">
      <c r="M816" s="82">
        <f>IF(ISNUMBER(SEARCH(ZAKL_DATA!$B$29,N816)),MAX($M$2:M815)+1,0)</f>
        <v>814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</v>
      </c>
      <c r="Y816" s="83" t="s">
        <v>2774</v>
      </c>
      <c r="Z816" t="str">
        <f>IFERROR(VLOOKUP(ROWS($Z$3:Z816),$X$3:$Y$992,2,0),"")</f>
        <v/>
      </c>
    </row>
    <row r="817" spans="13:26">
      <c r="M817" s="82">
        <f>IF(ISNUMBER(SEARCH(ZAKL_DATA!$B$29,N817)),MAX($M$2:M816)+1,0)</f>
        <v>815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</v>
      </c>
      <c r="Y817" s="83" t="s">
        <v>2776</v>
      </c>
      <c r="Z817" t="str">
        <f>IFERROR(VLOOKUP(ROWS($Z$3:Z817),$X$3:$Y$992,2,0),"")</f>
        <v/>
      </c>
    </row>
    <row r="818" spans="13:26">
      <c r="M818" s="82">
        <f>IF(ISNUMBER(SEARCH(ZAKL_DATA!$B$29,N818)),MAX($M$2:M817)+1,0)</f>
        <v>816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</v>
      </c>
      <c r="Y818" s="83" t="s">
        <v>2778</v>
      </c>
      <c r="Z818" t="str">
        <f>IFERROR(VLOOKUP(ROWS($Z$3:Z818),$X$3:$Y$992,2,0),"")</f>
        <v/>
      </c>
    </row>
    <row r="819" spans="13:26">
      <c r="M819" s="82">
        <f>IF(ISNUMBER(SEARCH(ZAKL_DATA!$B$29,N819)),MAX($M$2:M818)+1,0)</f>
        <v>817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</v>
      </c>
      <c r="Y819" s="83" t="s">
        <v>2780</v>
      </c>
      <c r="Z819" t="str">
        <f>IFERROR(VLOOKUP(ROWS($Z$3:Z819),$X$3:$Y$992,2,0),"")</f>
        <v/>
      </c>
    </row>
    <row r="820" spans="13:26">
      <c r="M820" s="82">
        <f>IF(ISNUMBER(SEARCH(ZAKL_DATA!$B$29,N820)),MAX($M$2:M819)+1,0)</f>
        <v>818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</v>
      </c>
      <c r="Y820" s="83" t="s">
        <v>2782</v>
      </c>
      <c r="Z820" t="str">
        <f>IFERROR(VLOOKUP(ROWS($Z$3:Z820),$X$3:$Y$992,2,0),"")</f>
        <v/>
      </c>
    </row>
    <row r="821" spans="13:26">
      <c r="M821" s="82">
        <f>IF(ISNUMBER(SEARCH(ZAKL_DATA!$B$29,N821)),MAX($M$2:M820)+1,0)</f>
        <v>819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</v>
      </c>
      <c r="Y821" s="83" t="s">
        <v>2784</v>
      </c>
      <c r="Z821" t="str">
        <f>IFERROR(VLOOKUP(ROWS($Z$3:Z821),$X$3:$Y$992,2,0),"")</f>
        <v/>
      </c>
    </row>
    <row r="822" spans="13:26">
      <c r="M822" s="82">
        <f>IF(ISNUMBER(SEARCH(ZAKL_DATA!$B$29,N822)),MAX($M$2:M821)+1,0)</f>
        <v>820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</v>
      </c>
      <c r="Y822" s="83" t="s">
        <v>2786</v>
      </c>
      <c r="Z822" t="str">
        <f>IFERROR(VLOOKUP(ROWS($Z$3:Z822),$X$3:$Y$992,2,0),"")</f>
        <v/>
      </c>
    </row>
    <row r="823" spans="13:26">
      <c r="M823" s="82">
        <f>IF(ISNUMBER(SEARCH(ZAKL_DATA!$B$29,N823)),MAX($M$2:M822)+1,0)</f>
        <v>821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</v>
      </c>
      <c r="Y823" s="83" t="s">
        <v>2788</v>
      </c>
      <c r="Z823" t="str">
        <f>IFERROR(VLOOKUP(ROWS($Z$3:Z823),$X$3:$Y$992,2,0),"")</f>
        <v/>
      </c>
    </row>
    <row r="824" spans="13:26">
      <c r="M824" s="82">
        <f>IF(ISNUMBER(SEARCH(ZAKL_DATA!$B$29,N824)),MAX($M$2:M823)+1,0)</f>
        <v>822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</v>
      </c>
      <c r="Y824" s="83" t="s">
        <v>2790</v>
      </c>
      <c r="Z824" t="str">
        <f>IFERROR(VLOOKUP(ROWS($Z$3:Z824),$X$3:$Y$992,2,0),"")</f>
        <v/>
      </c>
    </row>
    <row r="825" spans="13:26">
      <c r="M825" s="82">
        <f>IF(ISNUMBER(SEARCH(ZAKL_DATA!$B$29,N825)),MAX($M$2:M824)+1,0)</f>
        <v>823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</v>
      </c>
      <c r="Y825" s="83" t="s">
        <v>2792</v>
      </c>
      <c r="Z825" t="str">
        <f>IFERROR(VLOOKUP(ROWS($Z$3:Z825),$X$3:$Y$992,2,0),"")</f>
        <v/>
      </c>
    </row>
    <row r="826" spans="13:26">
      <c r="M826" s="82">
        <f>IF(ISNUMBER(SEARCH(ZAKL_DATA!$B$29,N826)),MAX($M$2:M825)+1,0)</f>
        <v>824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</v>
      </c>
      <c r="Y826" s="83" t="s">
        <v>2794</v>
      </c>
      <c r="Z826" t="str">
        <f>IFERROR(VLOOKUP(ROWS($Z$3:Z826),$X$3:$Y$992,2,0),"")</f>
        <v/>
      </c>
    </row>
    <row r="827" spans="13:26">
      <c r="M827" s="82">
        <f>IF(ISNUMBER(SEARCH(ZAKL_DATA!$B$29,N827)),MAX($M$2:M826)+1,0)</f>
        <v>825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</v>
      </c>
      <c r="Y827" s="83" t="s">
        <v>2796</v>
      </c>
      <c r="Z827" t="str">
        <f>IFERROR(VLOOKUP(ROWS($Z$3:Z827),$X$3:$Y$992,2,0),"")</f>
        <v/>
      </c>
    </row>
    <row r="828" spans="13:26">
      <c r="M828" s="82">
        <f>IF(ISNUMBER(SEARCH(ZAKL_DATA!$B$29,N828)),MAX($M$2:M827)+1,0)</f>
        <v>826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</v>
      </c>
      <c r="Y828" s="83" t="s">
        <v>2798</v>
      </c>
      <c r="Z828" t="str">
        <f>IFERROR(VLOOKUP(ROWS($Z$3:Z828),$X$3:$Y$992,2,0),"")</f>
        <v/>
      </c>
    </row>
    <row r="829" spans="13:26">
      <c r="M829" s="82">
        <f>IF(ISNUMBER(SEARCH(ZAKL_DATA!$B$29,N829)),MAX($M$2:M828)+1,0)</f>
        <v>827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</v>
      </c>
      <c r="Y829" s="83" t="s">
        <v>2800</v>
      </c>
      <c r="Z829" t="str">
        <f>IFERROR(VLOOKUP(ROWS($Z$3:Z829),$X$3:$Y$992,2,0),"")</f>
        <v/>
      </c>
    </row>
    <row r="830" spans="13:26">
      <c r="M830" s="82">
        <f>IF(ISNUMBER(SEARCH(ZAKL_DATA!$B$29,N830)),MAX($M$2:M829)+1,0)</f>
        <v>828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</v>
      </c>
      <c r="Y830" s="83" t="s">
        <v>2802</v>
      </c>
      <c r="Z830" t="str">
        <f>IFERROR(VLOOKUP(ROWS($Z$3:Z830),$X$3:$Y$992,2,0),"")</f>
        <v/>
      </c>
    </row>
    <row r="831" spans="13:26">
      <c r="M831" s="82">
        <f>IF(ISNUMBER(SEARCH(ZAKL_DATA!$B$29,N831)),MAX($M$2:M830)+1,0)</f>
        <v>829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</v>
      </c>
      <c r="Y831" s="83" t="s">
        <v>2804</v>
      </c>
      <c r="Z831" t="str">
        <f>IFERROR(VLOOKUP(ROWS($Z$3:Z831),$X$3:$Y$992,2,0),"")</f>
        <v/>
      </c>
    </row>
    <row r="832" spans="13:26">
      <c r="M832" s="82">
        <f>IF(ISNUMBER(SEARCH(ZAKL_DATA!$B$29,N832)),MAX($M$2:M831)+1,0)</f>
        <v>830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</v>
      </c>
      <c r="Y832" s="83" t="s">
        <v>2806</v>
      </c>
      <c r="Z832" t="str">
        <f>IFERROR(VLOOKUP(ROWS($Z$3:Z832),$X$3:$Y$992,2,0),"")</f>
        <v/>
      </c>
    </row>
    <row r="833" spans="13:26">
      <c r="M833" s="82">
        <f>IF(ISNUMBER(SEARCH(ZAKL_DATA!$B$29,N833)),MAX($M$2:M832)+1,0)</f>
        <v>831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</v>
      </c>
      <c r="Y833" s="83" t="s">
        <v>2808</v>
      </c>
      <c r="Z833" t="str">
        <f>IFERROR(VLOOKUP(ROWS($Z$3:Z833),$X$3:$Y$992,2,0),"")</f>
        <v/>
      </c>
    </row>
    <row r="834" spans="13:26">
      <c r="M834" s="82">
        <f>IF(ISNUMBER(SEARCH(ZAKL_DATA!$B$29,N834)),MAX($M$2:M833)+1,0)</f>
        <v>832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</v>
      </c>
      <c r="Y834" s="83" t="s">
        <v>2810</v>
      </c>
      <c r="Z834" t="str">
        <f>IFERROR(VLOOKUP(ROWS($Z$3:Z834),$X$3:$Y$992,2,0),"")</f>
        <v/>
      </c>
    </row>
    <row r="835" spans="13:26">
      <c r="M835" s="82">
        <f>IF(ISNUMBER(SEARCH(ZAKL_DATA!$B$29,N835)),MAX($M$2:M834)+1,0)</f>
        <v>833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</v>
      </c>
      <c r="Y835" s="83" t="s">
        <v>2812</v>
      </c>
      <c r="Z835" t="str">
        <f>IFERROR(VLOOKUP(ROWS($Z$3:Z835),$X$3:$Y$992,2,0),"")</f>
        <v/>
      </c>
    </row>
    <row r="836" spans="13:26">
      <c r="M836" s="82">
        <f>IF(ISNUMBER(SEARCH(ZAKL_DATA!$B$29,N836)),MAX($M$2:M835)+1,0)</f>
        <v>834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</v>
      </c>
      <c r="Y836" s="83" t="s">
        <v>2814</v>
      </c>
      <c r="Z836" t="str">
        <f>IFERROR(VLOOKUP(ROWS($Z$3:Z836),$X$3:$Y$992,2,0),"")</f>
        <v/>
      </c>
    </row>
    <row r="837" spans="13:26">
      <c r="M837" s="82">
        <f>IF(ISNUMBER(SEARCH(ZAKL_DATA!$B$29,N837)),MAX($M$2:M836)+1,0)</f>
        <v>835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</v>
      </c>
      <c r="Y837" s="83" t="s">
        <v>2816</v>
      </c>
      <c r="Z837" t="str">
        <f>IFERROR(VLOOKUP(ROWS($Z$3:Z837),$X$3:$Y$992,2,0),"")</f>
        <v/>
      </c>
    </row>
    <row r="838" spans="13:26">
      <c r="M838" s="82">
        <f>IF(ISNUMBER(SEARCH(ZAKL_DATA!$B$29,N838)),MAX($M$2:M837)+1,0)</f>
        <v>836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</v>
      </c>
      <c r="Y838" s="83" t="s">
        <v>2818</v>
      </c>
      <c r="Z838" t="str">
        <f>IFERROR(VLOOKUP(ROWS($Z$3:Z838),$X$3:$Y$992,2,0),"")</f>
        <v/>
      </c>
    </row>
    <row r="839" spans="13:26">
      <c r="M839" s="82">
        <f>IF(ISNUMBER(SEARCH(ZAKL_DATA!$B$29,N839)),MAX($M$2:M838)+1,0)</f>
        <v>837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</v>
      </c>
      <c r="Y839" s="83" t="s">
        <v>2820</v>
      </c>
      <c r="Z839" t="str">
        <f>IFERROR(VLOOKUP(ROWS($Z$3:Z839),$X$3:$Y$992,2,0),"")</f>
        <v/>
      </c>
    </row>
    <row r="840" spans="13:26">
      <c r="M840" s="82">
        <f>IF(ISNUMBER(SEARCH(ZAKL_DATA!$B$29,N840)),MAX($M$2:M839)+1,0)</f>
        <v>838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</v>
      </c>
      <c r="Y840" s="83" t="s">
        <v>2822</v>
      </c>
      <c r="Z840" t="str">
        <f>IFERROR(VLOOKUP(ROWS($Z$3:Z840),$X$3:$Y$992,2,0),"")</f>
        <v/>
      </c>
    </row>
    <row r="841" spans="13:26">
      <c r="M841" s="82">
        <f>IF(ISNUMBER(SEARCH(ZAKL_DATA!$B$29,N841)),MAX($M$2:M840)+1,0)</f>
        <v>839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</v>
      </c>
      <c r="Y841" s="83" t="s">
        <v>2824</v>
      </c>
      <c r="Z841" t="str">
        <f>IFERROR(VLOOKUP(ROWS($Z$3:Z841),$X$3:$Y$992,2,0),"")</f>
        <v/>
      </c>
    </row>
    <row r="842" spans="13:26">
      <c r="M842" s="82">
        <f>IF(ISNUMBER(SEARCH(ZAKL_DATA!$B$29,N842)),MAX($M$2:M841)+1,0)</f>
        <v>840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</v>
      </c>
      <c r="Y842" s="83" t="s">
        <v>2826</v>
      </c>
      <c r="Z842" t="str">
        <f>IFERROR(VLOOKUP(ROWS($Z$3:Z842),$X$3:$Y$992,2,0),"")</f>
        <v/>
      </c>
    </row>
    <row r="843" spans="13:26">
      <c r="M843" s="82">
        <f>IF(ISNUMBER(SEARCH(ZAKL_DATA!$B$29,N843)),MAX($M$2:M842)+1,0)</f>
        <v>841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</v>
      </c>
      <c r="Y843" s="83" t="s">
        <v>2828</v>
      </c>
      <c r="Z843" t="str">
        <f>IFERROR(VLOOKUP(ROWS($Z$3:Z843),$X$3:$Y$992,2,0),"")</f>
        <v/>
      </c>
    </row>
    <row r="844" spans="13:26">
      <c r="M844" s="82">
        <f>IF(ISNUMBER(SEARCH(ZAKL_DATA!$B$29,N844)),MAX($M$2:M843)+1,0)</f>
        <v>842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</v>
      </c>
      <c r="Y844" s="83" t="s">
        <v>2830</v>
      </c>
      <c r="Z844" t="str">
        <f>IFERROR(VLOOKUP(ROWS($Z$3:Z844),$X$3:$Y$992,2,0),"")</f>
        <v/>
      </c>
    </row>
    <row r="845" spans="13:26">
      <c r="M845" s="82">
        <f>IF(ISNUMBER(SEARCH(ZAKL_DATA!$B$29,N845)),MAX($M$2:M844)+1,0)</f>
        <v>843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</v>
      </c>
      <c r="Y845" s="83" t="s">
        <v>2831</v>
      </c>
      <c r="Z845" t="str">
        <f>IFERROR(VLOOKUP(ROWS($Z$3:Z845),$X$3:$Y$992,2,0),"")</f>
        <v/>
      </c>
    </row>
    <row r="846" spans="13:26">
      <c r="M846" s="82">
        <f>IF(ISNUMBER(SEARCH(ZAKL_DATA!$B$29,N846)),MAX($M$2:M845)+1,0)</f>
        <v>844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</v>
      </c>
      <c r="Y846" s="83" t="s">
        <v>2833</v>
      </c>
      <c r="Z846" t="str">
        <f>IFERROR(VLOOKUP(ROWS($Z$3:Z846),$X$3:$Y$992,2,0),"")</f>
        <v/>
      </c>
    </row>
    <row r="847" spans="13:26">
      <c r="M847" s="82">
        <f>IF(ISNUMBER(SEARCH(ZAKL_DATA!$B$29,N847)),MAX($M$2:M846)+1,0)</f>
        <v>845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</v>
      </c>
      <c r="Y847" s="83" t="s">
        <v>2835</v>
      </c>
      <c r="Z847" t="str">
        <f>IFERROR(VLOOKUP(ROWS($Z$3:Z847),$X$3:$Y$992,2,0),"")</f>
        <v/>
      </c>
    </row>
    <row r="848" spans="13:26">
      <c r="M848" s="82">
        <f>IF(ISNUMBER(SEARCH(ZAKL_DATA!$B$29,N848)),MAX($M$2:M847)+1,0)</f>
        <v>846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</v>
      </c>
      <c r="Y848" s="83" t="s">
        <v>2837</v>
      </c>
      <c r="Z848" t="str">
        <f>IFERROR(VLOOKUP(ROWS($Z$3:Z848),$X$3:$Y$992,2,0),"")</f>
        <v/>
      </c>
    </row>
    <row r="849" spans="13:26">
      <c r="M849" s="82">
        <f>IF(ISNUMBER(SEARCH(ZAKL_DATA!$B$29,N849)),MAX($M$2:M848)+1,0)</f>
        <v>847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</v>
      </c>
      <c r="Y849" s="83" t="s">
        <v>2839</v>
      </c>
      <c r="Z849" t="str">
        <f>IFERROR(VLOOKUP(ROWS($Z$3:Z849),$X$3:$Y$992,2,0),"")</f>
        <v/>
      </c>
    </row>
    <row r="850" spans="13:26">
      <c r="M850" s="82">
        <f>IF(ISNUMBER(SEARCH(ZAKL_DATA!$B$29,N850)),MAX($M$2:M849)+1,0)</f>
        <v>848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</v>
      </c>
      <c r="Y850" s="83" t="s">
        <v>2841</v>
      </c>
      <c r="Z850" t="str">
        <f>IFERROR(VLOOKUP(ROWS($Z$3:Z850),$X$3:$Y$992,2,0),"")</f>
        <v/>
      </c>
    </row>
    <row r="851" spans="13:26">
      <c r="M851" s="82">
        <f>IF(ISNUMBER(SEARCH(ZAKL_DATA!$B$29,N851)),MAX($M$2:M850)+1,0)</f>
        <v>849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</v>
      </c>
      <c r="Y851" s="83" t="s">
        <v>2843</v>
      </c>
      <c r="Z851" t="str">
        <f>IFERROR(VLOOKUP(ROWS($Z$3:Z851),$X$3:$Y$992,2,0),"")</f>
        <v/>
      </c>
    </row>
    <row r="852" spans="13:26">
      <c r="M852" s="82">
        <f>IF(ISNUMBER(SEARCH(ZAKL_DATA!$B$29,N852)),MAX($M$2:M851)+1,0)</f>
        <v>850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</v>
      </c>
      <c r="Y852" s="83" t="s">
        <v>2845</v>
      </c>
      <c r="Z852" t="str">
        <f>IFERROR(VLOOKUP(ROWS($Z$3:Z852),$X$3:$Y$992,2,0),"")</f>
        <v/>
      </c>
    </row>
    <row r="853" spans="13:26">
      <c r="M853" s="82">
        <f>IF(ISNUMBER(SEARCH(ZAKL_DATA!$B$29,N853)),MAX($M$2:M852)+1,0)</f>
        <v>851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</v>
      </c>
      <c r="Y853" s="83" t="s">
        <v>2847</v>
      </c>
      <c r="Z853" t="str">
        <f>IFERROR(VLOOKUP(ROWS($Z$3:Z853),$X$3:$Y$992,2,0),"")</f>
        <v/>
      </c>
    </row>
    <row r="854" spans="13:26">
      <c r="M854" s="82">
        <f>IF(ISNUMBER(SEARCH(ZAKL_DATA!$B$29,N854)),MAX($M$2:M853)+1,0)</f>
        <v>852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</v>
      </c>
      <c r="Y854" s="83" t="s">
        <v>2849</v>
      </c>
      <c r="Z854" t="str">
        <f>IFERROR(VLOOKUP(ROWS($Z$3:Z854),$X$3:$Y$992,2,0),"")</f>
        <v/>
      </c>
    </row>
    <row r="855" spans="13:26">
      <c r="M855" s="82">
        <f>IF(ISNUMBER(SEARCH(ZAKL_DATA!$B$29,N855)),MAX($M$2:M854)+1,0)</f>
        <v>853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</v>
      </c>
      <c r="Y855" s="83" t="s">
        <v>2851</v>
      </c>
      <c r="Z855" t="str">
        <f>IFERROR(VLOOKUP(ROWS($Z$3:Z855),$X$3:$Y$992,2,0),"")</f>
        <v/>
      </c>
    </row>
    <row r="856" spans="13:26">
      <c r="M856" s="82">
        <f>IF(ISNUMBER(SEARCH(ZAKL_DATA!$B$29,N856)),MAX($M$2:M855)+1,0)</f>
        <v>854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</v>
      </c>
      <c r="Y856" s="83" t="s">
        <v>2853</v>
      </c>
      <c r="Z856" t="str">
        <f>IFERROR(VLOOKUP(ROWS($Z$3:Z856),$X$3:$Y$992,2,0),"")</f>
        <v/>
      </c>
    </row>
    <row r="857" spans="13:26">
      <c r="M857" s="82">
        <f>IF(ISNUMBER(SEARCH(ZAKL_DATA!$B$29,N857)),MAX($M$2:M856)+1,0)</f>
        <v>855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</v>
      </c>
      <c r="Y857" s="83" t="s">
        <v>2855</v>
      </c>
      <c r="Z857" t="str">
        <f>IFERROR(VLOOKUP(ROWS($Z$3:Z857),$X$3:$Y$992,2,0),"")</f>
        <v/>
      </c>
    </row>
    <row r="858" spans="13:26">
      <c r="M858" s="82">
        <f>IF(ISNUMBER(SEARCH(ZAKL_DATA!$B$29,N858)),MAX($M$2:M857)+1,0)</f>
        <v>856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</v>
      </c>
      <c r="Y858" s="83" t="s">
        <v>2857</v>
      </c>
      <c r="Z858" t="str">
        <f>IFERROR(VLOOKUP(ROWS($Z$3:Z858),$X$3:$Y$992,2,0),"")</f>
        <v/>
      </c>
    </row>
    <row r="859" spans="13:26">
      <c r="M859" s="82">
        <f>IF(ISNUMBER(SEARCH(ZAKL_DATA!$B$29,N859)),MAX($M$2:M858)+1,0)</f>
        <v>857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</v>
      </c>
      <c r="Y859" s="83" t="s">
        <v>2859</v>
      </c>
      <c r="Z859" t="str">
        <f>IFERROR(VLOOKUP(ROWS($Z$3:Z859),$X$3:$Y$992,2,0),"")</f>
        <v/>
      </c>
    </row>
    <row r="860" spans="13:26">
      <c r="M860" s="82">
        <f>IF(ISNUMBER(SEARCH(ZAKL_DATA!$B$29,N860)),MAX($M$2:M859)+1,0)</f>
        <v>858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</v>
      </c>
      <c r="Y860" s="83" t="s">
        <v>2861</v>
      </c>
      <c r="Z860" t="str">
        <f>IFERROR(VLOOKUP(ROWS($Z$3:Z860),$X$3:$Y$992,2,0),"")</f>
        <v/>
      </c>
    </row>
    <row r="861" spans="13:26">
      <c r="M861" s="82">
        <f>IF(ISNUMBER(SEARCH(ZAKL_DATA!$B$29,N861)),MAX($M$2:M860)+1,0)</f>
        <v>859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</v>
      </c>
      <c r="Y861" s="83" t="s">
        <v>2863</v>
      </c>
      <c r="Z861" t="str">
        <f>IFERROR(VLOOKUP(ROWS($Z$3:Z861),$X$3:$Y$992,2,0),"")</f>
        <v/>
      </c>
    </row>
    <row r="862" spans="13:26">
      <c r="M862" s="82">
        <f>IF(ISNUMBER(SEARCH(ZAKL_DATA!$B$29,N862)),MAX($M$2:M861)+1,0)</f>
        <v>860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</v>
      </c>
      <c r="Y862" s="83" t="s">
        <v>2865</v>
      </c>
      <c r="Z862" t="str">
        <f>IFERROR(VLOOKUP(ROWS($Z$3:Z862),$X$3:$Y$992,2,0),"")</f>
        <v/>
      </c>
    </row>
    <row r="863" spans="13:26">
      <c r="M863" s="82">
        <f>IF(ISNUMBER(SEARCH(ZAKL_DATA!$B$29,N863)),MAX($M$2:M862)+1,0)</f>
        <v>861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</v>
      </c>
      <c r="Y863" s="83" t="s">
        <v>2867</v>
      </c>
      <c r="Z863" t="str">
        <f>IFERROR(VLOOKUP(ROWS($Z$3:Z863),$X$3:$Y$992,2,0),"")</f>
        <v/>
      </c>
    </row>
    <row r="864" spans="13:26">
      <c r="M864" s="82">
        <f>IF(ISNUMBER(SEARCH(ZAKL_DATA!$B$29,N864)),MAX($M$2:M863)+1,0)</f>
        <v>862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</v>
      </c>
      <c r="Y864" s="83" t="s">
        <v>2869</v>
      </c>
      <c r="Z864" t="str">
        <f>IFERROR(VLOOKUP(ROWS($Z$3:Z864),$X$3:$Y$992,2,0),"")</f>
        <v/>
      </c>
    </row>
    <row r="865" spans="13:26">
      <c r="M865" s="82">
        <f>IF(ISNUMBER(SEARCH(ZAKL_DATA!$B$29,N865)),MAX($M$2:M864)+1,0)</f>
        <v>863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</v>
      </c>
      <c r="Y865" s="83" t="s">
        <v>2870</v>
      </c>
      <c r="Z865" t="str">
        <f>IFERROR(VLOOKUP(ROWS($Z$3:Z865),$X$3:$Y$992,2,0),"")</f>
        <v/>
      </c>
    </row>
    <row r="866" spans="13:26">
      <c r="M866" s="82">
        <f>IF(ISNUMBER(SEARCH(ZAKL_DATA!$B$29,N866)),MAX($M$2:M865)+1,0)</f>
        <v>864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</v>
      </c>
      <c r="Y866" s="83" t="s">
        <v>2872</v>
      </c>
      <c r="Z866" t="str">
        <f>IFERROR(VLOOKUP(ROWS($Z$3:Z866),$X$3:$Y$992,2,0),"")</f>
        <v/>
      </c>
    </row>
    <row r="867" spans="13:26">
      <c r="M867" s="82">
        <f>IF(ISNUMBER(SEARCH(ZAKL_DATA!$B$29,N867)),MAX($M$2:M866)+1,0)</f>
        <v>865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</v>
      </c>
      <c r="Y867" s="83" t="s">
        <v>2874</v>
      </c>
      <c r="Z867" t="str">
        <f>IFERROR(VLOOKUP(ROWS($Z$3:Z867),$X$3:$Y$992,2,0),"")</f>
        <v/>
      </c>
    </row>
    <row r="868" spans="13:26">
      <c r="M868" s="82">
        <f>IF(ISNUMBER(SEARCH(ZAKL_DATA!$B$29,N868)),MAX($M$2:M867)+1,0)</f>
        <v>866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</v>
      </c>
      <c r="Y868" s="83" t="s">
        <v>2876</v>
      </c>
      <c r="Z868" t="str">
        <f>IFERROR(VLOOKUP(ROWS($Z$3:Z868),$X$3:$Y$992,2,0),"")</f>
        <v/>
      </c>
    </row>
    <row r="869" spans="13:26">
      <c r="M869" s="82">
        <f>IF(ISNUMBER(SEARCH(ZAKL_DATA!$B$29,N869)),MAX($M$2:M868)+1,0)</f>
        <v>867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</v>
      </c>
      <c r="Y869" s="83" t="s">
        <v>2878</v>
      </c>
      <c r="Z869" t="str">
        <f>IFERROR(VLOOKUP(ROWS($Z$3:Z869),$X$3:$Y$992,2,0),"")</f>
        <v/>
      </c>
    </row>
    <row r="870" spans="13:26">
      <c r="M870" s="82">
        <f>IF(ISNUMBER(SEARCH(ZAKL_DATA!$B$29,N870)),MAX($M$2:M869)+1,0)</f>
        <v>868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</v>
      </c>
      <c r="Y870" s="83" t="s">
        <v>2880</v>
      </c>
      <c r="Z870" t="str">
        <f>IFERROR(VLOOKUP(ROWS($Z$3:Z870),$X$3:$Y$992,2,0),"")</f>
        <v/>
      </c>
    </row>
    <row r="871" spans="13:26">
      <c r="M871" s="82">
        <f>IF(ISNUMBER(SEARCH(ZAKL_DATA!$B$29,N871)),MAX($M$2:M870)+1,0)</f>
        <v>869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</v>
      </c>
      <c r="Y871" s="83" t="s">
        <v>2882</v>
      </c>
      <c r="Z871" t="str">
        <f>IFERROR(VLOOKUP(ROWS($Z$3:Z871),$X$3:$Y$992,2,0),"")</f>
        <v/>
      </c>
    </row>
    <row r="872" spans="13:26">
      <c r="M872" s="82">
        <f>IF(ISNUMBER(SEARCH(ZAKL_DATA!$B$29,N872)),MAX($M$2:M871)+1,0)</f>
        <v>870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</v>
      </c>
      <c r="Y872" s="83" t="s">
        <v>2884</v>
      </c>
      <c r="Z872" t="str">
        <f>IFERROR(VLOOKUP(ROWS($Z$3:Z872),$X$3:$Y$992,2,0),"")</f>
        <v/>
      </c>
    </row>
    <row r="873" spans="13:26">
      <c r="M873" s="82">
        <f>IF(ISNUMBER(SEARCH(ZAKL_DATA!$B$29,N873)),MAX($M$2:M872)+1,0)</f>
        <v>871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</v>
      </c>
      <c r="Y873" s="83" t="s">
        <v>2886</v>
      </c>
      <c r="Z873" t="str">
        <f>IFERROR(VLOOKUP(ROWS($Z$3:Z873),$X$3:$Y$992,2,0),"")</f>
        <v/>
      </c>
    </row>
    <row r="874" spans="13:26">
      <c r="M874" s="82">
        <f>IF(ISNUMBER(SEARCH(ZAKL_DATA!$B$29,N874)),MAX($M$2:M873)+1,0)</f>
        <v>872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</v>
      </c>
      <c r="Y874" s="83" t="s">
        <v>2888</v>
      </c>
      <c r="Z874" t="str">
        <f>IFERROR(VLOOKUP(ROWS($Z$3:Z874),$X$3:$Y$992,2,0),"")</f>
        <v/>
      </c>
    </row>
    <row r="875" spans="13:26">
      <c r="M875" s="82">
        <f>IF(ISNUMBER(SEARCH(ZAKL_DATA!$B$29,N875)),MAX($M$2:M874)+1,0)</f>
        <v>873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</v>
      </c>
      <c r="Y875" s="83" t="s">
        <v>2890</v>
      </c>
      <c r="Z875" t="str">
        <f>IFERROR(VLOOKUP(ROWS($Z$3:Z875),$X$3:$Y$992,2,0),"")</f>
        <v/>
      </c>
    </row>
    <row r="876" spans="13:26">
      <c r="M876" s="82">
        <f>IF(ISNUMBER(SEARCH(ZAKL_DATA!$B$29,N876)),MAX($M$2:M875)+1,0)</f>
        <v>874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</v>
      </c>
      <c r="Y876" s="83" t="s">
        <v>2892</v>
      </c>
      <c r="Z876" t="str">
        <f>IFERROR(VLOOKUP(ROWS($Z$3:Z876),$X$3:$Y$992,2,0),"")</f>
        <v/>
      </c>
    </row>
    <row r="877" spans="13:26">
      <c r="M877" s="82">
        <f>IF(ISNUMBER(SEARCH(ZAKL_DATA!$B$29,N877)),MAX($M$2:M876)+1,0)</f>
        <v>875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</v>
      </c>
      <c r="Y877" s="83" t="s">
        <v>2894</v>
      </c>
      <c r="Z877" t="str">
        <f>IFERROR(VLOOKUP(ROWS($Z$3:Z877),$X$3:$Y$992,2,0),"")</f>
        <v/>
      </c>
    </row>
    <row r="878" spans="13:26">
      <c r="M878" s="82">
        <f>IF(ISNUMBER(SEARCH(ZAKL_DATA!$B$29,N878)),MAX($M$2:M877)+1,0)</f>
        <v>876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</v>
      </c>
      <c r="Y878" s="83" t="s">
        <v>2896</v>
      </c>
      <c r="Z878" t="str">
        <f>IFERROR(VLOOKUP(ROWS($Z$3:Z878),$X$3:$Y$992,2,0),"")</f>
        <v/>
      </c>
    </row>
    <row r="879" spans="13:26">
      <c r="M879" s="82">
        <f>IF(ISNUMBER(SEARCH(ZAKL_DATA!$B$29,N879)),MAX($M$2:M878)+1,0)</f>
        <v>877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</v>
      </c>
      <c r="Y879" s="83" t="s">
        <v>2898</v>
      </c>
      <c r="Z879" t="str">
        <f>IFERROR(VLOOKUP(ROWS($Z$3:Z879),$X$3:$Y$992,2,0),"")</f>
        <v/>
      </c>
    </row>
    <row r="880" spans="13:26">
      <c r="M880" s="82">
        <f>IF(ISNUMBER(SEARCH(ZAKL_DATA!$B$29,N880)),MAX($M$2:M879)+1,0)</f>
        <v>878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</v>
      </c>
      <c r="Y880" s="83" t="s">
        <v>2900</v>
      </c>
      <c r="Z880" t="str">
        <f>IFERROR(VLOOKUP(ROWS($Z$3:Z880),$X$3:$Y$992,2,0),"")</f>
        <v/>
      </c>
    </row>
    <row r="881" spans="13:26">
      <c r="M881" s="82">
        <f>IF(ISNUMBER(SEARCH(ZAKL_DATA!$B$29,N881)),MAX($M$2:M880)+1,0)</f>
        <v>879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</v>
      </c>
      <c r="Y881" s="83" t="s">
        <v>2902</v>
      </c>
      <c r="Z881" t="str">
        <f>IFERROR(VLOOKUP(ROWS($Z$3:Z881),$X$3:$Y$992,2,0),"")</f>
        <v/>
      </c>
    </row>
    <row r="882" spans="13:26">
      <c r="M882" s="82">
        <f>IF(ISNUMBER(SEARCH(ZAKL_DATA!$B$29,N882)),MAX($M$2:M881)+1,0)</f>
        <v>880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</v>
      </c>
      <c r="Y882" s="83" t="s">
        <v>2904</v>
      </c>
      <c r="Z882" t="str">
        <f>IFERROR(VLOOKUP(ROWS($Z$3:Z882),$X$3:$Y$992,2,0),"")</f>
        <v/>
      </c>
    </row>
    <row r="883" spans="13:26">
      <c r="M883" s="82">
        <f>IF(ISNUMBER(SEARCH(ZAKL_DATA!$B$29,N883)),MAX($M$2:M882)+1,0)</f>
        <v>881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</v>
      </c>
      <c r="Y883" s="83" t="s">
        <v>2906</v>
      </c>
      <c r="Z883" t="str">
        <f>IFERROR(VLOOKUP(ROWS($Z$3:Z883),$X$3:$Y$992,2,0),"")</f>
        <v/>
      </c>
    </row>
    <row r="884" spans="13:26">
      <c r="M884" s="82">
        <f>IF(ISNUMBER(SEARCH(ZAKL_DATA!$B$29,N884)),MAX($M$2:M883)+1,0)</f>
        <v>882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</v>
      </c>
      <c r="Y884" s="83" t="s">
        <v>2908</v>
      </c>
      <c r="Z884" t="str">
        <f>IFERROR(VLOOKUP(ROWS($Z$3:Z884),$X$3:$Y$992,2,0),"")</f>
        <v/>
      </c>
    </row>
    <row r="885" spans="13:26">
      <c r="M885" s="82">
        <f>IF(ISNUMBER(SEARCH(ZAKL_DATA!$B$29,N885)),MAX($M$2:M884)+1,0)</f>
        <v>883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</v>
      </c>
      <c r="Y885" s="83" t="s">
        <v>2910</v>
      </c>
      <c r="Z885" t="str">
        <f>IFERROR(VLOOKUP(ROWS($Z$3:Z885),$X$3:$Y$992,2,0),"")</f>
        <v/>
      </c>
    </row>
    <row r="886" spans="13:26">
      <c r="M886" s="82">
        <f>IF(ISNUMBER(SEARCH(ZAKL_DATA!$B$29,N886)),MAX($M$2:M885)+1,0)</f>
        <v>884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</v>
      </c>
      <c r="Y886" s="83" t="s">
        <v>2912</v>
      </c>
      <c r="Z886" t="str">
        <f>IFERROR(VLOOKUP(ROWS($Z$3:Z886),$X$3:$Y$992,2,0),"")</f>
        <v/>
      </c>
    </row>
    <row r="887" spans="13:26">
      <c r="M887" s="82">
        <f>IF(ISNUMBER(SEARCH(ZAKL_DATA!$B$29,N887)),MAX($M$2:M886)+1,0)</f>
        <v>885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</v>
      </c>
      <c r="Y887" s="83" t="s">
        <v>2914</v>
      </c>
      <c r="Z887" t="str">
        <f>IFERROR(VLOOKUP(ROWS($Z$3:Z887),$X$3:$Y$992,2,0),"")</f>
        <v/>
      </c>
    </row>
    <row r="888" spans="13:26">
      <c r="M888" s="82">
        <f>IF(ISNUMBER(SEARCH(ZAKL_DATA!$B$29,N888)),MAX($M$2:M887)+1,0)</f>
        <v>886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</v>
      </c>
      <c r="Y888" s="83" t="s">
        <v>2916</v>
      </c>
      <c r="Z888" t="str">
        <f>IFERROR(VLOOKUP(ROWS($Z$3:Z888),$X$3:$Y$992,2,0),"")</f>
        <v/>
      </c>
    </row>
    <row r="889" spans="13:26">
      <c r="M889" s="82">
        <f>IF(ISNUMBER(SEARCH(ZAKL_DATA!$B$29,N889)),MAX($M$2:M888)+1,0)</f>
        <v>887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</v>
      </c>
      <c r="Y889" s="83" t="s">
        <v>2918</v>
      </c>
      <c r="Z889" t="str">
        <f>IFERROR(VLOOKUP(ROWS($Z$3:Z889),$X$3:$Y$992,2,0),"")</f>
        <v/>
      </c>
    </row>
    <row r="890" spans="13:26">
      <c r="M890" s="82">
        <f>IF(ISNUMBER(SEARCH(ZAKL_DATA!$B$29,N890)),MAX($M$2:M889)+1,0)</f>
        <v>888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</v>
      </c>
      <c r="Y890" s="83" t="s">
        <v>2920</v>
      </c>
      <c r="Z890" t="str">
        <f>IFERROR(VLOOKUP(ROWS($Z$3:Z890),$X$3:$Y$992,2,0),"")</f>
        <v/>
      </c>
    </row>
    <row r="891" spans="13:26">
      <c r="M891" s="82">
        <f>IF(ISNUMBER(SEARCH(ZAKL_DATA!$B$29,N891)),MAX($M$2:M890)+1,0)</f>
        <v>889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</v>
      </c>
      <c r="Y891" s="83" t="s">
        <v>2922</v>
      </c>
      <c r="Z891" t="str">
        <f>IFERROR(VLOOKUP(ROWS($Z$3:Z891),$X$3:$Y$992,2,0),"")</f>
        <v/>
      </c>
    </row>
    <row r="892" spans="13:26">
      <c r="M892" s="82">
        <f>IF(ISNUMBER(SEARCH(ZAKL_DATA!$B$29,N892)),MAX($M$2:M891)+1,0)</f>
        <v>890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</v>
      </c>
      <c r="Y892" s="83" t="s">
        <v>2924</v>
      </c>
      <c r="Z892" t="str">
        <f>IFERROR(VLOOKUP(ROWS($Z$3:Z892),$X$3:$Y$992,2,0),"")</f>
        <v/>
      </c>
    </row>
    <row r="893" spans="13:26">
      <c r="M893" s="82">
        <f>IF(ISNUMBER(SEARCH(ZAKL_DATA!$B$29,N893)),MAX($M$2:M892)+1,0)</f>
        <v>891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</v>
      </c>
      <c r="Y893" s="83" t="s">
        <v>2926</v>
      </c>
      <c r="Z893" t="str">
        <f>IFERROR(VLOOKUP(ROWS($Z$3:Z893),$X$3:$Y$992,2,0),"")</f>
        <v/>
      </c>
    </row>
    <row r="894" spans="13:26">
      <c r="M894" s="82">
        <f>IF(ISNUMBER(SEARCH(ZAKL_DATA!$B$29,N894)),MAX($M$2:M893)+1,0)</f>
        <v>892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</v>
      </c>
      <c r="Y894" s="83" t="s">
        <v>2928</v>
      </c>
      <c r="Z894" t="str">
        <f>IFERROR(VLOOKUP(ROWS($Z$3:Z894),$X$3:$Y$992,2,0),"")</f>
        <v/>
      </c>
    </row>
    <row r="895" spans="13:26">
      <c r="M895" s="82">
        <f>IF(ISNUMBER(SEARCH(ZAKL_DATA!$B$29,N895)),MAX($M$2:M894)+1,0)</f>
        <v>893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</v>
      </c>
      <c r="Y895" s="83" t="s">
        <v>2930</v>
      </c>
      <c r="Z895" t="str">
        <f>IFERROR(VLOOKUP(ROWS($Z$3:Z895),$X$3:$Y$992,2,0),"")</f>
        <v/>
      </c>
    </row>
    <row r="896" spans="13:26">
      <c r="M896" s="82">
        <f>IF(ISNUMBER(SEARCH(ZAKL_DATA!$B$29,N896)),MAX($M$2:M895)+1,0)</f>
        <v>894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</v>
      </c>
      <c r="Y896" s="83" t="s">
        <v>2932</v>
      </c>
      <c r="Z896" t="str">
        <f>IFERROR(VLOOKUP(ROWS($Z$3:Z896),$X$3:$Y$992,2,0),"")</f>
        <v/>
      </c>
    </row>
    <row r="897" spans="13:26">
      <c r="M897" s="82">
        <f>IF(ISNUMBER(SEARCH(ZAKL_DATA!$B$29,N897)),MAX($M$2:M896)+1,0)</f>
        <v>895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</v>
      </c>
      <c r="Y897" s="83" t="s">
        <v>2934</v>
      </c>
      <c r="Z897" t="str">
        <f>IFERROR(VLOOKUP(ROWS($Z$3:Z897),$X$3:$Y$992,2,0),"")</f>
        <v/>
      </c>
    </row>
    <row r="898" spans="13:26">
      <c r="M898" s="82">
        <f>IF(ISNUMBER(SEARCH(ZAKL_DATA!$B$29,N898)),MAX($M$2:M897)+1,0)</f>
        <v>896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</v>
      </c>
      <c r="Y898" s="83" t="s">
        <v>2936</v>
      </c>
      <c r="Z898" t="str">
        <f>IFERROR(VLOOKUP(ROWS($Z$3:Z898),$X$3:$Y$992,2,0),"")</f>
        <v/>
      </c>
    </row>
    <row r="899" spans="13:26">
      <c r="M899" s="82">
        <f>IF(ISNUMBER(SEARCH(ZAKL_DATA!$B$29,N899)),MAX($M$2:M898)+1,0)</f>
        <v>897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</v>
      </c>
      <c r="Y899" s="83" t="s">
        <v>2938</v>
      </c>
      <c r="Z899" t="str">
        <f>IFERROR(VLOOKUP(ROWS($Z$3:Z899),$X$3:$Y$992,2,0),"")</f>
        <v/>
      </c>
    </row>
    <row r="900" spans="13:26">
      <c r="M900" s="82">
        <f>IF(ISNUMBER(SEARCH(ZAKL_DATA!$B$29,N900)),MAX($M$2:M899)+1,0)</f>
        <v>898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</v>
      </c>
      <c r="Y900" s="83" t="s">
        <v>2940</v>
      </c>
      <c r="Z900" t="str">
        <f>IFERROR(VLOOKUP(ROWS($Z$3:Z900),$X$3:$Y$992,2,0),"")</f>
        <v/>
      </c>
    </row>
    <row r="901" spans="13:26">
      <c r="M901" s="82">
        <f>IF(ISNUMBER(SEARCH(ZAKL_DATA!$B$29,N901)),MAX($M$2:M900)+1,0)</f>
        <v>899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</v>
      </c>
      <c r="Y901" s="83" t="s">
        <v>2942</v>
      </c>
      <c r="Z901" t="str">
        <f>IFERROR(VLOOKUP(ROWS($Z$3:Z901),$X$3:$Y$992,2,0),"")</f>
        <v/>
      </c>
    </row>
    <row r="902" spans="13:26">
      <c r="M902" s="82">
        <f>IF(ISNUMBER(SEARCH(ZAKL_DATA!$B$29,N902)),MAX($M$2:M901)+1,0)</f>
        <v>900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</v>
      </c>
      <c r="Y902" s="83" t="s">
        <v>2944</v>
      </c>
      <c r="Z902" t="str">
        <f>IFERROR(VLOOKUP(ROWS($Z$3:Z902),$X$3:$Y$992,2,0),"")</f>
        <v/>
      </c>
    </row>
    <row r="903" spans="13:26">
      <c r="M903" s="82">
        <f>IF(ISNUMBER(SEARCH(ZAKL_DATA!$B$29,N903)),MAX($M$2:M902)+1,0)</f>
        <v>901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</v>
      </c>
      <c r="Y903" s="83" t="s">
        <v>2946</v>
      </c>
      <c r="Z903" t="str">
        <f>IFERROR(VLOOKUP(ROWS($Z$3:Z903),$X$3:$Y$992,2,0),"")</f>
        <v/>
      </c>
    </row>
    <row r="904" spans="13:26">
      <c r="M904" s="82">
        <f>IF(ISNUMBER(SEARCH(ZAKL_DATA!$B$29,N904)),MAX($M$2:M903)+1,0)</f>
        <v>902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</v>
      </c>
      <c r="Y904" s="83" t="s">
        <v>2948</v>
      </c>
      <c r="Z904" t="str">
        <f>IFERROR(VLOOKUP(ROWS($Z$3:Z904),$X$3:$Y$992,2,0),"")</f>
        <v/>
      </c>
    </row>
    <row r="905" spans="13:26">
      <c r="M905" s="82">
        <f>IF(ISNUMBER(SEARCH(ZAKL_DATA!$B$29,N905)),MAX($M$2:M904)+1,0)</f>
        <v>903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</v>
      </c>
      <c r="Y905" s="83" t="s">
        <v>2950</v>
      </c>
      <c r="Z905" t="str">
        <f>IFERROR(VLOOKUP(ROWS($Z$3:Z905),$X$3:$Y$992,2,0),"")</f>
        <v/>
      </c>
    </row>
    <row r="906" spans="13:26">
      <c r="M906" s="82">
        <f>IF(ISNUMBER(SEARCH(ZAKL_DATA!$B$29,N906)),MAX($M$2:M905)+1,0)</f>
        <v>904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</v>
      </c>
      <c r="Y906" s="83" t="s">
        <v>2952</v>
      </c>
      <c r="Z906" t="str">
        <f>IFERROR(VLOOKUP(ROWS($Z$3:Z906),$X$3:$Y$992,2,0),"")</f>
        <v/>
      </c>
    </row>
    <row r="907" spans="13:26">
      <c r="M907" s="82">
        <f>IF(ISNUMBER(SEARCH(ZAKL_DATA!$B$29,N907)),MAX($M$2:M906)+1,0)</f>
        <v>905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</v>
      </c>
      <c r="Y907" s="83" t="s">
        <v>2954</v>
      </c>
      <c r="Z907" t="str">
        <f>IFERROR(VLOOKUP(ROWS($Z$3:Z907),$X$3:$Y$992,2,0),"")</f>
        <v/>
      </c>
    </row>
    <row r="908" spans="13:26">
      <c r="M908" s="82">
        <f>IF(ISNUMBER(SEARCH(ZAKL_DATA!$B$29,N908)),MAX($M$2:M907)+1,0)</f>
        <v>906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</v>
      </c>
      <c r="Y908" s="83" t="s">
        <v>2956</v>
      </c>
      <c r="Z908" t="str">
        <f>IFERROR(VLOOKUP(ROWS($Z$3:Z908),$X$3:$Y$992,2,0),"")</f>
        <v/>
      </c>
    </row>
    <row r="909" spans="13:26">
      <c r="M909" s="82">
        <f>IF(ISNUMBER(SEARCH(ZAKL_DATA!$B$29,N909)),MAX($M$2:M908)+1,0)</f>
        <v>907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</v>
      </c>
      <c r="Y909" s="83" t="s">
        <v>2958</v>
      </c>
      <c r="Z909" t="str">
        <f>IFERROR(VLOOKUP(ROWS($Z$3:Z909),$X$3:$Y$992,2,0),"")</f>
        <v/>
      </c>
    </row>
    <row r="910" spans="13:26">
      <c r="M910" s="82">
        <f>IF(ISNUMBER(SEARCH(ZAKL_DATA!$B$29,N910)),MAX($M$2:M909)+1,0)</f>
        <v>908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</v>
      </c>
      <c r="Y910" s="83" t="s">
        <v>2960</v>
      </c>
      <c r="Z910" t="str">
        <f>IFERROR(VLOOKUP(ROWS($Z$3:Z910),$X$3:$Y$992,2,0),"")</f>
        <v/>
      </c>
    </row>
    <row r="911" spans="13:26">
      <c r="M911" s="82">
        <f>IF(ISNUMBER(SEARCH(ZAKL_DATA!$B$29,N911)),MAX($M$2:M910)+1,0)</f>
        <v>909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</v>
      </c>
      <c r="Y911" s="83" t="s">
        <v>2962</v>
      </c>
      <c r="Z911" t="str">
        <f>IFERROR(VLOOKUP(ROWS($Z$3:Z911),$X$3:$Y$992,2,0),"")</f>
        <v/>
      </c>
    </row>
    <row r="912" spans="13:26">
      <c r="M912" s="82">
        <f>IF(ISNUMBER(SEARCH(ZAKL_DATA!$B$29,N912)),MAX($M$2:M911)+1,0)</f>
        <v>910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</v>
      </c>
      <c r="Y912" s="83" t="s">
        <v>2964</v>
      </c>
      <c r="Z912" t="str">
        <f>IFERROR(VLOOKUP(ROWS($Z$3:Z912),$X$3:$Y$992,2,0),"")</f>
        <v/>
      </c>
    </row>
    <row r="913" spans="13:26">
      <c r="M913" s="82">
        <f>IF(ISNUMBER(SEARCH(ZAKL_DATA!$B$29,N913)),MAX($M$2:M912)+1,0)</f>
        <v>911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</v>
      </c>
      <c r="Y913" s="83" t="s">
        <v>2966</v>
      </c>
      <c r="Z913" t="str">
        <f>IFERROR(VLOOKUP(ROWS($Z$3:Z913),$X$3:$Y$992,2,0),"")</f>
        <v/>
      </c>
    </row>
    <row r="914" spans="13:26">
      <c r="M914" s="82">
        <f>IF(ISNUMBER(SEARCH(ZAKL_DATA!$B$29,N914)),MAX($M$2:M913)+1,0)</f>
        <v>912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</v>
      </c>
      <c r="Y914" s="83" t="s">
        <v>2968</v>
      </c>
      <c r="Z914" t="str">
        <f>IFERROR(VLOOKUP(ROWS($Z$3:Z914),$X$3:$Y$992,2,0),"")</f>
        <v/>
      </c>
    </row>
    <row r="915" spans="13:26">
      <c r="M915" s="82">
        <f>IF(ISNUMBER(SEARCH(ZAKL_DATA!$B$29,N915)),MAX($M$2:M914)+1,0)</f>
        <v>913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</v>
      </c>
      <c r="Y915" s="83" t="s">
        <v>2970</v>
      </c>
      <c r="Z915" t="str">
        <f>IFERROR(VLOOKUP(ROWS($Z$3:Z915),$X$3:$Y$992,2,0),"")</f>
        <v/>
      </c>
    </row>
    <row r="916" spans="13:26">
      <c r="M916" s="82">
        <f>IF(ISNUMBER(SEARCH(ZAKL_DATA!$B$29,N916)),MAX($M$2:M915)+1,0)</f>
        <v>914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</v>
      </c>
      <c r="Y916" s="83" t="s">
        <v>2972</v>
      </c>
      <c r="Z916" t="str">
        <f>IFERROR(VLOOKUP(ROWS($Z$3:Z916),$X$3:$Y$992,2,0),"")</f>
        <v/>
      </c>
    </row>
    <row r="917" spans="13:26">
      <c r="M917" s="82">
        <f>IF(ISNUMBER(SEARCH(ZAKL_DATA!$B$29,N917)),MAX($M$2:M916)+1,0)</f>
        <v>915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</v>
      </c>
      <c r="Y917" s="83" t="s">
        <v>2974</v>
      </c>
      <c r="Z917" t="str">
        <f>IFERROR(VLOOKUP(ROWS($Z$3:Z917),$X$3:$Y$992,2,0),"")</f>
        <v/>
      </c>
    </row>
    <row r="918" spans="13:26">
      <c r="M918" s="82">
        <f>IF(ISNUMBER(SEARCH(ZAKL_DATA!$B$29,N918)),MAX($M$2:M917)+1,0)</f>
        <v>916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</v>
      </c>
      <c r="Y918" s="83" t="s">
        <v>2976</v>
      </c>
      <c r="Z918" t="str">
        <f>IFERROR(VLOOKUP(ROWS($Z$3:Z918),$X$3:$Y$992,2,0),"")</f>
        <v/>
      </c>
    </row>
    <row r="919" spans="13:26">
      <c r="M919" s="82">
        <f>IF(ISNUMBER(SEARCH(ZAKL_DATA!$B$29,N919)),MAX($M$2:M918)+1,0)</f>
        <v>917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</v>
      </c>
      <c r="Y919" s="83" t="s">
        <v>2978</v>
      </c>
      <c r="Z919" t="str">
        <f>IFERROR(VLOOKUP(ROWS($Z$3:Z919),$X$3:$Y$992,2,0),"")</f>
        <v/>
      </c>
    </row>
    <row r="920" spans="13:26">
      <c r="M920" s="82">
        <f>IF(ISNUMBER(SEARCH(ZAKL_DATA!$B$29,N920)),MAX($M$2:M919)+1,0)</f>
        <v>918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</v>
      </c>
      <c r="Y920" s="83" t="s">
        <v>2980</v>
      </c>
      <c r="Z920" t="str">
        <f>IFERROR(VLOOKUP(ROWS($Z$3:Z920),$X$3:$Y$992,2,0),"")</f>
        <v/>
      </c>
    </row>
    <row r="921" spans="13:26">
      <c r="M921" s="82">
        <f>IF(ISNUMBER(SEARCH(ZAKL_DATA!$B$29,N921)),MAX($M$2:M920)+1,0)</f>
        <v>919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</v>
      </c>
      <c r="Y921" s="83" t="s">
        <v>2982</v>
      </c>
      <c r="Z921" t="str">
        <f>IFERROR(VLOOKUP(ROWS($Z$3:Z921),$X$3:$Y$992,2,0),"")</f>
        <v/>
      </c>
    </row>
    <row r="922" spans="13:26">
      <c r="M922" s="82">
        <f>IF(ISNUMBER(SEARCH(ZAKL_DATA!$B$29,N922)),MAX($M$2:M921)+1,0)</f>
        <v>920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</v>
      </c>
      <c r="Y922" s="83" t="s">
        <v>2984</v>
      </c>
      <c r="Z922" t="str">
        <f>IFERROR(VLOOKUP(ROWS($Z$3:Z922),$X$3:$Y$992,2,0),"")</f>
        <v/>
      </c>
    </row>
    <row r="923" spans="13:26">
      <c r="M923" s="82">
        <f>IF(ISNUMBER(SEARCH(ZAKL_DATA!$B$29,N923)),MAX($M$2:M922)+1,0)</f>
        <v>921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</v>
      </c>
      <c r="Y923" s="83" t="s">
        <v>2986</v>
      </c>
      <c r="Z923" t="str">
        <f>IFERROR(VLOOKUP(ROWS($Z$3:Z923),$X$3:$Y$992,2,0),"")</f>
        <v/>
      </c>
    </row>
    <row r="924" spans="13:26">
      <c r="M924" s="82">
        <f>IF(ISNUMBER(SEARCH(ZAKL_DATA!$B$29,N924)),MAX($M$2:M923)+1,0)</f>
        <v>922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</v>
      </c>
      <c r="Y924" s="83" t="s">
        <v>2988</v>
      </c>
      <c r="Z924" t="str">
        <f>IFERROR(VLOOKUP(ROWS($Z$3:Z924),$X$3:$Y$992,2,0),"")</f>
        <v/>
      </c>
    </row>
    <row r="925" spans="13:26">
      <c r="M925" s="82">
        <f>IF(ISNUMBER(SEARCH(ZAKL_DATA!$B$29,N925)),MAX($M$2:M924)+1,0)</f>
        <v>923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</v>
      </c>
      <c r="Y925" s="83" t="s">
        <v>2990</v>
      </c>
      <c r="Z925" t="str">
        <f>IFERROR(VLOOKUP(ROWS($Z$3:Z925),$X$3:$Y$992,2,0),"")</f>
        <v/>
      </c>
    </row>
    <row r="926" spans="13:26">
      <c r="M926" s="82">
        <f>IF(ISNUMBER(SEARCH(ZAKL_DATA!$B$29,N926)),MAX($M$2:M925)+1,0)</f>
        <v>924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</v>
      </c>
      <c r="Y926" s="83" t="s">
        <v>2992</v>
      </c>
      <c r="Z926" t="str">
        <f>IFERROR(VLOOKUP(ROWS($Z$3:Z926),$X$3:$Y$992,2,0),"")</f>
        <v/>
      </c>
    </row>
    <row r="927" spans="13:26">
      <c r="M927" s="82">
        <f>IF(ISNUMBER(SEARCH(ZAKL_DATA!$B$29,N927)),MAX($M$2:M926)+1,0)</f>
        <v>925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</v>
      </c>
      <c r="Y927" s="83" t="s">
        <v>2994</v>
      </c>
      <c r="Z927" t="str">
        <f>IFERROR(VLOOKUP(ROWS($Z$3:Z927),$X$3:$Y$992,2,0),"")</f>
        <v/>
      </c>
    </row>
    <row r="928" spans="13:26">
      <c r="M928" s="82">
        <f>IF(ISNUMBER(SEARCH(ZAKL_DATA!$B$29,N928)),MAX($M$2:M927)+1,0)</f>
        <v>926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</v>
      </c>
      <c r="Y928" s="83" t="s">
        <v>2996</v>
      </c>
      <c r="Z928" t="str">
        <f>IFERROR(VLOOKUP(ROWS($Z$3:Z928),$X$3:$Y$992,2,0),"")</f>
        <v/>
      </c>
    </row>
    <row r="929" spans="13:26">
      <c r="M929" s="82">
        <f>IF(ISNUMBER(SEARCH(ZAKL_DATA!$B$29,N929)),MAX($M$2:M928)+1,0)</f>
        <v>927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</v>
      </c>
      <c r="Y929" s="83" t="s">
        <v>2998</v>
      </c>
      <c r="Z929" t="str">
        <f>IFERROR(VLOOKUP(ROWS($Z$3:Z929),$X$3:$Y$992,2,0),"")</f>
        <v/>
      </c>
    </row>
    <row r="930" spans="13:26">
      <c r="M930" s="82">
        <f>IF(ISNUMBER(SEARCH(ZAKL_DATA!$B$29,N930)),MAX($M$2:M929)+1,0)</f>
        <v>928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</v>
      </c>
      <c r="Y930" s="83" t="s">
        <v>3000</v>
      </c>
      <c r="Z930" t="str">
        <f>IFERROR(VLOOKUP(ROWS($Z$3:Z930),$X$3:$Y$992,2,0),"")</f>
        <v/>
      </c>
    </row>
    <row r="931" spans="13:26">
      <c r="M931" s="82">
        <f>IF(ISNUMBER(SEARCH(ZAKL_DATA!$B$29,N931)),MAX($M$2:M930)+1,0)</f>
        <v>929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</v>
      </c>
      <c r="Y931" s="83" t="s">
        <v>3002</v>
      </c>
      <c r="Z931" t="str">
        <f>IFERROR(VLOOKUP(ROWS($Z$3:Z931),$X$3:$Y$992,2,0),"")</f>
        <v/>
      </c>
    </row>
    <row r="932" spans="13:26">
      <c r="M932" s="82">
        <f>IF(ISNUMBER(SEARCH(ZAKL_DATA!$B$29,N932)),MAX($M$2:M931)+1,0)</f>
        <v>930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</v>
      </c>
      <c r="Y932" s="83" t="s">
        <v>3004</v>
      </c>
      <c r="Z932" t="str">
        <f>IFERROR(VLOOKUP(ROWS($Z$3:Z932),$X$3:$Y$992,2,0),"")</f>
        <v/>
      </c>
    </row>
    <row r="933" spans="13:26">
      <c r="M933" s="82">
        <f>IF(ISNUMBER(SEARCH(ZAKL_DATA!$B$29,N933)),MAX($M$2:M932)+1,0)</f>
        <v>931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</v>
      </c>
      <c r="Y933" s="83" t="s">
        <v>3006</v>
      </c>
      <c r="Z933" t="str">
        <f>IFERROR(VLOOKUP(ROWS($Z$3:Z933),$X$3:$Y$992,2,0),"")</f>
        <v/>
      </c>
    </row>
    <row r="934" spans="13:26">
      <c r="M934" s="82">
        <f>IF(ISNUMBER(SEARCH(ZAKL_DATA!$B$29,N934)),MAX($M$2:M933)+1,0)</f>
        <v>932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</v>
      </c>
      <c r="Y934" s="83" t="s">
        <v>3008</v>
      </c>
      <c r="Z934" t="str">
        <f>IFERROR(VLOOKUP(ROWS($Z$3:Z934),$X$3:$Y$992,2,0),"")</f>
        <v/>
      </c>
    </row>
    <row r="935" spans="13:26">
      <c r="M935" s="82">
        <f>IF(ISNUMBER(SEARCH(ZAKL_DATA!$B$29,N935)),MAX($M$2:M934)+1,0)</f>
        <v>933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</v>
      </c>
      <c r="Y935" s="83" t="s">
        <v>3010</v>
      </c>
      <c r="Z935" t="str">
        <f>IFERROR(VLOOKUP(ROWS($Z$3:Z935),$X$3:$Y$992,2,0),"")</f>
        <v/>
      </c>
    </row>
    <row r="936" spans="13:26">
      <c r="M936" s="82">
        <f>IF(ISNUMBER(SEARCH(ZAKL_DATA!$B$29,N936)),MAX($M$2:M935)+1,0)</f>
        <v>934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</v>
      </c>
      <c r="Y936" s="83" t="s">
        <v>3012</v>
      </c>
      <c r="Z936" t="str">
        <f>IFERROR(VLOOKUP(ROWS($Z$3:Z936),$X$3:$Y$992,2,0),"")</f>
        <v/>
      </c>
    </row>
    <row r="937" spans="13:26">
      <c r="M937" s="82">
        <f>IF(ISNUMBER(SEARCH(ZAKL_DATA!$B$29,N937)),MAX($M$2:M936)+1,0)</f>
        <v>935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</v>
      </c>
      <c r="Y937" s="83" t="s">
        <v>3014</v>
      </c>
      <c r="Z937" t="str">
        <f>IFERROR(VLOOKUP(ROWS($Z$3:Z937),$X$3:$Y$992,2,0),"")</f>
        <v/>
      </c>
    </row>
    <row r="938" spans="13:26">
      <c r="M938" s="82">
        <f>IF(ISNUMBER(SEARCH(ZAKL_DATA!$B$29,N938)),MAX($M$2:M937)+1,0)</f>
        <v>936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</v>
      </c>
      <c r="Y938" s="83" t="s">
        <v>3016</v>
      </c>
      <c r="Z938" t="str">
        <f>IFERROR(VLOOKUP(ROWS($Z$3:Z938),$X$3:$Y$992,2,0),"")</f>
        <v/>
      </c>
    </row>
    <row r="939" spans="13:26">
      <c r="M939" s="82">
        <f>IF(ISNUMBER(SEARCH(ZAKL_DATA!$B$29,N939)),MAX($M$2:M938)+1,0)</f>
        <v>937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</v>
      </c>
      <c r="Y939" s="83" t="s">
        <v>3018</v>
      </c>
      <c r="Z939" t="str">
        <f>IFERROR(VLOOKUP(ROWS($Z$3:Z939),$X$3:$Y$992,2,0),"")</f>
        <v/>
      </c>
    </row>
    <row r="940" spans="13:26">
      <c r="M940" s="82">
        <f>IF(ISNUMBER(SEARCH(ZAKL_DATA!$B$29,N940)),MAX($M$2:M939)+1,0)</f>
        <v>938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</v>
      </c>
      <c r="Y940" s="83" t="s">
        <v>3020</v>
      </c>
      <c r="Z940" t="str">
        <f>IFERROR(VLOOKUP(ROWS($Z$3:Z940),$X$3:$Y$992,2,0),"")</f>
        <v/>
      </c>
    </row>
    <row r="941" spans="13:26">
      <c r="M941" s="82">
        <f>IF(ISNUMBER(SEARCH(ZAKL_DATA!$B$29,N941)),MAX($M$2:M940)+1,0)</f>
        <v>939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</v>
      </c>
      <c r="Y941" s="83" t="s">
        <v>3022</v>
      </c>
      <c r="Z941" t="str">
        <f>IFERROR(VLOOKUP(ROWS($Z$3:Z941),$X$3:$Y$992,2,0),"")</f>
        <v/>
      </c>
    </row>
    <row r="942" spans="13:26">
      <c r="M942" s="82">
        <f>IF(ISNUMBER(SEARCH(ZAKL_DATA!$B$29,N942)),MAX($M$2:M941)+1,0)</f>
        <v>940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</v>
      </c>
      <c r="Y942" s="83" t="s">
        <v>3024</v>
      </c>
      <c r="Z942" t="str">
        <f>IFERROR(VLOOKUP(ROWS($Z$3:Z942),$X$3:$Y$992,2,0),"")</f>
        <v/>
      </c>
    </row>
    <row r="943" spans="13:26">
      <c r="M943" s="82">
        <f>IF(ISNUMBER(SEARCH(ZAKL_DATA!$B$29,N943)),MAX($M$2:M942)+1,0)</f>
        <v>941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</v>
      </c>
      <c r="Y943" s="83" t="s">
        <v>3026</v>
      </c>
      <c r="Z943" t="str">
        <f>IFERROR(VLOOKUP(ROWS($Z$3:Z943),$X$3:$Y$992,2,0),"")</f>
        <v/>
      </c>
    </row>
    <row r="944" spans="13:26">
      <c r="M944" s="82">
        <f>IF(ISNUMBER(SEARCH(ZAKL_DATA!$B$29,N944)),MAX($M$2:M943)+1,0)</f>
        <v>942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</v>
      </c>
      <c r="Y944" s="83" t="s">
        <v>3028</v>
      </c>
      <c r="Z944" t="str">
        <f>IFERROR(VLOOKUP(ROWS($Z$3:Z944),$X$3:$Y$992,2,0),"")</f>
        <v/>
      </c>
    </row>
    <row r="945" spans="13:26">
      <c r="M945" s="82">
        <f>IF(ISNUMBER(SEARCH(ZAKL_DATA!$B$29,N945)),MAX($M$2:M944)+1,0)</f>
        <v>943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</v>
      </c>
      <c r="Y945" s="83" t="s">
        <v>3030</v>
      </c>
      <c r="Z945" t="str">
        <f>IFERROR(VLOOKUP(ROWS($Z$3:Z945),$X$3:$Y$992,2,0),"")</f>
        <v/>
      </c>
    </row>
    <row r="946" spans="13:26">
      <c r="M946" s="82">
        <f>IF(ISNUMBER(SEARCH(ZAKL_DATA!$B$29,N946)),MAX($M$2:M945)+1,0)</f>
        <v>944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</v>
      </c>
      <c r="Y946" s="83" t="s">
        <v>3031</v>
      </c>
      <c r="Z946" t="str">
        <f>IFERROR(VLOOKUP(ROWS($Z$3:Z946),$X$3:$Y$992,2,0),"")</f>
        <v/>
      </c>
    </row>
    <row r="947" spans="13:26">
      <c r="M947" s="82">
        <f>IF(ISNUMBER(SEARCH(ZAKL_DATA!$B$29,N947)),MAX($M$2:M946)+1,0)</f>
        <v>945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</v>
      </c>
      <c r="Y947" s="83" t="s">
        <v>3033</v>
      </c>
      <c r="Z947" t="str">
        <f>IFERROR(VLOOKUP(ROWS($Z$3:Z947),$X$3:$Y$992,2,0),"")</f>
        <v/>
      </c>
    </row>
    <row r="948" spans="13:26">
      <c r="M948" s="82">
        <f>IF(ISNUMBER(SEARCH(ZAKL_DATA!$B$29,N948)),MAX($M$2:M947)+1,0)</f>
        <v>946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</v>
      </c>
      <c r="Y948" s="83" t="s">
        <v>3035</v>
      </c>
      <c r="Z948" t="str">
        <f>IFERROR(VLOOKUP(ROWS($Z$3:Z948),$X$3:$Y$992,2,0),"")</f>
        <v/>
      </c>
    </row>
    <row r="949" spans="13:26">
      <c r="M949" s="82">
        <f>IF(ISNUMBER(SEARCH(ZAKL_DATA!$B$29,N949)),MAX($M$2:M948)+1,0)</f>
        <v>947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</v>
      </c>
      <c r="Y949" s="83" t="s">
        <v>3037</v>
      </c>
      <c r="Z949" t="str">
        <f>IFERROR(VLOOKUP(ROWS($Z$3:Z949),$X$3:$Y$992,2,0),"")</f>
        <v/>
      </c>
    </row>
    <row r="950" spans="13:26">
      <c r="M950" s="82">
        <f>IF(ISNUMBER(SEARCH(ZAKL_DATA!$B$29,N950)),MAX($M$2:M949)+1,0)</f>
        <v>948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</v>
      </c>
      <c r="Y950" s="83" t="s">
        <v>3038</v>
      </c>
      <c r="Z950" t="str">
        <f>IFERROR(VLOOKUP(ROWS($Z$3:Z950),$X$3:$Y$992,2,0),"")</f>
        <v/>
      </c>
    </row>
    <row r="951" spans="13:26">
      <c r="M951" s="82">
        <f>IF(ISNUMBER(SEARCH(ZAKL_DATA!$B$29,N951)),MAX($M$2:M950)+1,0)</f>
        <v>949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</v>
      </c>
      <c r="Y951" s="83" t="s">
        <v>3040</v>
      </c>
      <c r="Z951" t="str">
        <f>IFERROR(VLOOKUP(ROWS($Z$3:Z951),$X$3:$Y$992,2,0),"")</f>
        <v/>
      </c>
    </row>
    <row r="952" spans="13:26">
      <c r="M952" s="82">
        <f>IF(ISNUMBER(SEARCH(ZAKL_DATA!$B$29,N952)),MAX($M$2:M951)+1,0)</f>
        <v>950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</v>
      </c>
      <c r="Y952" s="83" t="s">
        <v>3042</v>
      </c>
      <c r="Z952" t="str">
        <f>IFERROR(VLOOKUP(ROWS($Z$3:Z952),$X$3:$Y$992,2,0),"")</f>
        <v/>
      </c>
    </row>
    <row r="953" spans="13:26">
      <c r="M953" s="82">
        <f>IF(ISNUMBER(SEARCH(ZAKL_DATA!$B$29,N953)),MAX($M$2:M952)+1,0)</f>
        <v>951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</v>
      </c>
      <c r="Y953" s="83" t="s">
        <v>3044</v>
      </c>
      <c r="Z953" t="str">
        <f>IFERROR(VLOOKUP(ROWS($Z$3:Z953),$X$3:$Y$992,2,0),"")</f>
        <v/>
      </c>
    </row>
    <row r="954" spans="13:26">
      <c r="M954" s="82">
        <f>IF(ISNUMBER(SEARCH(ZAKL_DATA!$B$29,N954)),MAX($M$2:M953)+1,0)</f>
        <v>952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</v>
      </c>
      <c r="Y954" s="83" t="s">
        <v>3046</v>
      </c>
      <c r="Z954" t="str">
        <f>IFERROR(VLOOKUP(ROWS($Z$3:Z954),$X$3:$Y$992,2,0),"")</f>
        <v/>
      </c>
    </row>
    <row r="955" spans="13:26">
      <c r="M955" s="82">
        <f>IF(ISNUMBER(SEARCH(ZAKL_DATA!$B$29,N955)),MAX($M$2:M954)+1,0)</f>
        <v>953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</v>
      </c>
      <c r="Y955" s="83" t="s">
        <v>3048</v>
      </c>
      <c r="Z955" t="str">
        <f>IFERROR(VLOOKUP(ROWS($Z$3:Z955),$X$3:$Y$992,2,0),"")</f>
        <v/>
      </c>
    </row>
    <row r="956" spans="13:26">
      <c r="M956" s="82">
        <f>IF(ISNUMBER(SEARCH(ZAKL_DATA!$B$29,N956)),MAX($M$2:M955)+1,0)</f>
        <v>954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</v>
      </c>
      <c r="Y956" s="83" t="s">
        <v>3050</v>
      </c>
      <c r="Z956" t="str">
        <f>IFERROR(VLOOKUP(ROWS($Z$3:Z956),$X$3:$Y$992,2,0),"")</f>
        <v/>
      </c>
    </row>
    <row r="957" spans="13:26">
      <c r="M957" s="82">
        <f>IF(ISNUMBER(SEARCH(ZAKL_DATA!$B$29,N957)),MAX($M$2:M956)+1,0)</f>
        <v>955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</v>
      </c>
      <c r="Y957" s="83" t="s">
        <v>3052</v>
      </c>
      <c r="Z957" t="str">
        <f>IFERROR(VLOOKUP(ROWS($Z$3:Z957),$X$3:$Y$992,2,0),"")</f>
        <v/>
      </c>
    </row>
    <row r="958" spans="13:26">
      <c r="M958" s="82">
        <f>IF(ISNUMBER(SEARCH(ZAKL_DATA!$B$29,N958)),MAX($M$2:M957)+1,0)</f>
        <v>956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</v>
      </c>
      <c r="Y958" s="83" t="s">
        <v>3054</v>
      </c>
      <c r="Z958" t="str">
        <f>IFERROR(VLOOKUP(ROWS($Z$3:Z958),$X$3:$Y$992,2,0),"")</f>
        <v/>
      </c>
    </row>
    <row r="959" spans="13:26">
      <c r="M959" s="82">
        <f>IF(ISNUMBER(SEARCH(ZAKL_DATA!$B$29,N959)),MAX($M$2:M958)+1,0)</f>
        <v>957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</v>
      </c>
      <c r="Y959" s="83" t="s">
        <v>3056</v>
      </c>
      <c r="Z959" t="str">
        <f>IFERROR(VLOOKUP(ROWS($Z$3:Z959),$X$3:$Y$992,2,0),"")</f>
        <v/>
      </c>
    </row>
    <row r="960" spans="13:26">
      <c r="M960" s="82">
        <f>IF(ISNUMBER(SEARCH(ZAKL_DATA!$B$29,N960)),MAX($M$2:M959)+1,0)</f>
        <v>958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</v>
      </c>
      <c r="Y960" s="83" t="s">
        <v>3058</v>
      </c>
      <c r="Z960" t="str">
        <f>IFERROR(VLOOKUP(ROWS($Z$3:Z960),$X$3:$Y$992,2,0),"")</f>
        <v/>
      </c>
    </row>
    <row r="961" spans="13:26">
      <c r="M961" s="82">
        <f>IF(ISNUMBER(SEARCH(ZAKL_DATA!$B$29,N961)),MAX($M$2:M960)+1,0)</f>
        <v>959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</v>
      </c>
      <c r="Y961" s="83" t="s">
        <v>3060</v>
      </c>
      <c r="Z961" t="str">
        <f>IFERROR(VLOOKUP(ROWS($Z$3:Z961),$X$3:$Y$992,2,0),"")</f>
        <v/>
      </c>
    </row>
    <row r="962" spans="13:26">
      <c r="M962" s="82">
        <f>IF(ISNUMBER(SEARCH(ZAKL_DATA!$B$29,N962)),MAX($M$2:M961)+1,0)</f>
        <v>960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</v>
      </c>
      <c r="Y962" s="83" t="s">
        <v>3062</v>
      </c>
      <c r="Z962" t="str">
        <f>IFERROR(VLOOKUP(ROWS($Z$3:Z962),$X$3:$Y$992,2,0),"")</f>
        <v/>
      </c>
    </row>
    <row r="963" spans="13:26">
      <c r="M963" s="82">
        <f>IF(ISNUMBER(SEARCH(ZAKL_DATA!$B$29,N963)),MAX($M$2:M962)+1,0)</f>
        <v>961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</v>
      </c>
      <c r="Y963" s="83" t="s">
        <v>3064</v>
      </c>
      <c r="Z963" t="str">
        <f>IFERROR(VLOOKUP(ROWS($Z$3:Z963),$X$3:$Y$992,2,0),"")</f>
        <v/>
      </c>
    </row>
    <row r="964" spans="13:26">
      <c r="M964" s="82">
        <f>IF(ISNUMBER(SEARCH(ZAKL_DATA!$B$29,N964)),MAX($M$2:M963)+1,0)</f>
        <v>962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</v>
      </c>
      <c r="Y964" s="83" t="s">
        <v>3066</v>
      </c>
      <c r="Z964" t="str">
        <f>IFERROR(VLOOKUP(ROWS($Z$3:Z964),$X$3:$Y$992,2,0),"")</f>
        <v/>
      </c>
    </row>
    <row r="965" spans="13:26">
      <c r="M965" s="82">
        <f>IF(ISNUMBER(SEARCH(ZAKL_DATA!$B$29,N965)),MAX($M$2:M964)+1,0)</f>
        <v>963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</v>
      </c>
      <c r="Y965" s="83" t="s">
        <v>3068</v>
      </c>
      <c r="Z965" t="str">
        <f>IFERROR(VLOOKUP(ROWS($Z$3:Z965),$X$3:$Y$992,2,0),"")</f>
        <v/>
      </c>
    </row>
    <row r="966" spans="13:26">
      <c r="M966" s="82">
        <f>IF(ISNUMBER(SEARCH(ZAKL_DATA!$B$29,N966)),MAX($M$2:M965)+1,0)</f>
        <v>964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</v>
      </c>
      <c r="Y966" s="83" t="s">
        <v>3070</v>
      </c>
      <c r="Z966" t="str">
        <f>IFERROR(VLOOKUP(ROWS($Z$3:Z966),$X$3:$Y$992,2,0),"")</f>
        <v/>
      </c>
    </row>
    <row r="967" spans="13:26">
      <c r="M967" s="82">
        <f>IF(ISNUMBER(SEARCH(ZAKL_DATA!$B$29,N967)),MAX($M$2:M966)+1,0)</f>
        <v>965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</v>
      </c>
      <c r="Y967" s="83" t="s">
        <v>3072</v>
      </c>
      <c r="Z967" t="str">
        <f>IFERROR(VLOOKUP(ROWS($Z$3:Z967),$X$3:$Y$992,2,0),"")</f>
        <v/>
      </c>
    </row>
    <row r="968" spans="13:26">
      <c r="M968" s="82">
        <f>IF(ISNUMBER(SEARCH(ZAKL_DATA!$B$29,N968)),MAX($M$2:M967)+1,0)</f>
        <v>966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</v>
      </c>
      <c r="Y968" s="83" t="s">
        <v>3074</v>
      </c>
      <c r="Z968" t="str">
        <f>IFERROR(VLOOKUP(ROWS($Z$3:Z968),$X$3:$Y$992,2,0),"")</f>
        <v/>
      </c>
    </row>
    <row r="969" spans="13:26">
      <c r="M969" s="82">
        <f>IF(ISNUMBER(SEARCH(ZAKL_DATA!$B$29,N969)),MAX($M$2:M968)+1,0)</f>
        <v>967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</v>
      </c>
      <c r="Y969" s="83" t="s">
        <v>3076</v>
      </c>
      <c r="Z969" t="str">
        <f>IFERROR(VLOOKUP(ROWS($Z$3:Z969),$X$3:$Y$992,2,0),"")</f>
        <v/>
      </c>
    </row>
    <row r="970" spans="13:26">
      <c r="M970" s="82">
        <f>IF(ISNUMBER(SEARCH(ZAKL_DATA!$B$29,N970)),MAX($M$2:M969)+1,0)</f>
        <v>968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</v>
      </c>
      <c r="Y970" s="83" t="s">
        <v>3078</v>
      </c>
      <c r="Z970" t="str">
        <f>IFERROR(VLOOKUP(ROWS($Z$3:Z970),$X$3:$Y$992,2,0),"")</f>
        <v/>
      </c>
    </row>
    <row r="971" spans="13:26">
      <c r="M971" s="82">
        <f>IF(ISNUMBER(SEARCH(ZAKL_DATA!$B$29,N971)),MAX($M$2:M970)+1,0)</f>
        <v>969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</v>
      </c>
      <c r="Y971" s="83" t="s">
        <v>3080</v>
      </c>
      <c r="Z971" t="str">
        <f>IFERROR(VLOOKUP(ROWS($Z$3:Z971),$X$3:$Y$992,2,0),"")</f>
        <v/>
      </c>
    </row>
    <row r="972" spans="13:26">
      <c r="M972" s="82">
        <f>IF(ISNUMBER(SEARCH(ZAKL_DATA!$B$29,N972)),MAX($M$2:M971)+1,0)</f>
        <v>970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</v>
      </c>
      <c r="Y972" s="83" t="s">
        <v>3082</v>
      </c>
      <c r="Z972" t="str">
        <f>IFERROR(VLOOKUP(ROWS($Z$3:Z972),$X$3:$Y$992,2,0),"")</f>
        <v/>
      </c>
    </row>
    <row r="973" spans="13:26">
      <c r="M973" s="82">
        <f>IF(ISNUMBER(SEARCH(ZAKL_DATA!$B$29,N973)),MAX($M$2:M972)+1,0)</f>
        <v>971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</v>
      </c>
      <c r="Y973" s="83" t="s">
        <v>3084</v>
      </c>
      <c r="Z973" t="str">
        <f>IFERROR(VLOOKUP(ROWS($Z$3:Z973),$X$3:$Y$992,2,0),"")</f>
        <v/>
      </c>
    </row>
    <row r="974" spans="13:26">
      <c r="M974" s="82">
        <f>IF(ISNUMBER(SEARCH(ZAKL_DATA!$B$29,N974)),MAX($M$2:M973)+1,0)</f>
        <v>972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</v>
      </c>
      <c r="Y974" s="83" t="s">
        <v>3086</v>
      </c>
      <c r="Z974" t="str">
        <f>IFERROR(VLOOKUP(ROWS($Z$3:Z974),$X$3:$Y$992,2,0),"")</f>
        <v/>
      </c>
    </row>
    <row r="975" spans="13:26">
      <c r="M975" s="82">
        <f>IF(ISNUMBER(SEARCH(ZAKL_DATA!$B$29,N975)),MAX($M$2:M974)+1,0)</f>
        <v>973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</v>
      </c>
      <c r="Y975" s="83" t="s">
        <v>3088</v>
      </c>
      <c r="Z975" t="str">
        <f>IFERROR(VLOOKUP(ROWS($Z$3:Z975),$X$3:$Y$992,2,0),"")</f>
        <v/>
      </c>
    </row>
    <row r="976" spans="13:26">
      <c r="M976" s="82">
        <f>IF(ISNUMBER(SEARCH(ZAKL_DATA!$B$29,N976)),MAX($M$2:M975)+1,0)</f>
        <v>974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</v>
      </c>
      <c r="Y976" s="83" t="s">
        <v>3089</v>
      </c>
      <c r="Z976" t="str">
        <f>IFERROR(VLOOKUP(ROWS($Z$3:Z976),$X$3:$Y$992,2,0),"")</f>
        <v/>
      </c>
    </row>
    <row r="977" spans="13:26">
      <c r="M977" s="82">
        <f>IF(ISNUMBER(SEARCH(ZAKL_DATA!$B$29,N977)),MAX($M$2:M976)+1,0)</f>
        <v>975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</v>
      </c>
      <c r="Y977" s="83" t="s">
        <v>3091</v>
      </c>
      <c r="Z977" t="str">
        <f>IFERROR(VLOOKUP(ROWS($Z$3:Z977),$X$3:$Y$992,2,0),"")</f>
        <v/>
      </c>
    </row>
    <row r="978" spans="13:26">
      <c r="M978" s="82">
        <f>IF(ISNUMBER(SEARCH(ZAKL_DATA!$B$29,N978)),MAX($M$2:M977)+1,0)</f>
        <v>976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</v>
      </c>
      <c r="Y978" s="83" t="s">
        <v>3093</v>
      </c>
      <c r="Z978" t="str">
        <f>IFERROR(VLOOKUP(ROWS($Z$3:Z978),$X$3:$Y$992,2,0),"")</f>
        <v/>
      </c>
    </row>
    <row r="979" spans="13:26">
      <c r="M979" s="82">
        <f>IF(ISNUMBER(SEARCH(ZAKL_DATA!$B$29,N979)),MAX($M$2:M978)+1,0)</f>
        <v>977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</v>
      </c>
      <c r="Y979" s="83" t="s">
        <v>3095</v>
      </c>
      <c r="Z979" t="str">
        <f>IFERROR(VLOOKUP(ROWS($Z$3:Z979),$X$3:$Y$992,2,0),"")</f>
        <v/>
      </c>
    </row>
    <row r="980" spans="13:26">
      <c r="M980" s="82">
        <f>IF(ISNUMBER(SEARCH(ZAKL_DATA!$B$29,N980)),MAX($M$2:M979)+1,0)</f>
        <v>978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</v>
      </c>
      <c r="Y980" s="83" t="s">
        <v>3097</v>
      </c>
      <c r="Z980" t="str">
        <f>IFERROR(VLOOKUP(ROWS($Z$3:Z980),$X$3:$Y$992,2,0),"")</f>
        <v/>
      </c>
    </row>
    <row r="981" spans="13:26">
      <c r="M981" s="82">
        <f>IF(ISNUMBER(SEARCH(ZAKL_DATA!$B$29,N981)),MAX($M$2:M980)+1,0)</f>
        <v>979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</v>
      </c>
      <c r="Y981" s="83" t="s">
        <v>3099</v>
      </c>
      <c r="Z981" t="str">
        <f>IFERROR(VLOOKUP(ROWS($Z$3:Z981),$X$3:$Y$992,2,0),"")</f>
        <v/>
      </c>
    </row>
    <row r="982" spans="13:26">
      <c r="M982" s="82">
        <f>IF(ISNUMBER(SEARCH(ZAKL_DATA!$B$29,N982)),MAX($M$2:M981)+1,0)</f>
        <v>980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</v>
      </c>
      <c r="Y982" s="83" t="s">
        <v>3101</v>
      </c>
      <c r="Z982" t="str">
        <f>IFERROR(VLOOKUP(ROWS($Z$3:Z982),$X$3:$Y$992,2,0),"")</f>
        <v/>
      </c>
    </row>
    <row r="983" spans="13:26">
      <c r="M983" s="82">
        <f>IF(ISNUMBER(SEARCH(ZAKL_DATA!$B$29,N983)),MAX($M$2:M982)+1,0)</f>
        <v>981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</v>
      </c>
      <c r="Y983" s="83" t="s">
        <v>3102</v>
      </c>
      <c r="Z983" t="str">
        <f>IFERROR(VLOOKUP(ROWS($Z$3:Z983),$X$3:$Y$992,2,0),"")</f>
        <v/>
      </c>
    </row>
    <row r="984" spans="13:26">
      <c r="M984" s="82">
        <f>IF(ISNUMBER(SEARCH(ZAKL_DATA!$B$29,N984)),MAX($M$2:M983)+1,0)</f>
        <v>982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</v>
      </c>
      <c r="Y984" s="83" t="s">
        <v>3104</v>
      </c>
      <c r="Z984" t="str">
        <f>IFERROR(VLOOKUP(ROWS($Z$3:Z984),$X$3:$Y$992,2,0),"")</f>
        <v/>
      </c>
    </row>
    <row r="985" spans="13:26">
      <c r="M985" s="82">
        <f>IF(ISNUMBER(SEARCH(ZAKL_DATA!$B$29,N985)),MAX($M$2:M984)+1,0)</f>
        <v>983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</v>
      </c>
      <c r="Y985" s="83" t="s">
        <v>3106</v>
      </c>
      <c r="Z985" t="str">
        <f>IFERROR(VLOOKUP(ROWS($Z$3:Z985),$X$3:$Y$992,2,0),"")</f>
        <v/>
      </c>
    </row>
    <row r="986" spans="13:26">
      <c r="M986" s="82">
        <f>IF(ISNUMBER(SEARCH(ZAKL_DATA!$B$29,N986)),MAX($M$2:M985)+1,0)</f>
        <v>984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</v>
      </c>
      <c r="Y986" s="83" t="s">
        <v>3108</v>
      </c>
      <c r="Z986" t="str">
        <f>IFERROR(VLOOKUP(ROWS($Z$3:Z986),$X$3:$Y$992,2,0),"")</f>
        <v/>
      </c>
    </row>
    <row r="987" spans="13:26">
      <c r="M987" s="82">
        <f>IF(ISNUMBER(SEARCH(ZAKL_DATA!$B$29,N987)),MAX($M$2:M986)+1,0)</f>
        <v>985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</v>
      </c>
      <c r="Y987" s="83" t="s">
        <v>3110</v>
      </c>
      <c r="Z987" t="str">
        <f>IFERROR(VLOOKUP(ROWS($Z$3:Z987),$X$3:$Y$992,2,0),"")</f>
        <v/>
      </c>
    </row>
    <row r="988" spans="13:26">
      <c r="M988" s="82">
        <f>IF(ISNUMBER(SEARCH(ZAKL_DATA!$B$29,N988)),MAX($M$2:M987)+1,0)</f>
        <v>986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</v>
      </c>
      <c r="Y988" s="83" t="s">
        <v>3112</v>
      </c>
      <c r="Z988" t="str">
        <f>IFERROR(VLOOKUP(ROWS($Z$3:Z988),$X$3:$Y$992,2,0),"")</f>
        <v/>
      </c>
    </row>
    <row r="989" spans="13:26">
      <c r="M989" s="82">
        <f>IF(ISNUMBER(SEARCH(ZAKL_DATA!$B$29,N989)),MAX($M$2:M988)+1,0)</f>
        <v>987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</v>
      </c>
      <c r="Y989" s="83" t="s">
        <v>3114</v>
      </c>
      <c r="Z989" t="str">
        <f>IFERROR(VLOOKUP(ROWS($Z$3:Z989),$X$3:$Y$992,2,0),"")</f>
        <v/>
      </c>
    </row>
    <row r="990" spans="13:26">
      <c r="M990" s="82">
        <f>IF(ISNUMBER(SEARCH(ZAKL_DATA!$B$29,N990)),MAX($M$2:M989)+1,0)</f>
        <v>988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</v>
      </c>
      <c r="Y990" s="83" t="s">
        <v>3116</v>
      </c>
      <c r="Z990" t="str">
        <f>IFERROR(VLOOKUP(ROWS($Z$3:Z990),$X$3:$Y$992,2,0),"")</f>
        <v/>
      </c>
    </row>
    <row r="991" spans="13:26">
      <c r="M991" s="82">
        <f>IF(ISNUMBER(SEARCH(ZAKL_DATA!$B$29,N991)),MAX($M$2:M990)+1,0)</f>
        <v>989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</v>
      </c>
      <c r="Y992" s="106" t="s">
        <v>3120</v>
      </c>
      <c r="Z992" t="str">
        <f>IFERROR(VLOOKUP(ROWS($Z$3:Z992),$X$3:$Y$992,2,0),"")</f>
        <v/>
      </c>
    </row>
  </sheetData>
  <dataValidations disablePrompts="1" count="1">
    <dataValidation type="list" allowBlank="1" showInputMessage="1" sqref="B20" xr:uid="{00000000-0002-0000-0100-000000000000}">
      <formula1>validation_list2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/>
  </sheetViews>
  <sheetFormatPr defaultRowHeight="12.75"/>
  <cols>
    <col min="1" max="1" width="18.28515625" customWidth="1"/>
    <col min="2" max="2" width="11.85546875" customWidth="1"/>
    <col min="5" max="5" width="15.42578125" customWidth="1"/>
    <col min="6" max="6" width="20.85546875" customWidth="1"/>
    <col min="9" max="9" width="16.85546875" customWidth="1"/>
    <col min="10" max="10" width="10.140625" customWidth="1"/>
    <col min="11" max="12" width="12.42578125" bestFit="1" customWidth="1"/>
    <col min="13" max="13" width="16.140625" customWidth="1"/>
    <col min="14" max="14" width="22.42578125" customWidth="1"/>
    <col min="15" max="15" width="20.5703125" bestFit="1" customWidth="1"/>
    <col min="18" max="18" width="21.28515625" customWidth="1"/>
    <col min="19" max="19" width="16.140625" customWidth="1"/>
    <col min="20" max="20" width="19.5703125" customWidth="1"/>
    <col min="21" max="22" width="22.5703125" bestFit="1" customWidth="1"/>
    <col min="23" max="23" width="24.5703125" customWidth="1"/>
    <col min="24" max="24" width="20.140625" bestFit="1" customWidth="1"/>
    <col min="25" max="25" width="17.7109375" bestFit="1" customWidth="1"/>
    <col min="26" max="27" width="19.140625" bestFit="1" customWidth="1"/>
    <col min="28" max="28" width="12" bestFit="1" customWidth="1"/>
    <col min="29" max="29" width="12.42578125" bestFit="1" customWidth="1"/>
    <col min="32" max="32" width="11.140625" bestFit="1" customWidth="1"/>
    <col min="33" max="33" width="13" bestFit="1" customWidth="1"/>
    <col min="34" max="34" width="12" bestFit="1" customWidth="1"/>
    <col min="35" max="35" width="12.42578125" bestFit="1" customWidth="1"/>
    <col min="39" max="39" width="11.140625" bestFit="1" customWidth="1"/>
    <col min="40" max="40" width="13" bestFit="1" customWidth="1"/>
    <col min="41" max="41" width="12" bestFit="1" customWidth="1"/>
    <col min="42" max="42" width="12.42578125" bestFit="1" customWidth="1"/>
    <col min="46" max="46" width="11.140625" bestFit="1" customWidth="1"/>
    <col min="47" max="47" width="13" bestFit="1" customWidth="1"/>
    <col min="48" max="48" width="12" bestFit="1" customWidth="1"/>
    <col min="49" max="49" width="12.42578125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27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7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27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27" ht="14.25">
      <c r="A9" s="54" t="s">
        <v>56</v>
      </c>
      <c r="B9" s="113">
        <f>'DAP2'!F14</f>
        <v>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27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7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27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27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7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27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27" ht="14.25">
      <c r="A16" s="54" t="s">
        <v>63</v>
      </c>
      <c r="B16">
        <f>'DAP1'!M40</f>
        <v>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23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23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23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3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ref="R21:R23" si="0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23" ht="14.25">
      <c r="A24" s="54" t="s">
        <v>71</v>
      </c>
      <c r="B24" s="113">
        <f>'DAP2'!F6</f>
        <v>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3" ht="14.25">
      <c r="A25" s="54" t="s">
        <v>72</v>
      </c>
      <c r="B25" s="113">
        <f>'DAP2'!F8</f>
        <v>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23" ht="14.25">
      <c r="A26" s="54" t="s">
        <v>73</v>
      </c>
      <c r="B26" s="113">
        <f>'DAP2'!F9</f>
        <v>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23" ht="14.25">
      <c r="A27" s="54" t="s">
        <v>74</v>
      </c>
      <c r="B27" s="113">
        <f>'DAP2'!F10</f>
        <v>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23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 VLOOKUP(ZAKL_DATA!B20,FU!J3:K253,2,FALSE), "")</f>
        <v/>
      </c>
      <c r="G28" s="61" t="s">
        <v>3123</v>
      </c>
    </row>
    <row r="29" spans="1:23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2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23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23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9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9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9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9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9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9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9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9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9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 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9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22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22" ht="14.25">
      <c r="A50" s="54" t="s">
        <v>97</v>
      </c>
      <c r="B50">
        <f>'DAP2'!E8</f>
        <v>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22" ht="14.25">
      <c r="A51" s="54" t="s">
        <v>3150</v>
      </c>
      <c r="B51">
        <f>'DAP2'!H32</f>
        <v>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22" ht="14.25">
      <c r="A52" s="54" t="s">
        <v>3151</v>
      </c>
      <c r="B52">
        <f>'DAP2'!I32</f>
        <v>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22" ht="14.25">
      <c r="A53" s="54" t="s">
        <v>98</v>
      </c>
      <c r="B53">
        <f>'DAP2'!E9</f>
        <v>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22" ht="14.25">
      <c r="A54" s="54" t="s">
        <v>99</v>
      </c>
      <c r="B54">
        <f>'DAP2'!E7</f>
        <v>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22" ht="14.25">
      <c r="A55" s="54" t="s">
        <v>100</v>
      </c>
      <c r="B55">
        <f>'DAP2'!E11</f>
        <v>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22" ht="14.25">
      <c r="A56" s="54" t="s">
        <v>101</v>
      </c>
      <c r="B56">
        <f>'DAP2'!E6</f>
        <v>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22" ht="14.25">
      <c r="A57" s="54" t="s">
        <v>102</v>
      </c>
      <c r="B57">
        <f>'DAP2'!E10</f>
        <v>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22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22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22" ht="14.25">
      <c r="A64" s="54" t="s">
        <v>109</v>
      </c>
      <c r="B64">
        <f>'DAP1'!H24</f>
        <v>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22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22" ht="14.25">
      <c r="A67" s="54" t="s">
        <v>112</v>
      </c>
      <c r="B67" s="113">
        <f>'DAP2'!F12</f>
        <v>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22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22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2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2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2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22" ht="14.25">
      <c r="A73" s="54" t="s">
        <v>3148</v>
      </c>
      <c r="B73">
        <f>'DAP2'!J32</f>
        <v>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2" ht="14.25">
      <c r="A74" s="54" t="s">
        <v>3149</v>
      </c>
      <c r="B74">
        <f>'DAP2'!L32</f>
        <v>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22" ht="14.25">
      <c r="A75" t="s">
        <v>3152</v>
      </c>
      <c r="B75">
        <f>'DAP2'!K32</f>
        <v>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22" ht="14.25">
      <c r="A76" s="54" t="s">
        <v>3153</v>
      </c>
      <c r="B76">
        <f>'DAP2'!M32</f>
        <v>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22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2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21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1" ht="14.25">
      <c r="A84" s="54" t="s">
        <v>362</v>
      </c>
      <c r="B84" s="55"/>
    </row>
    <row r="85" spans="1:21" ht="14.25">
      <c r="A85" s="54" t="s">
        <v>363</v>
      </c>
      <c r="B85" t="e">
        <f>IF(#REF!&lt;&gt;0,#REF!,"")</f>
        <v>#REF!</v>
      </c>
      <c r="C85" s="61" t="s">
        <v>3135</v>
      </c>
    </row>
    <row r="86" spans="1:21" ht="14.25">
      <c r="A86" s="54" t="s">
        <v>364</v>
      </c>
      <c r="B86" s="55"/>
    </row>
    <row r="87" spans="1:21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1" ht="14.25">
      <c r="A88" s="54" t="s">
        <v>366</v>
      </c>
      <c r="B88" s="55"/>
    </row>
    <row r="89" spans="1:21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21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21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1" ht="14.25">
      <c r="A92" s="54" t="s">
        <v>370</v>
      </c>
      <c r="B92" s="55"/>
    </row>
    <row r="93" spans="1:21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21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1" ht="14.25">
      <c r="A95" s="54" t="s">
        <v>373</v>
      </c>
      <c r="B95" s="55"/>
    </row>
    <row r="96" spans="1:21" ht="14.25">
      <c r="A96" s="54" t="s">
        <v>374</v>
      </c>
      <c r="B96" s="55"/>
    </row>
    <row r="97" spans="1:2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2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2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2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3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2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2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2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3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3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2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7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7:27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17:27">
      <c r="T123" s="116" t="s">
        <v>3130</v>
      </c>
      <c r="U123" s="112"/>
    </row>
    <row r="124" spans="17:27">
      <c r="T124" s="61" t="s">
        <v>3134</v>
      </c>
    </row>
    <row r="130" spans="17:51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7:51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7:51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7:51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7:51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7:51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7:51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7:51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7:51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7:51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7:51">
      <c r="R144" s="113"/>
    </row>
    <row r="146" spans="17:22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7:22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7:22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7:22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7:22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7:22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7:22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7:22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</v>
      </c>
      <c r="AR177">
        <v>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9">
      <c r="Q178">
        <v>1</v>
      </c>
      <c r="R178">
        <f t="shared" ref="R178:R209" si="1">$Q$178</f>
        <v>1</v>
      </c>
      <c r="S178" s="115">
        <f>IF($B$69="P",#REF!,X178)</f>
        <v>1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</v>
      </c>
      <c r="Y178">
        <v>1</v>
      </c>
      <c r="Z178">
        <f t="shared" ref="Z178:Z209" si="2">$Y$178</f>
        <v>1</v>
      </c>
      <c r="AA178">
        <f>IF($B$69="P",#REF!,AD178)</f>
        <v>1</v>
      </c>
      <c r="AB178" s="113" t="e">
        <f>#REF!</f>
        <v>#REF!</v>
      </c>
      <c r="AC178" s="113" t="e">
        <f>#REF!</f>
        <v>#REF!</v>
      </c>
      <c r="AD178">
        <v>1</v>
      </c>
      <c r="AE178">
        <v>1</v>
      </c>
      <c r="AL178">
        <v>1</v>
      </c>
      <c r="AM178">
        <f t="shared" ref="AM178:AM209" si="3">$AL$178</f>
        <v>1</v>
      </c>
      <c r="AN178">
        <f t="shared" ref="AN178:AN209" si="4">IF($B$69="P",AQ178,AR178)</f>
        <v>1</v>
      </c>
      <c r="AO178" s="113" t="e">
        <f>#REF!</f>
        <v>#REF!</v>
      </c>
      <c r="AP178" s="113" t="e">
        <f>#REF!</f>
        <v>#REF!</v>
      </c>
      <c r="AQ178">
        <v>1</v>
      </c>
      <c r="AR178">
        <v>1</v>
      </c>
      <c r="AS178">
        <v>1</v>
      </c>
    </row>
    <row r="179" spans="17:49">
      <c r="R179">
        <f t="shared" si="1"/>
        <v>1</v>
      </c>
      <c r="S179" s="115">
        <f>IF($B$69="P",#REF!,X179)</f>
        <v>2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</v>
      </c>
      <c r="Z179">
        <f t="shared" si="2"/>
        <v>1</v>
      </c>
      <c r="AA179">
        <f>IF($B$69="P",#REF!,AD179)</f>
        <v>2</v>
      </c>
      <c r="AB179" s="113" t="e">
        <f>#REF!</f>
        <v>#REF!</v>
      </c>
      <c r="AC179" s="113" t="e">
        <f>#REF!</f>
        <v>#REF!</v>
      </c>
      <c r="AD179">
        <v>2</v>
      </c>
      <c r="AM179">
        <f t="shared" si="3"/>
        <v>1</v>
      </c>
      <c r="AN179">
        <f t="shared" si="4"/>
        <v>2</v>
      </c>
      <c r="AO179" s="113" t="e">
        <f>#REF!</f>
        <v>#REF!</v>
      </c>
      <c r="AP179" s="113" t="e">
        <f>#REF!</f>
        <v>#REF!</v>
      </c>
      <c r="AQ179">
        <v>2</v>
      </c>
      <c r="AR179">
        <v>2</v>
      </c>
    </row>
    <row r="180" spans="17:49">
      <c r="R180" s="61">
        <f t="shared" si="1"/>
        <v>1</v>
      </c>
      <c r="S180" s="115">
        <f>IF($B$69="P",#REF!,X180)</f>
        <v>3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</v>
      </c>
      <c r="Z180">
        <f t="shared" si="2"/>
        <v>1</v>
      </c>
      <c r="AA180">
        <f>IF($B$69="P",#REF!,AD180)</f>
        <v>3</v>
      </c>
      <c r="AB180" s="113" t="e">
        <f>#REF!</f>
        <v>#REF!</v>
      </c>
      <c r="AC180" s="113" t="e">
        <f>#REF!</f>
        <v>#REF!</v>
      </c>
      <c r="AD180">
        <v>3</v>
      </c>
      <c r="AM180">
        <f t="shared" si="3"/>
        <v>1</v>
      </c>
      <c r="AN180">
        <f t="shared" si="4"/>
        <v>3</v>
      </c>
      <c r="AO180" s="113" t="e">
        <f>#REF!</f>
        <v>#REF!</v>
      </c>
      <c r="AP180" s="113" t="e">
        <f>#REF!</f>
        <v>#REF!</v>
      </c>
      <c r="AQ180">
        <v>3</v>
      </c>
      <c r="AR180">
        <v>3</v>
      </c>
    </row>
    <row r="181" spans="17:49">
      <c r="R181">
        <f t="shared" si="1"/>
        <v>1</v>
      </c>
      <c r="S181" s="115">
        <f>IF($B$69="P",#REF!,X181)</f>
        <v>4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</v>
      </c>
      <c r="Z181">
        <f t="shared" si="2"/>
        <v>1</v>
      </c>
      <c r="AA181">
        <f>IF($B$69="P",#REF!,AD181)</f>
        <v>4</v>
      </c>
      <c r="AB181" s="113" t="e">
        <f>#REF!</f>
        <v>#REF!</v>
      </c>
      <c r="AC181" s="113" t="e">
        <f>#REF!</f>
        <v>#REF!</v>
      </c>
      <c r="AD181">
        <v>4</v>
      </c>
      <c r="AM181">
        <f t="shared" si="3"/>
        <v>1</v>
      </c>
      <c r="AN181">
        <f t="shared" si="4"/>
        <v>7</v>
      </c>
      <c r="AO181" s="113" t="e">
        <f>#REF!</f>
        <v>#REF!</v>
      </c>
      <c r="AP181" s="113" t="e">
        <f>#REF!</f>
        <v>#REF!</v>
      </c>
      <c r="AQ181">
        <v>4</v>
      </c>
      <c r="AR181">
        <v>7</v>
      </c>
    </row>
    <row r="182" spans="17:49">
      <c r="R182">
        <f t="shared" si="1"/>
        <v>1</v>
      </c>
      <c r="S182" s="115">
        <f>IF($B$69="P",#REF!,X182)</f>
        <v>13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</v>
      </c>
      <c r="Z182">
        <f t="shared" si="2"/>
        <v>1</v>
      </c>
      <c r="AA182">
        <f>IF($B$69="P",#REF!,AD182)</f>
        <v>8</v>
      </c>
      <c r="AB182" s="113" t="e">
        <f>#REF!</f>
        <v>#REF!</v>
      </c>
      <c r="AC182" s="113" t="e">
        <f>#REF!</f>
        <v>#REF!</v>
      </c>
      <c r="AD182">
        <v>8</v>
      </c>
      <c r="AM182">
        <f t="shared" si="3"/>
        <v>1</v>
      </c>
      <c r="AN182">
        <f t="shared" si="4"/>
        <v>12</v>
      </c>
      <c r="AO182" s="113" t="e">
        <f>#REF!</f>
        <v>#REF!</v>
      </c>
      <c r="AP182" s="113" t="e">
        <f>#REF!</f>
        <v>#REF!</v>
      </c>
      <c r="AQ182">
        <v>5</v>
      </c>
      <c r="AR182">
        <v>12</v>
      </c>
    </row>
    <row r="183" spans="17:49">
      <c r="R183">
        <f t="shared" si="1"/>
        <v>1</v>
      </c>
      <c r="S183" s="115">
        <f>IF($B$69="P",#REF!,X183)</f>
        <v>23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</v>
      </c>
      <c r="Z183">
        <f t="shared" si="2"/>
        <v>1</v>
      </c>
      <c r="AA183">
        <f>IF($B$69="P",#REF!,AD183)</f>
        <v>11</v>
      </c>
      <c r="AB183" s="113" t="e">
        <f>#REF!</f>
        <v>#REF!</v>
      </c>
      <c r="AC183" s="113" t="e">
        <f>#REF!</f>
        <v>#REF!</v>
      </c>
      <c r="AD183">
        <v>11</v>
      </c>
      <c r="AM183">
        <f t="shared" si="3"/>
        <v>1</v>
      </c>
      <c r="AN183">
        <f t="shared" si="4"/>
        <v>15</v>
      </c>
      <c r="AO183" s="113" t="e">
        <f>#REF!</f>
        <v>#REF!</v>
      </c>
      <c r="AP183" s="113" t="e">
        <f>#REF!</f>
        <v>#REF!</v>
      </c>
      <c r="AQ183">
        <v>6</v>
      </c>
      <c r="AR183">
        <v>15</v>
      </c>
    </row>
    <row r="184" spans="17:49">
      <c r="R184">
        <f t="shared" si="1"/>
        <v>1</v>
      </c>
      <c r="S184" s="115">
        <f>IF($B$69="P",#REF!,X184)</f>
        <v>31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</v>
      </c>
      <c r="Z184">
        <f t="shared" si="2"/>
        <v>1</v>
      </c>
      <c r="AA184">
        <f>IF($B$69="P",#REF!,AD184)</f>
        <v>12</v>
      </c>
      <c r="AB184" s="113" t="e">
        <f>#REF!</f>
        <v>#REF!</v>
      </c>
      <c r="AC184" s="113" t="e">
        <f>#REF!</f>
        <v>#REF!</v>
      </c>
      <c r="AD184">
        <v>12</v>
      </c>
      <c r="AM184">
        <f t="shared" si="3"/>
        <v>1</v>
      </c>
      <c r="AN184">
        <f t="shared" si="4"/>
        <v>18</v>
      </c>
      <c r="AO184" s="113" t="e">
        <f>#REF!</f>
        <v>#REF!</v>
      </c>
      <c r="AP184" s="113" t="e">
        <f>#REF!</f>
        <v>#REF!</v>
      </c>
      <c r="AQ184">
        <v>7</v>
      </c>
      <c r="AR184">
        <v>18</v>
      </c>
    </row>
    <row r="185" spans="17:49">
      <c r="R185">
        <f t="shared" si="1"/>
        <v>1</v>
      </c>
      <c r="S185" s="115">
        <f>IF($B$69="P",#REF!,X185)</f>
        <v>32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</v>
      </c>
      <c r="Z185">
        <f t="shared" si="2"/>
        <v>1</v>
      </c>
      <c r="AA185">
        <f>IF($B$69="P",#REF!,AD185)</f>
        <v>17</v>
      </c>
      <c r="AB185" s="113" t="e">
        <f>#REF!</f>
        <v>#REF!</v>
      </c>
      <c r="AC185" s="113" t="e">
        <f>#REF!</f>
        <v>#REF!</v>
      </c>
      <c r="AD185">
        <v>17</v>
      </c>
      <c r="AM185">
        <f t="shared" si="3"/>
        <v>1</v>
      </c>
      <c r="AN185">
        <f t="shared" si="4"/>
        <v>58</v>
      </c>
      <c r="AO185" s="113" t="e">
        <f>#REF!</f>
        <v>#REF!</v>
      </c>
      <c r="AP185" s="113" t="e">
        <f>#REF!</f>
        <v>#REF!</v>
      </c>
      <c r="AQ185">
        <v>8</v>
      </c>
      <c r="AR185">
        <v>58</v>
      </c>
    </row>
    <row r="186" spans="17:49">
      <c r="R186">
        <f t="shared" si="1"/>
        <v>1</v>
      </c>
      <c r="S186" s="115">
        <f>IF($B$69="P",#REF!,X186)</f>
        <v>39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</v>
      </c>
      <c r="Z186">
        <f t="shared" si="2"/>
        <v>1</v>
      </c>
      <c r="AA186">
        <f>IF($B$69="P",#REF!,AD186)</f>
        <v>18</v>
      </c>
      <c r="AB186" s="113" t="e">
        <f>#REF!</f>
        <v>#REF!</v>
      </c>
      <c r="AC186" s="113" t="e">
        <f>#REF!</f>
        <v>#REF!</v>
      </c>
      <c r="AD186">
        <v>18</v>
      </c>
      <c r="AM186">
        <f t="shared" si="3"/>
        <v>1</v>
      </c>
      <c r="AN186">
        <f t="shared" si="4"/>
        <v>19</v>
      </c>
      <c r="AO186" s="113" t="e">
        <f>#REF!</f>
        <v>#REF!</v>
      </c>
      <c r="AP186" s="113" t="e">
        <f>#REF!</f>
        <v>#REF!</v>
      </c>
      <c r="AQ186">
        <v>9</v>
      </c>
      <c r="AR186">
        <v>19</v>
      </c>
    </row>
    <row r="187" spans="17:49">
      <c r="R187">
        <f t="shared" si="1"/>
        <v>1</v>
      </c>
      <c r="S187" s="115">
        <f>IF($B$69="P",#REF!,X187)</f>
        <v>48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</v>
      </c>
      <c r="Z187">
        <f t="shared" si="2"/>
        <v>1</v>
      </c>
      <c r="AA187">
        <f>IF($B$69="P",#REF!,AD187)</f>
        <v>19</v>
      </c>
      <c r="AB187" s="113" t="e">
        <f>#REF!</f>
        <v>#REF!</v>
      </c>
      <c r="AC187" s="113" t="e">
        <f>#REF!</f>
        <v>#REF!</v>
      </c>
      <c r="AD187">
        <v>19</v>
      </c>
      <c r="AM187">
        <f t="shared" si="3"/>
        <v>1</v>
      </c>
      <c r="AN187">
        <f t="shared" si="4"/>
        <v>20</v>
      </c>
      <c r="AO187" s="113" t="e">
        <f>#REF!</f>
        <v>#REF!</v>
      </c>
      <c r="AP187" s="113" t="e">
        <f>#REF!</f>
        <v>#REF!</v>
      </c>
      <c r="AQ187">
        <v>10</v>
      </c>
      <c r="AR187">
        <v>20</v>
      </c>
    </row>
    <row r="188" spans="17:49">
      <c r="R188">
        <f t="shared" si="1"/>
        <v>1</v>
      </c>
      <c r="S188" s="115">
        <f>IF($B$69="P",#REF!,X188)</f>
        <v>58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</v>
      </c>
      <c r="Z188">
        <f t="shared" si="2"/>
        <v>1</v>
      </c>
      <c r="AA188">
        <f>IF($B$69="P",#REF!,AD188)</f>
        <v>22</v>
      </c>
      <c r="AB188" s="113" t="e">
        <f>#REF!</f>
        <v>#REF!</v>
      </c>
      <c r="AC188" s="113" t="e">
        <f>#REF!</f>
        <v>#REF!</v>
      </c>
      <c r="AD188">
        <v>22</v>
      </c>
      <c r="AM188">
        <f t="shared" si="3"/>
        <v>1</v>
      </c>
      <c r="AN188">
        <f t="shared" si="4"/>
        <v>25</v>
      </c>
      <c r="AO188" s="113" t="e">
        <f>#REF!</f>
        <v>#REF!</v>
      </c>
      <c r="AP188" s="113" t="e">
        <f>#REF!</f>
        <v>#REF!</v>
      </c>
      <c r="AQ188">
        <v>11</v>
      </c>
      <c r="AR188">
        <v>25</v>
      </c>
    </row>
    <row r="189" spans="17:49">
      <c r="R189">
        <f t="shared" si="1"/>
        <v>1</v>
      </c>
      <c r="S189" s="115">
        <f>IF($B$69="P",#REF!,X189)</f>
        <v>63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</v>
      </c>
      <c r="Z189">
        <f t="shared" si="2"/>
        <v>1</v>
      </c>
      <c r="AA189">
        <f>IF($B$69="P",#REF!,AD189)</f>
        <v>25</v>
      </c>
      <c r="AB189" s="113" t="e">
        <f>#REF!</f>
        <v>#REF!</v>
      </c>
      <c r="AC189" s="113" t="e">
        <f>#REF!</f>
        <v>#REF!</v>
      </c>
      <c r="AD189">
        <v>25</v>
      </c>
      <c r="AM189">
        <f t="shared" si="3"/>
        <v>1</v>
      </c>
      <c r="AN189">
        <f t="shared" si="4"/>
        <v>36</v>
      </c>
      <c r="AO189" s="113" t="e">
        <f>#REF!</f>
        <v>#REF!</v>
      </c>
      <c r="AP189" s="113" t="e">
        <f>#REF!</f>
        <v>#REF!</v>
      </c>
      <c r="AQ189">
        <v>55</v>
      </c>
      <c r="AR189">
        <v>36</v>
      </c>
    </row>
    <row r="190" spans="17:49">
      <c r="R190">
        <f t="shared" si="1"/>
        <v>1</v>
      </c>
      <c r="S190" s="115">
        <f>IF($B$69="P",#REF!,X190)</f>
        <v>5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</v>
      </c>
      <c r="Z190">
        <f t="shared" si="2"/>
        <v>1</v>
      </c>
      <c r="AA190">
        <f>IF($B$69="P",#REF!,AD190)</f>
        <v>26</v>
      </c>
      <c r="AB190" s="113" t="e">
        <f>#REF!</f>
        <v>#REF!</v>
      </c>
      <c r="AC190" s="113" t="e">
        <f>#REF!</f>
        <v>#REF!</v>
      </c>
      <c r="AD190">
        <v>26</v>
      </c>
      <c r="AM190">
        <f t="shared" si="3"/>
        <v>1</v>
      </c>
      <c r="AN190">
        <f t="shared" si="4"/>
        <v>48</v>
      </c>
      <c r="AO190" s="113" t="e">
        <f>#REF!</f>
        <v>#REF!</v>
      </c>
      <c r="AP190" s="113" t="e">
        <f>#REF!</f>
        <v>#REF!</v>
      </c>
      <c r="AQ190">
        <v>56</v>
      </c>
      <c r="AR190">
        <v>48</v>
      </c>
    </row>
    <row r="191" spans="17:49">
      <c r="R191">
        <f t="shared" si="1"/>
        <v>1</v>
      </c>
      <c r="S191" s="115">
        <f>IF($B$69="P",#REF!,X191)</f>
        <v>6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</v>
      </c>
      <c r="Z191">
        <f t="shared" si="2"/>
        <v>1</v>
      </c>
      <c r="AA191">
        <f>IF($B$69="P",#REF!,AD191)</f>
        <v>27</v>
      </c>
      <c r="AB191" s="113" t="e">
        <f>#REF!</f>
        <v>#REF!</v>
      </c>
      <c r="AC191" s="113" t="e">
        <f>#REF!</f>
        <v>#REF!</v>
      </c>
      <c r="AD191">
        <v>27</v>
      </c>
      <c r="AM191">
        <f t="shared" si="3"/>
        <v>1</v>
      </c>
      <c r="AN191">
        <f t="shared" si="4"/>
        <v>52</v>
      </c>
      <c r="AO191" s="113" t="e">
        <f>#REF!</f>
        <v>#REF!</v>
      </c>
      <c r="AP191" s="113" t="e">
        <f>#REF!</f>
        <v>#REF!</v>
      </c>
      <c r="AQ191">
        <v>12</v>
      </c>
      <c r="AR191">
        <v>52</v>
      </c>
    </row>
    <row r="192" spans="17:49">
      <c r="R192">
        <f t="shared" si="1"/>
        <v>1</v>
      </c>
      <c r="S192" s="115">
        <f>IF($B$69="P",#REF!,X192)</f>
        <v>7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</v>
      </c>
      <c r="Z192">
        <f t="shared" si="2"/>
        <v>1</v>
      </c>
      <c r="AA192">
        <f>IF($B$69="P",#REF!,AD192)</f>
        <v>28</v>
      </c>
      <c r="AB192" s="113" t="e">
        <f>#REF!</f>
        <v>#REF!</v>
      </c>
      <c r="AC192" s="113" t="e">
        <f>#REF!</f>
        <v>#REF!</v>
      </c>
      <c r="AD192">
        <v>28</v>
      </c>
      <c r="AM192">
        <f t="shared" si="3"/>
        <v>1</v>
      </c>
      <c r="AN192">
        <f t="shared" si="4"/>
        <v>4</v>
      </c>
      <c r="AO192" s="113" t="e">
        <f>#REF!</f>
        <v>#REF!</v>
      </c>
      <c r="AP192" s="113" t="e">
        <f>#REF!</f>
        <v>#REF!</v>
      </c>
      <c r="AQ192">
        <v>13</v>
      </c>
      <c r="AR192" s="119">
        <v>4</v>
      </c>
    </row>
    <row r="193" spans="18:44">
      <c r="R193">
        <f t="shared" si="1"/>
        <v>1</v>
      </c>
      <c r="S193" s="115">
        <f>IF($B$69="P",#REF!,X193)</f>
        <v>8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</v>
      </c>
      <c r="Z193">
        <f t="shared" si="2"/>
        <v>1</v>
      </c>
      <c r="AA193">
        <f>IF($B$69="P",#REF!,AD193)</f>
        <v>29</v>
      </c>
      <c r="AB193" s="113" t="e">
        <f>#REF!</f>
        <v>#REF!</v>
      </c>
      <c r="AC193" s="113" t="e">
        <f>#REF!</f>
        <v>#REF!</v>
      </c>
      <c r="AD193">
        <v>29</v>
      </c>
      <c r="AM193">
        <f t="shared" si="3"/>
        <v>1</v>
      </c>
      <c r="AN193">
        <f t="shared" si="4"/>
        <v>5</v>
      </c>
      <c r="AO193" s="113" t="e">
        <f>#REF!</f>
        <v>#REF!</v>
      </c>
      <c r="AP193" s="113" t="e">
        <f>#REF!</f>
        <v>#REF!</v>
      </c>
      <c r="AQ193">
        <v>14</v>
      </c>
      <c r="AR193" s="119">
        <v>5</v>
      </c>
    </row>
    <row r="194" spans="18:44">
      <c r="R194">
        <f t="shared" si="1"/>
        <v>1</v>
      </c>
      <c r="S194" s="115">
        <f>IF($B$69="P",#REF!,X194)</f>
        <v>9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</v>
      </c>
      <c r="Z194">
        <f t="shared" si="2"/>
        <v>1</v>
      </c>
      <c r="AA194">
        <f>IF($B$69="P",#REF!,AD194)</f>
        <v>30</v>
      </c>
      <c r="AB194" s="113" t="e">
        <f>#REF!</f>
        <v>#REF!</v>
      </c>
      <c r="AC194" s="113" t="e">
        <f>#REF!</f>
        <v>#REF!</v>
      </c>
      <c r="AD194">
        <v>30</v>
      </c>
      <c r="AM194">
        <f t="shared" si="3"/>
        <v>1</v>
      </c>
      <c r="AN194">
        <f t="shared" si="4"/>
        <v>6</v>
      </c>
      <c r="AO194" s="113" t="e">
        <f>#REF!</f>
        <v>#REF!</v>
      </c>
      <c r="AP194" s="113" t="e">
        <f>#REF!</f>
        <v>#REF!</v>
      </c>
      <c r="AQ194">
        <v>15</v>
      </c>
      <c r="AR194" s="119">
        <v>6</v>
      </c>
    </row>
    <row r="195" spans="18:44">
      <c r="R195">
        <f t="shared" si="1"/>
        <v>1</v>
      </c>
      <c r="S195" s="115">
        <f>IF($B$69="P",#REF!,X195)</f>
        <v>10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</v>
      </c>
      <c r="Z195">
        <f t="shared" si="2"/>
        <v>1</v>
      </c>
      <c r="AA195">
        <f>IF($B$69="P",#REF!,AD195)</f>
        <v>31</v>
      </c>
      <c r="AB195" s="113" t="e">
        <f>#REF!</f>
        <v>#REF!</v>
      </c>
      <c r="AC195" s="113" t="e">
        <f>#REF!</f>
        <v>#REF!</v>
      </c>
      <c r="AD195">
        <v>31</v>
      </c>
      <c r="AM195">
        <f t="shared" si="3"/>
        <v>1</v>
      </c>
      <c r="AN195">
        <f t="shared" si="4"/>
        <v>8</v>
      </c>
      <c r="AO195" s="113" t="e">
        <f>#REF!</f>
        <v>#REF!</v>
      </c>
      <c r="AP195" s="113" t="e">
        <f>#REF!</f>
        <v>#REF!</v>
      </c>
      <c r="AQ195">
        <v>16</v>
      </c>
      <c r="AR195" s="119">
        <v>8</v>
      </c>
    </row>
    <row r="196" spans="18:44">
      <c r="R196">
        <f t="shared" si="1"/>
        <v>1</v>
      </c>
      <c r="S196" s="115">
        <f>IF($B$69="P",#REF!,X196)</f>
        <v>11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</v>
      </c>
      <c r="Z196">
        <f t="shared" si="2"/>
        <v>1</v>
      </c>
      <c r="AA196">
        <f>IF($B$69="P",#REF!,AD196)</f>
        <v>32</v>
      </c>
      <c r="AB196" s="113" t="e">
        <f>#REF!</f>
        <v>#REF!</v>
      </c>
      <c r="AC196" s="113" t="e">
        <f>#REF!</f>
        <v>#REF!</v>
      </c>
      <c r="AD196">
        <v>32</v>
      </c>
      <c r="AM196">
        <f t="shared" si="3"/>
        <v>1</v>
      </c>
      <c r="AN196">
        <f t="shared" si="4"/>
        <v>9</v>
      </c>
      <c r="AO196" s="113" t="e">
        <f>#REF!</f>
        <v>#REF!</v>
      </c>
      <c r="AP196" s="113" t="e">
        <f>#REF!</f>
        <v>#REF!</v>
      </c>
      <c r="AQ196">
        <v>17</v>
      </c>
      <c r="AR196" s="119">
        <v>9</v>
      </c>
    </row>
    <row r="197" spans="18:44">
      <c r="R197">
        <f t="shared" si="1"/>
        <v>1</v>
      </c>
      <c r="S197" s="115">
        <f>IF($B$69="P",#REF!,X197)</f>
        <v>12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</v>
      </c>
      <c r="Z197">
        <f t="shared" si="2"/>
        <v>1</v>
      </c>
      <c r="AA197">
        <f>IF($B$69="P",#REF!,AD197)</f>
        <v>33</v>
      </c>
      <c r="AB197" s="113" t="e">
        <f>#REF!</f>
        <v>#REF!</v>
      </c>
      <c r="AC197" s="113" t="e">
        <f>#REF!</f>
        <v>#REF!</v>
      </c>
      <c r="AD197">
        <v>33</v>
      </c>
      <c r="AM197">
        <f t="shared" si="3"/>
        <v>1</v>
      </c>
      <c r="AN197">
        <f t="shared" si="4"/>
        <v>10</v>
      </c>
      <c r="AO197" s="113" t="e">
        <f>#REF!</f>
        <v>#REF!</v>
      </c>
      <c r="AP197" s="113" t="e">
        <f>#REF!</f>
        <v>#REF!</v>
      </c>
      <c r="AQ197">
        <v>57</v>
      </c>
      <c r="AR197" s="119">
        <v>10</v>
      </c>
    </row>
    <row r="198" spans="18:44">
      <c r="R198">
        <f t="shared" si="1"/>
        <v>1</v>
      </c>
      <c r="S198" s="115">
        <f>IF($B$69="P",#REF!,X198)</f>
        <v>14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</v>
      </c>
      <c r="Z198">
        <f t="shared" si="2"/>
        <v>1</v>
      </c>
      <c r="AA198">
        <f>IF($B$69="P",#REF!,AD198)</f>
        <v>37</v>
      </c>
      <c r="AB198" s="113" t="e">
        <f>#REF!</f>
        <v>#REF!</v>
      </c>
      <c r="AC198" s="113" t="e">
        <f>#REF!</f>
        <v>#REF!</v>
      </c>
      <c r="AD198">
        <v>37</v>
      </c>
      <c r="AM198">
        <f t="shared" si="3"/>
        <v>1</v>
      </c>
      <c r="AN198">
        <f t="shared" si="4"/>
        <v>11</v>
      </c>
      <c r="AO198" s="113" t="e">
        <f>#REF!</f>
        <v>#REF!</v>
      </c>
      <c r="AP198" s="113" t="e">
        <f>#REF!</f>
        <v>#REF!</v>
      </c>
      <c r="AQ198">
        <v>18</v>
      </c>
      <c r="AR198" s="119">
        <v>11</v>
      </c>
    </row>
    <row r="199" spans="18:44">
      <c r="R199">
        <f t="shared" si="1"/>
        <v>1</v>
      </c>
      <c r="S199" s="115">
        <f>IF($B$69="P",#REF!,X199)</f>
        <v>15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</v>
      </c>
      <c r="Z199">
        <f t="shared" si="2"/>
        <v>1</v>
      </c>
      <c r="AA199">
        <f>IF($B$69="P",#REF!,AD199)</f>
        <v>38</v>
      </c>
      <c r="AB199" s="113" t="e">
        <f>#REF!</f>
        <v>#REF!</v>
      </c>
      <c r="AC199" s="113" t="e">
        <f>#REF!</f>
        <v>#REF!</v>
      </c>
      <c r="AD199">
        <v>38</v>
      </c>
      <c r="AM199">
        <f t="shared" si="3"/>
        <v>1</v>
      </c>
      <c r="AN199">
        <f t="shared" si="4"/>
        <v>13</v>
      </c>
      <c r="AO199" s="113" t="e">
        <f>#REF!</f>
        <v>#REF!</v>
      </c>
      <c r="AP199" s="113" t="e">
        <f>#REF!</f>
        <v>#REF!</v>
      </c>
      <c r="AQ199">
        <v>58</v>
      </c>
      <c r="AR199" s="119">
        <v>13</v>
      </c>
    </row>
    <row r="200" spans="18:44">
      <c r="R200">
        <f t="shared" si="1"/>
        <v>1</v>
      </c>
      <c r="S200" s="115">
        <f>IF($B$69="P",#REF!,X200)</f>
        <v>16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</v>
      </c>
      <c r="Z200">
        <f t="shared" si="2"/>
        <v>1</v>
      </c>
      <c r="AA200">
        <f>IF($B$69="P",#REF!,AD200)</f>
        <v>39</v>
      </c>
      <c r="AB200" s="113" t="e">
        <f>#REF!</f>
        <v>#REF!</v>
      </c>
      <c r="AC200" s="113" t="e">
        <f>#REF!</f>
        <v>#REF!</v>
      </c>
      <c r="AD200">
        <v>39</v>
      </c>
      <c r="AM200">
        <f t="shared" si="3"/>
        <v>1</v>
      </c>
      <c r="AN200">
        <f t="shared" si="4"/>
        <v>14</v>
      </c>
      <c r="AO200" s="113" t="e">
        <f>#REF!</f>
        <v>#REF!</v>
      </c>
      <c r="AP200" s="113" t="e">
        <f>#REF!</f>
        <v>#REF!</v>
      </c>
      <c r="AQ200">
        <v>19</v>
      </c>
      <c r="AR200" s="119">
        <v>14</v>
      </c>
    </row>
    <row r="201" spans="18:44">
      <c r="R201">
        <f t="shared" si="1"/>
        <v>1</v>
      </c>
      <c r="S201" s="115">
        <f>IF($B$69="P",#REF!,X201)</f>
        <v>17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</v>
      </c>
      <c r="Z201">
        <f t="shared" si="2"/>
        <v>1</v>
      </c>
      <c r="AA201">
        <f>IF($B$69="P",#REF!,AD201)</f>
        <v>40</v>
      </c>
      <c r="AB201" s="113" t="e">
        <f>#REF!</f>
        <v>#REF!</v>
      </c>
      <c r="AC201" s="113" t="e">
        <f>#REF!</f>
        <v>#REF!</v>
      </c>
      <c r="AD201">
        <v>40</v>
      </c>
      <c r="AM201">
        <f t="shared" si="3"/>
        <v>1</v>
      </c>
      <c r="AN201">
        <f t="shared" si="4"/>
        <v>16</v>
      </c>
      <c r="AO201" s="113" t="e">
        <f>#REF!</f>
        <v>#REF!</v>
      </c>
      <c r="AP201" s="113" t="e">
        <f>#REF!</f>
        <v>#REF!</v>
      </c>
      <c r="AQ201">
        <v>20</v>
      </c>
      <c r="AR201" s="119">
        <v>16</v>
      </c>
    </row>
    <row r="202" spans="18:44">
      <c r="R202">
        <f t="shared" si="1"/>
        <v>1</v>
      </c>
      <c r="S202" s="115">
        <f>IF($B$69="P",#REF!,X202)</f>
        <v>18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</v>
      </c>
      <c r="Z202">
        <f t="shared" si="2"/>
        <v>1</v>
      </c>
      <c r="AA202">
        <f>IF($B$69="P",#REF!,AD202)</f>
        <v>41</v>
      </c>
      <c r="AB202" s="113" t="e">
        <f>#REF!</f>
        <v>#REF!</v>
      </c>
      <c r="AC202" s="113" t="e">
        <f>#REF!</f>
        <v>#REF!</v>
      </c>
      <c r="AD202">
        <v>41</v>
      </c>
      <c r="AM202">
        <f t="shared" si="3"/>
        <v>1</v>
      </c>
      <c r="AN202">
        <f t="shared" si="4"/>
        <v>17</v>
      </c>
      <c r="AO202" s="113" t="e">
        <f>#REF!</f>
        <v>#REF!</v>
      </c>
      <c r="AP202" s="113" t="e">
        <f>#REF!</f>
        <v>#REF!</v>
      </c>
      <c r="AQ202">
        <v>21</v>
      </c>
      <c r="AR202" s="119">
        <v>17</v>
      </c>
    </row>
    <row r="203" spans="18:44">
      <c r="R203">
        <f t="shared" si="1"/>
        <v>1</v>
      </c>
      <c r="S203" s="115">
        <f>IF($B$69="P",#REF!,X203)</f>
        <v>19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</v>
      </c>
      <c r="Z203">
        <f t="shared" si="2"/>
        <v>1</v>
      </c>
      <c r="AA203">
        <f>IF($B$69="P",#REF!,AD203)</f>
        <v>42</v>
      </c>
      <c r="AB203" s="113" t="e">
        <f>#REF!</f>
        <v>#REF!</v>
      </c>
      <c r="AC203" s="113" t="e">
        <f>#REF!</f>
        <v>#REF!</v>
      </c>
      <c r="AD203">
        <v>42</v>
      </c>
      <c r="AM203">
        <f t="shared" si="3"/>
        <v>1</v>
      </c>
      <c r="AN203">
        <f t="shared" si="4"/>
        <v>21</v>
      </c>
      <c r="AO203" s="113" t="e">
        <f>#REF!</f>
        <v>#REF!</v>
      </c>
      <c r="AP203" s="113" t="e">
        <f>#REF!</f>
        <v>#REF!</v>
      </c>
      <c r="AQ203">
        <v>22</v>
      </c>
      <c r="AR203" s="119">
        <v>21</v>
      </c>
    </row>
    <row r="204" spans="18:44">
      <c r="R204">
        <f t="shared" si="1"/>
        <v>1</v>
      </c>
      <c r="S204" s="115">
        <f>IF($B$69="P",#REF!,X204)</f>
        <v>20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</v>
      </c>
      <c r="Z204">
        <f t="shared" si="2"/>
        <v>1</v>
      </c>
      <c r="AA204">
        <f>IF($B$69="P",#REF!,AD204)</f>
        <v>43</v>
      </c>
      <c r="AB204" s="113" t="e">
        <f>#REF!</f>
        <v>#REF!</v>
      </c>
      <c r="AC204" s="113" t="e">
        <f>#REF!</f>
        <v>#REF!</v>
      </c>
      <c r="AD204">
        <v>43</v>
      </c>
      <c r="AM204">
        <f t="shared" si="3"/>
        <v>1</v>
      </c>
      <c r="AN204">
        <f t="shared" si="4"/>
        <v>22</v>
      </c>
      <c r="AO204" s="113" t="e">
        <f>#REF!</f>
        <v>#REF!</v>
      </c>
      <c r="AP204" s="113" t="e">
        <f>#REF!</f>
        <v>#REF!</v>
      </c>
      <c r="AQ204">
        <v>23</v>
      </c>
      <c r="AR204" s="119">
        <v>22</v>
      </c>
    </row>
    <row r="205" spans="18:44">
      <c r="R205">
        <f t="shared" si="1"/>
        <v>1</v>
      </c>
      <c r="S205" s="115">
        <f>IF($B$69="P",#REF!,X205)</f>
        <v>21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</v>
      </c>
      <c r="Z205">
        <f t="shared" si="2"/>
        <v>1</v>
      </c>
      <c r="AA205">
        <f>IF($B$69="P",#REF!,AD205)</f>
        <v>44</v>
      </c>
      <c r="AB205" s="113" t="e">
        <f>#REF!</f>
        <v>#REF!</v>
      </c>
      <c r="AC205" s="113" t="e">
        <f>#REF!</f>
        <v>#REF!</v>
      </c>
      <c r="AD205">
        <v>44</v>
      </c>
      <c r="AM205">
        <f t="shared" si="3"/>
        <v>1</v>
      </c>
      <c r="AN205">
        <f t="shared" si="4"/>
        <v>23</v>
      </c>
      <c r="AO205" s="113" t="e">
        <f>#REF!</f>
        <v>#REF!</v>
      </c>
      <c r="AP205" s="113" t="e">
        <f>#REF!</f>
        <v>#REF!</v>
      </c>
      <c r="AQ205">
        <v>24</v>
      </c>
      <c r="AR205" s="119">
        <v>23</v>
      </c>
    </row>
    <row r="206" spans="18:44">
      <c r="R206">
        <f t="shared" si="1"/>
        <v>1</v>
      </c>
      <c r="S206" s="115">
        <f>IF($B$69="P",#REF!,X206)</f>
        <v>22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</v>
      </c>
      <c r="Z206">
        <f t="shared" si="2"/>
        <v>1</v>
      </c>
      <c r="AA206">
        <f>IF($B$69="P",#REF!,AD206)</f>
        <v>45</v>
      </c>
      <c r="AB206" s="113" t="e">
        <f>#REF!</f>
        <v>#REF!</v>
      </c>
      <c r="AC206" s="113" t="e">
        <f>#REF!</f>
        <v>#REF!</v>
      </c>
      <c r="AD206">
        <v>45</v>
      </c>
      <c r="AM206">
        <f t="shared" si="3"/>
        <v>1</v>
      </c>
      <c r="AN206">
        <f t="shared" si="4"/>
        <v>24</v>
      </c>
      <c r="AO206" s="113" t="e">
        <f>#REF!</f>
        <v>#REF!</v>
      </c>
      <c r="AP206" s="113" t="e">
        <f>#REF!</f>
        <v>#REF!</v>
      </c>
      <c r="AQ206">
        <v>25</v>
      </c>
      <c r="AR206" s="119">
        <v>24</v>
      </c>
    </row>
    <row r="207" spans="18:44">
      <c r="R207">
        <f t="shared" si="1"/>
        <v>1</v>
      </c>
      <c r="S207" s="115">
        <f>IF($B$69="P",#REF!,X207)</f>
        <v>24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</v>
      </c>
      <c r="Z207">
        <f t="shared" si="2"/>
        <v>1</v>
      </c>
      <c r="AA207">
        <f>IF($B$69="P",#REF!,AD207)</f>
        <v>46</v>
      </c>
      <c r="AB207" s="113" t="e">
        <f>#REF!</f>
        <v>#REF!</v>
      </c>
      <c r="AC207" s="113" t="e">
        <f>#REF!</f>
        <v>#REF!</v>
      </c>
      <c r="AD207">
        <v>46</v>
      </c>
      <c r="AM207">
        <f t="shared" si="3"/>
        <v>1</v>
      </c>
      <c r="AN207">
        <f t="shared" si="4"/>
        <v>26</v>
      </c>
      <c r="AO207" s="113" t="e">
        <f>#REF!</f>
        <v>#REF!</v>
      </c>
      <c r="AP207" s="113" t="e">
        <f>#REF!</f>
        <v>#REF!</v>
      </c>
      <c r="AQ207">
        <v>26</v>
      </c>
      <c r="AR207" s="119">
        <v>26</v>
      </c>
    </row>
    <row r="208" spans="18:44">
      <c r="R208">
        <f t="shared" si="1"/>
        <v>1</v>
      </c>
      <c r="S208" s="115">
        <f>IF($B$69="P",#REF!,X208)</f>
        <v>25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</v>
      </c>
      <c r="Z208">
        <f t="shared" si="2"/>
        <v>1</v>
      </c>
      <c r="AA208">
        <f>IF($B$69="P",#REF!,AD208)</f>
        <v>47</v>
      </c>
      <c r="AB208" s="113" t="e">
        <f>#REF!</f>
        <v>#REF!</v>
      </c>
      <c r="AC208" s="113" t="e">
        <f>#REF!</f>
        <v>#REF!</v>
      </c>
      <c r="AD208">
        <v>47</v>
      </c>
      <c r="AM208">
        <f t="shared" si="3"/>
        <v>1</v>
      </c>
      <c r="AN208">
        <f t="shared" si="4"/>
        <v>27</v>
      </c>
      <c r="AO208" s="113" t="e">
        <f>#REF!</f>
        <v>#REF!</v>
      </c>
      <c r="AP208" s="113" t="e">
        <f>#REF!</f>
        <v>#REF!</v>
      </c>
      <c r="AQ208">
        <v>27</v>
      </c>
      <c r="AR208" s="119">
        <v>27</v>
      </c>
    </row>
    <row r="209" spans="18:44">
      <c r="R209">
        <f t="shared" si="1"/>
        <v>1</v>
      </c>
      <c r="S209" s="115">
        <f>IF($B$69="P",#REF!,X209)</f>
        <v>26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</v>
      </c>
      <c r="Z209">
        <f t="shared" si="2"/>
        <v>1</v>
      </c>
      <c r="AA209">
        <f>IF($B$69="P",#REF!,AD209)</f>
        <v>48</v>
      </c>
      <c r="AB209" s="113" t="e">
        <f>#REF!</f>
        <v>#REF!</v>
      </c>
      <c r="AC209" s="113" t="e">
        <f>#REF!</f>
        <v>#REF!</v>
      </c>
      <c r="AD209">
        <v>48</v>
      </c>
      <c r="AM209">
        <f t="shared" si="3"/>
        <v>1</v>
      </c>
      <c r="AN209">
        <f t="shared" si="4"/>
        <v>28</v>
      </c>
      <c r="AO209" s="113" t="e">
        <f>#REF!</f>
        <v>#REF!</v>
      </c>
      <c r="AP209" s="113" t="e">
        <f>#REF!</f>
        <v>#REF!</v>
      </c>
      <c r="AQ209">
        <v>28</v>
      </c>
      <c r="AR209" s="119">
        <v>28</v>
      </c>
    </row>
    <row r="210" spans="18:44">
      <c r="R210">
        <f t="shared" ref="R210:R243" si="5">$Q$178</f>
        <v>1</v>
      </c>
      <c r="S210" s="115">
        <f>IF($B$69="P",#REF!,X210)</f>
        <v>27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</v>
      </c>
      <c r="Z210">
        <f t="shared" ref="Z210:Z238" si="6">$Y$178</f>
        <v>1</v>
      </c>
      <c r="AA210">
        <f>IF($B$69="P",#REF!,AD210)</f>
        <v>49</v>
      </c>
      <c r="AB210" s="113" t="e">
        <f>#REF!</f>
        <v>#REF!</v>
      </c>
      <c r="AC210" s="113" t="e">
        <f>#REF!</f>
        <v>#REF!</v>
      </c>
      <c r="AD210">
        <v>49</v>
      </c>
      <c r="AM210">
        <f t="shared" ref="AM210:AM235" si="7">$AL$178</f>
        <v>1</v>
      </c>
      <c r="AN210">
        <f t="shared" ref="AN210:AN235" si="8">IF($B$69="P",AQ210,AR210)</f>
        <v>29</v>
      </c>
      <c r="AO210" s="113" t="e">
        <f>#REF!</f>
        <v>#REF!</v>
      </c>
      <c r="AP210" s="113" t="e">
        <f>#REF!</f>
        <v>#REF!</v>
      </c>
      <c r="AQ210">
        <v>29</v>
      </c>
      <c r="AR210" s="119">
        <v>29</v>
      </c>
    </row>
    <row r="211" spans="18:44">
      <c r="R211">
        <f t="shared" si="5"/>
        <v>1</v>
      </c>
      <c r="S211" s="115">
        <f>IF($B$69="P",#REF!,X211)</f>
        <v>28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</v>
      </c>
      <c r="Z211">
        <f t="shared" si="6"/>
        <v>1</v>
      </c>
      <c r="AA211">
        <f>IF($B$69="P",#REF!,AD211)</f>
        <v>52</v>
      </c>
      <c r="AB211" s="113" t="e">
        <f>#REF!</f>
        <v>#REF!</v>
      </c>
      <c r="AC211" s="113" t="e">
        <f>#REF!</f>
        <v>#REF!</v>
      </c>
      <c r="AD211">
        <v>52</v>
      </c>
      <c r="AM211">
        <f t="shared" si="7"/>
        <v>1</v>
      </c>
      <c r="AN211">
        <f t="shared" si="8"/>
        <v>30</v>
      </c>
      <c r="AO211" s="113" t="e">
        <f>#REF!</f>
        <v>#REF!</v>
      </c>
      <c r="AP211" s="113" t="e">
        <f>#REF!</f>
        <v>#REF!</v>
      </c>
      <c r="AQ211">
        <v>30</v>
      </c>
      <c r="AR211" s="119">
        <v>30</v>
      </c>
    </row>
    <row r="212" spans="18:44">
      <c r="R212">
        <f t="shared" si="5"/>
        <v>1</v>
      </c>
      <c r="S212" s="115">
        <f>IF($B$69="P",#REF!,X212)</f>
        <v>29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</v>
      </c>
      <c r="Z212">
        <f t="shared" si="6"/>
        <v>1</v>
      </c>
      <c r="AA212">
        <f>IF($B$69="P",#REF!,AD212)</f>
        <v>53</v>
      </c>
      <c r="AB212" s="113" t="e">
        <f>#REF!</f>
        <v>#REF!</v>
      </c>
      <c r="AC212" s="113" t="e">
        <f>#REF!</f>
        <v>#REF!</v>
      </c>
      <c r="AD212">
        <v>53</v>
      </c>
      <c r="AM212">
        <f t="shared" si="7"/>
        <v>1</v>
      </c>
      <c r="AN212">
        <f t="shared" si="8"/>
        <v>31</v>
      </c>
      <c r="AO212" s="113" t="e">
        <f>#REF!</f>
        <v>#REF!</v>
      </c>
      <c r="AP212" s="113" t="e">
        <f>#REF!</f>
        <v>#REF!</v>
      </c>
      <c r="AQ212">
        <v>31</v>
      </c>
      <c r="AR212" s="119">
        <v>31</v>
      </c>
    </row>
    <row r="213" spans="18:44">
      <c r="R213">
        <f t="shared" si="5"/>
        <v>1</v>
      </c>
      <c r="S213" s="115">
        <f>IF($B$69="P",#REF!,X213)</f>
        <v>30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</v>
      </c>
      <c r="Z213">
        <f t="shared" si="6"/>
        <v>1</v>
      </c>
      <c r="AA213">
        <f>IF($B$69="P",#REF!,AD213)</f>
        <v>54</v>
      </c>
      <c r="AB213" s="113" t="e">
        <f>#REF!</f>
        <v>#REF!</v>
      </c>
      <c r="AC213" s="113" t="e">
        <f>#REF!</f>
        <v>#REF!</v>
      </c>
      <c r="AD213">
        <v>54</v>
      </c>
      <c r="AM213">
        <f t="shared" si="7"/>
        <v>1</v>
      </c>
      <c r="AN213">
        <f t="shared" si="8"/>
        <v>32</v>
      </c>
      <c r="AO213" s="113" t="e">
        <f>#REF!</f>
        <v>#REF!</v>
      </c>
      <c r="AP213" s="113" t="e">
        <f>#REF!</f>
        <v>#REF!</v>
      </c>
      <c r="AQ213">
        <v>32</v>
      </c>
      <c r="AR213" s="119">
        <v>32</v>
      </c>
    </row>
    <row r="214" spans="18:44">
      <c r="R214">
        <f t="shared" si="5"/>
        <v>1</v>
      </c>
      <c r="S214" s="115">
        <f>IF($B$69="P",#REF!,X214)</f>
        <v>33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</v>
      </c>
      <c r="Z214">
        <f t="shared" si="6"/>
        <v>1</v>
      </c>
      <c r="AA214">
        <f>IF($B$69="P",#REF!,AD214)</f>
        <v>55</v>
      </c>
      <c r="AB214" s="113" t="e">
        <f>#REF!</f>
        <v>#REF!</v>
      </c>
      <c r="AC214" s="113" t="e">
        <f>#REF!</f>
        <v>#REF!</v>
      </c>
      <c r="AD214">
        <v>55</v>
      </c>
      <c r="AM214">
        <f t="shared" si="7"/>
        <v>1</v>
      </c>
      <c r="AN214">
        <f t="shared" si="8"/>
        <v>33</v>
      </c>
      <c r="AO214" s="113" t="e">
        <f>#REF!</f>
        <v>#REF!</v>
      </c>
      <c r="AP214" s="113" t="e">
        <f>#REF!</f>
        <v>#REF!</v>
      </c>
      <c r="AQ214">
        <v>33</v>
      </c>
      <c r="AR214" s="119">
        <v>33</v>
      </c>
    </row>
    <row r="215" spans="18:44">
      <c r="R215">
        <f t="shared" si="5"/>
        <v>1</v>
      </c>
      <c r="S215" s="115">
        <f>IF($B$69="P",#REF!,X215)</f>
        <v>34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</v>
      </c>
      <c r="Z215">
        <f t="shared" si="6"/>
        <v>1</v>
      </c>
      <c r="AA215">
        <f>IF($B$69="P",#REF!,AD215)</f>
        <v>58</v>
      </c>
      <c r="AB215" s="113" t="e">
        <f>#REF!</f>
        <v>#REF!</v>
      </c>
      <c r="AC215" s="113" t="e">
        <f>#REF!</f>
        <v>#REF!</v>
      </c>
      <c r="AD215">
        <v>58</v>
      </c>
      <c r="AM215">
        <f t="shared" si="7"/>
        <v>1</v>
      </c>
      <c r="AN215">
        <f t="shared" si="8"/>
        <v>34</v>
      </c>
      <c r="AO215" s="113" t="e">
        <f>#REF!</f>
        <v>#REF!</v>
      </c>
      <c r="AP215" s="113" t="e">
        <f>#REF!</f>
        <v>#REF!</v>
      </c>
      <c r="AQ215">
        <v>34</v>
      </c>
      <c r="AR215" s="119">
        <v>34</v>
      </c>
    </row>
    <row r="216" spans="18:44">
      <c r="R216">
        <f t="shared" si="5"/>
        <v>1</v>
      </c>
      <c r="S216" s="115">
        <f>IF($B$69="P",#REF!,X216)</f>
        <v>35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</v>
      </c>
      <c r="Z216">
        <f t="shared" si="6"/>
        <v>1</v>
      </c>
      <c r="AA216">
        <f>IF($B$69="P",#REF!,AD216)</f>
        <v>59</v>
      </c>
      <c r="AB216" s="113" t="e">
        <f>#REF!</f>
        <v>#REF!</v>
      </c>
      <c r="AC216" s="113" t="e">
        <f>#REF!</f>
        <v>#REF!</v>
      </c>
      <c r="AD216">
        <v>59</v>
      </c>
      <c r="AM216">
        <f t="shared" si="7"/>
        <v>1</v>
      </c>
      <c r="AN216">
        <f t="shared" si="8"/>
        <v>35</v>
      </c>
      <c r="AO216" s="113" t="e">
        <f>#REF!</f>
        <v>#REF!</v>
      </c>
      <c r="AP216" s="113" t="e">
        <f>#REF!</f>
        <v>#REF!</v>
      </c>
      <c r="AQ216">
        <v>35</v>
      </c>
      <c r="AR216" s="119">
        <v>35</v>
      </c>
    </row>
    <row r="217" spans="18:44">
      <c r="R217">
        <f t="shared" si="5"/>
        <v>1</v>
      </c>
      <c r="S217" s="115">
        <f>IF($B$69="P",#REF!,X217)</f>
        <v>36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</v>
      </c>
      <c r="Z217">
        <f t="shared" si="6"/>
        <v>1</v>
      </c>
      <c r="AA217">
        <f>IF($B$69="P",#REF!,AD217)</f>
        <v>60</v>
      </c>
      <c r="AB217" s="113" t="e">
        <f>#REF!</f>
        <v>#REF!</v>
      </c>
      <c r="AC217" s="113" t="e">
        <f>#REF!</f>
        <v>#REF!</v>
      </c>
      <c r="AD217">
        <v>60</v>
      </c>
      <c r="AM217">
        <f t="shared" si="7"/>
        <v>1</v>
      </c>
      <c r="AN217">
        <f t="shared" si="8"/>
        <v>37</v>
      </c>
      <c r="AO217" s="113" t="e">
        <f>#REF!</f>
        <v>#REF!</v>
      </c>
      <c r="AP217" s="113" t="e">
        <f>#REF!</f>
        <v>#REF!</v>
      </c>
      <c r="AQ217">
        <v>36</v>
      </c>
      <c r="AR217" s="119">
        <v>37</v>
      </c>
    </row>
    <row r="218" spans="18:44">
      <c r="R218">
        <f t="shared" si="5"/>
        <v>1</v>
      </c>
      <c r="S218" s="115">
        <f>IF($B$69="P",#REF!,X218)</f>
        <v>37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</v>
      </c>
      <c r="Z218">
        <f t="shared" si="6"/>
        <v>1</v>
      </c>
      <c r="AA218">
        <f>IF($B$69="P",#REF!,AD218)</f>
        <v>61</v>
      </c>
      <c r="AB218" s="113" t="e">
        <f>#REF!</f>
        <v>#REF!</v>
      </c>
      <c r="AC218" s="113" t="e">
        <f>#REF!</f>
        <v>#REF!</v>
      </c>
      <c r="AD218" s="61">
        <v>61</v>
      </c>
      <c r="AM218">
        <f t="shared" si="7"/>
        <v>1</v>
      </c>
      <c r="AN218">
        <f t="shared" si="8"/>
        <v>38</v>
      </c>
      <c r="AO218" s="113" t="e">
        <f>#REF!</f>
        <v>#REF!</v>
      </c>
      <c r="AP218" s="113" t="e">
        <f>#REF!</f>
        <v>#REF!</v>
      </c>
      <c r="AQ218">
        <v>37</v>
      </c>
      <c r="AR218" s="119">
        <v>38</v>
      </c>
    </row>
    <row r="219" spans="18:44">
      <c r="R219">
        <f t="shared" si="5"/>
        <v>1</v>
      </c>
      <c r="S219" s="115">
        <f>IF($B$69="P",#REF!,X219)</f>
        <v>38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</v>
      </c>
      <c r="Z219">
        <f t="shared" si="6"/>
        <v>1</v>
      </c>
      <c r="AA219">
        <f>IF($B$69="P",#REF!,AD219)</f>
        <v>5</v>
      </c>
      <c r="AB219" s="113" t="e">
        <f>#REF!</f>
        <v>#REF!</v>
      </c>
      <c r="AC219" s="113" t="e">
        <f>#REF!</f>
        <v>#REF!</v>
      </c>
      <c r="AD219" s="119">
        <v>5</v>
      </c>
      <c r="AM219">
        <f t="shared" si="7"/>
        <v>1</v>
      </c>
      <c r="AN219">
        <f t="shared" si="8"/>
        <v>39</v>
      </c>
      <c r="AO219" s="113" t="e">
        <f>#REF!</f>
        <v>#REF!</v>
      </c>
      <c r="AP219" s="113" t="e">
        <f>#REF!</f>
        <v>#REF!</v>
      </c>
      <c r="AQ219">
        <v>38</v>
      </c>
      <c r="AR219" s="119">
        <v>39</v>
      </c>
    </row>
    <row r="220" spans="18:44">
      <c r="R220">
        <f t="shared" si="5"/>
        <v>1</v>
      </c>
      <c r="S220" s="115">
        <f>IF($B$69="P",#REF!,X220)</f>
        <v>40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</v>
      </c>
      <c r="Z220">
        <f t="shared" si="6"/>
        <v>1</v>
      </c>
      <c r="AA220">
        <f>IF($B$69="P",#REF!,AD220)</f>
        <v>6</v>
      </c>
      <c r="AB220" s="113" t="e">
        <f>#REF!</f>
        <v>#REF!</v>
      </c>
      <c r="AC220" s="113" t="e">
        <f>#REF!</f>
        <v>#REF!</v>
      </c>
      <c r="AD220" s="119">
        <v>6</v>
      </c>
      <c r="AM220">
        <f t="shared" si="7"/>
        <v>1</v>
      </c>
      <c r="AN220">
        <f t="shared" si="8"/>
        <v>40</v>
      </c>
      <c r="AO220" s="113" t="e">
        <f>#REF!</f>
        <v>#REF!</v>
      </c>
      <c r="AP220" s="113" t="e">
        <f>#REF!</f>
        <v>#REF!</v>
      </c>
      <c r="AQ220">
        <v>39</v>
      </c>
      <c r="AR220" s="119">
        <v>40</v>
      </c>
    </row>
    <row r="221" spans="18:44">
      <c r="R221">
        <f t="shared" si="5"/>
        <v>1</v>
      </c>
      <c r="S221" s="115">
        <f>IF($B$69="P",#REF!,X221)</f>
        <v>41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</v>
      </c>
      <c r="Z221">
        <f t="shared" si="6"/>
        <v>1</v>
      </c>
      <c r="AA221">
        <f>IF($B$69="P",#REF!,AD221)</f>
        <v>7</v>
      </c>
      <c r="AB221" s="113" t="e">
        <f>#REF!</f>
        <v>#REF!</v>
      </c>
      <c r="AC221" s="113" t="e">
        <f>#REF!</f>
        <v>#REF!</v>
      </c>
      <c r="AD221" s="119">
        <v>7</v>
      </c>
      <c r="AM221">
        <f t="shared" si="7"/>
        <v>1</v>
      </c>
      <c r="AN221">
        <f t="shared" si="8"/>
        <v>41</v>
      </c>
      <c r="AO221" s="113" t="e">
        <f>#REF!</f>
        <v>#REF!</v>
      </c>
      <c r="AP221" s="113" t="e">
        <f>#REF!</f>
        <v>#REF!</v>
      </c>
      <c r="AQ221">
        <v>40</v>
      </c>
      <c r="AR221" s="119">
        <v>41</v>
      </c>
    </row>
    <row r="222" spans="18:44">
      <c r="R222">
        <f t="shared" si="5"/>
        <v>1</v>
      </c>
      <c r="S222" s="115">
        <f>IF($B$69="P",#REF!,X222)</f>
        <v>42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</v>
      </c>
      <c r="Z222">
        <f t="shared" si="6"/>
        <v>1</v>
      </c>
      <c r="AA222">
        <f>IF($B$69="P",#REF!,AD222)</f>
        <v>9</v>
      </c>
      <c r="AB222" s="113" t="e">
        <f>#REF!</f>
        <v>#REF!</v>
      </c>
      <c r="AC222" s="113" t="e">
        <f>#REF!</f>
        <v>#REF!</v>
      </c>
      <c r="AD222" s="119">
        <v>9</v>
      </c>
      <c r="AM222">
        <f t="shared" si="7"/>
        <v>1</v>
      </c>
      <c r="AN222">
        <f t="shared" si="8"/>
        <v>42</v>
      </c>
      <c r="AO222" s="113" t="e">
        <f>#REF!</f>
        <v>#REF!</v>
      </c>
      <c r="AP222" s="113" t="e">
        <f>#REF!</f>
        <v>#REF!</v>
      </c>
      <c r="AQ222">
        <v>41</v>
      </c>
      <c r="AR222" s="119">
        <v>42</v>
      </c>
    </row>
    <row r="223" spans="18:44">
      <c r="R223">
        <f t="shared" si="5"/>
        <v>1</v>
      </c>
      <c r="S223" s="115">
        <f>IF($B$69="P",#REF!,X223)</f>
        <v>43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</v>
      </c>
      <c r="Z223">
        <f t="shared" si="6"/>
        <v>1</v>
      </c>
      <c r="AA223">
        <f>IF($B$69="P",#REF!,AD223)</f>
        <v>10</v>
      </c>
      <c r="AB223" s="113" t="e">
        <f>#REF!</f>
        <v>#REF!</v>
      </c>
      <c r="AC223" s="113" t="e">
        <f>#REF!</f>
        <v>#REF!</v>
      </c>
      <c r="AD223" s="119">
        <v>10</v>
      </c>
      <c r="AM223">
        <f t="shared" si="7"/>
        <v>1</v>
      </c>
      <c r="AN223">
        <f t="shared" si="8"/>
        <v>43</v>
      </c>
      <c r="AO223" s="113" t="e">
        <f>#REF!</f>
        <v>#REF!</v>
      </c>
      <c r="AP223" s="113" t="e">
        <f>#REF!</f>
        <v>#REF!</v>
      </c>
      <c r="AQ223">
        <v>42</v>
      </c>
      <c r="AR223" s="119">
        <v>43</v>
      </c>
    </row>
    <row r="224" spans="18:44">
      <c r="R224">
        <f t="shared" si="5"/>
        <v>1</v>
      </c>
      <c r="S224" s="115">
        <f>IF($B$69="P",#REF!,X224)</f>
        <v>44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</v>
      </c>
      <c r="Z224">
        <f t="shared" si="6"/>
        <v>1</v>
      </c>
      <c r="AA224">
        <f>IF($B$69="P",#REF!,AD224)</f>
        <v>13</v>
      </c>
      <c r="AB224" s="113" t="e">
        <f>#REF!</f>
        <v>#REF!</v>
      </c>
      <c r="AC224" s="113" t="e">
        <f>#REF!</f>
        <v>#REF!</v>
      </c>
      <c r="AD224" s="119">
        <v>13</v>
      </c>
      <c r="AM224">
        <f t="shared" si="7"/>
        <v>1</v>
      </c>
      <c r="AN224">
        <f t="shared" si="8"/>
        <v>44</v>
      </c>
      <c r="AO224" s="113" t="e">
        <f>#REF!</f>
        <v>#REF!</v>
      </c>
      <c r="AP224" s="113" t="e">
        <f>#REF!</f>
        <v>#REF!</v>
      </c>
      <c r="AQ224">
        <v>43</v>
      </c>
      <c r="AR224" s="119">
        <v>44</v>
      </c>
    </row>
    <row r="225" spans="18:44">
      <c r="R225">
        <f t="shared" si="5"/>
        <v>1</v>
      </c>
      <c r="S225" s="115">
        <f>IF($B$69="P",#REF!,X225)</f>
        <v>45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</v>
      </c>
      <c r="Z225">
        <f t="shared" si="6"/>
        <v>1</v>
      </c>
      <c r="AA225">
        <f>IF($B$69="P",#REF!,AD225)</f>
        <v>14</v>
      </c>
      <c r="AB225" s="113" t="e">
        <f>#REF!</f>
        <v>#REF!</v>
      </c>
      <c r="AC225" s="113" t="e">
        <f>#REF!</f>
        <v>#REF!</v>
      </c>
      <c r="AD225" s="119">
        <v>14</v>
      </c>
      <c r="AM225">
        <f t="shared" si="7"/>
        <v>1</v>
      </c>
      <c r="AN225">
        <f t="shared" si="8"/>
        <v>45</v>
      </c>
      <c r="AO225" s="113" t="e">
        <f>#REF!</f>
        <v>#REF!</v>
      </c>
      <c r="AP225" s="113" t="e">
        <f>#REF!</f>
        <v>#REF!</v>
      </c>
      <c r="AQ225">
        <v>44</v>
      </c>
      <c r="AR225" s="119">
        <v>45</v>
      </c>
    </row>
    <row r="226" spans="18:44">
      <c r="R226">
        <f t="shared" si="5"/>
        <v>1</v>
      </c>
      <c r="S226" s="115">
        <f>IF($B$69="P",#REF!,X226)</f>
        <v>46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</v>
      </c>
      <c r="Z226">
        <f t="shared" si="6"/>
        <v>1</v>
      </c>
      <c r="AA226">
        <f>IF($B$69="P",#REF!,AD226)</f>
        <v>15</v>
      </c>
      <c r="AB226" s="113" t="e">
        <f>#REF!</f>
        <v>#REF!</v>
      </c>
      <c r="AC226" s="113" t="e">
        <f>#REF!</f>
        <v>#REF!</v>
      </c>
      <c r="AD226" s="119">
        <v>15</v>
      </c>
      <c r="AM226">
        <f t="shared" si="7"/>
        <v>1</v>
      </c>
      <c r="AN226">
        <f t="shared" si="8"/>
        <v>46</v>
      </c>
      <c r="AO226" s="113" t="e">
        <f>#REF!</f>
        <v>#REF!</v>
      </c>
      <c r="AP226" s="113" t="e">
        <f>#REF!</f>
        <v>#REF!</v>
      </c>
      <c r="AQ226">
        <v>45</v>
      </c>
      <c r="AR226" s="119">
        <v>46</v>
      </c>
    </row>
    <row r="227" spans="18:44">
      <c r="R227">
        <f t="shared" si="5"/>
        <v>1</v>
      </c>
      <c r="S227" s="115">
        <f>IF($B$69="P",#REF!,X227)</f>
        <v>47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</v>
      </c>
      <c r="Z227">
        <f t="shared" si="6"/>
        <v>1</v>
      </c>
      <c r="AA227">
        <f>IF($B$69="P",#REF!,AD227)</f>
        <v>16</v>
      </c>
      <c r="AB227" s="113" t="e">
        <f>#REF!</f>
        <v>#REF!</v>
      </c>
      <c r="AC227" s="113" t="e">
        <f>#REF!</f>
        <v>#REF!</v>
      </c>
      <c r="AD227" s="119">
        <v>16</v>
      </c>
      <c r="AM227">
        <f t="shared" si="7"/>
        <v>1</v>
      </c>
      <c r="AN227">
        <f t="shared" si="8"/>
        <v>47</v>
      </c>
      <c r="AO227" s="113" t="e">
        <f>#REF!</f>
        <v>#REF!</v>
      </c>
      <c r="AP227" s="113" t="e">
        <f>#REF!</f>
        <v>#REF!</v>
      </c>
      <c r="AQ227">
        <v>46</v>
      </c>
      <c r="AR227" s="119">
        <v>47</v>
      </c>
    </row>
    <row r="228" spans="18:44">
      <c r="R228">
        <f t="shared" si="5"/>
        <v>1</v>
      </c>
      <c r="S228" s="115">
        <f>IF($B$69="P",#REF!,X228)</f>
        <v>49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</v>
      </c>
      <c r="Z228">
        <f t="shared" si="6"/>
        <v>1</v>
      </c>
      <c r="AA228">
        <f>IF($B$69="P",#REF!,AD228)</f>
        <v>20</v>
      </c>
      <c r="AB228" s="113" t="e">
        <f>#REF!</f>
        <v>#REF!</v>
      </c>
      <c r="AC228" s="113" t="e">
        <f>#REF!</f>
        <v>#REF!</v>
      </c>
      <c r="AD228" s="119">
        <v>20</v>
      </c>
      <c r="AM228">
        <f t="shared" si="7"/>
        <v>1</v>
      </c>
      <c r="AN228">
        <f t="shared" si="8"/>
        <v>49</v>
      </c>
      <c r="AO228" s="113" t="e">
        <f>#REF!</f>
        <v>#REF!</v>
      </c>
      <c r="AP228" s="113" t="e">
        <f>#REF!</f>
        <v>#REF!</v>
      </c>
      <c r="AQ228">
        <v>47</v>
      </c>
      <c r="AR228" s="119">
        <v>49</v>
      </c>
    </row>
    <row r="229" spans="18:44">
      <c r="R229">
        <f t="shared" si="5"/>
        <v>1</v>
      </c>
      <c r="S229" s="115">
        <f>IF($B$69="P",#REF!,X229)</f>
        <v>50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</v>
      </c>
      <c r="Z229">
        <f t="shared" si="6"/>
        <v>1</v>
      </c>
      <c r="AA229">
        <f>IF($B$69="P",#REF!,AD229)</f>
        <v>21</v>
      </c>
      <c r="AB229" s="113" t="e">
        <f>#REF!</f>
        <v>#REF!</v>
      </c>
      <c r="AC229" s="113" t="e">
        <f>#REF!</f>
        <v>#REF!</v>
      </c>
      <c r="AD229" s="119">
        <v>21</v>
      </c>
      <c r="AM229">
        <f t="shared" si="7"/>
        <v>1</v>
      </c>
      <c r="AN229">
        <f t="shared" si="8"/>
        <v>50</v>
      </c>
      <c r="AO229" s="113" t="e">
        <f>#REF!</f>
        <v>#REF!</v>
      </c>
      <c r="AP229" s="113" t="e">
        <f>#REF!</f>
        <v>#REF!</v>
      </c>
      <c r="AQ229">
        <v>48</v>
      </c>
      <c r="AR229" s="119">
        <v>50</v>
      </c>
    </row>
    <row r="230" spans="18:44">
      <c r="R230">
        <f t="shared" si="5"/>
        <v>1</v>
      </c>
      <c r="S230" s="115">
        <f>IF($B$69="P",#REF!,X230)</f>
        <v>51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</v>
      </c>
      <c r="Z230">
        <f t="shared" si="6"/>
        <v>1</v>
      </c>
      <c r="AA230">
        <f>IF($B$69="P",#REF!,AD230)</f>
        <v>23</v>
      </c>
      <c r="AB230" s="113" t="e">
        <f>#REF!</f>
        <v>#REF!</v>
      </c>
      <c r="AC230" s="113" t="e">
        <f>#REF!</f>
        <v>#REF!</v>
      </c>
      <c r="AD230" s="119">
        <v>23</v>
      </c>
      <c r="AM230">
        <f t="shared" si="7"/>
        <v>1</v>
      </c>
      <c r="AN230">
        <f t="shared" si="8"/>
        <v>51</v>
      </c>
      <c r="AO230" s="113" t="e">
        <f>#REF!</f>
        <v>#REF!</v>
      </c>
      <c r="AP230" s="113" t="e">
        <f>#REF!</f>
        <v>#REF!</v>
      </c>
      <c r="AQ230">
        <v>49</v>
      </c>
      <c r="AR230" s="119">
        <v>51</v>
      </c>
    </row>
    <row r="231" spans="18:44">
      <c r="R231">
        <f t="shared" si="5"/>
        <v>1</v>
      </c>
      <c r="S231" s="115">
        <f>IF($B$69="P",#REF!,X231)</f>
        <v>52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</v>
      </c>
      <c r="Z231">
        <f t="shared" si="6"/>
        <v>1</v>
      </c>
      <c r="AA231">
        <f>IF($B$69="P",#REF!,AD231)</f>
        <v>24</v>
      </c>
      <c r="AB231" s="113" t="e">
        <f>#REF!</f>
        <v>#REF!</v>
      </c>
      <c r="AC231" s="113" t="e">
        <f>#REF!</f>
        <v>#REF!</v>
      </c>
      <c r="AD231" s="119">
        <v>24</v>
      </c>
      <c r="AM231">
        <f t="shared" si="7"/>
        <v>1</v>
      </c>
      <c r="AN231">
        <f t="shared" si="8"/>
        <v>53</v>
      </c>
      <c r="AO231" s="113" t="e">
        <f>#REF!</f>
        <v>#REF!</v>
      </c>
      <c r="AP231" s="113" t="e">
        <f>#REF!</f>
        <v>#REF!</v>
      </c>
      <c r="AQ231">
        <v>50</v>
      </c>
      <c r="AR231" s="119">
        <v>53</v>
      </c>
    </row>
    <row r="232" spans="18:44">
      <c r="R232">
        <f t="shared" si="5"/>
        <v>1</v>
      </c>
      <c r="S232" s="115">
        <f>IF($B$69="P",#REF!,X232)</f>
        <v>53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</v>
      </c>
      <c r="Z232">
        <f t="shared" si="6"/>
        <v>1</v>
      </c>
      <c r="AA232">
        <f>IF($B$69="P",#REF!,AD232)</f>
        <v>34</v>
      </c>
      <c r="AB232" s="113" t="e">
        <f>#REF!</f>
        <v>#REF!</v>
      </c>
      <c r="AC232" s="113" t="e">
        <f>#REF!</f>
        <v>#REF!</v>
      </c>
      <c r="AD232" s="119">
        <v>34</v>
      </c>
      <c r="AM232">
        <f t="shared" si="7"/>
        <v>1</v>
      </c>
      <c r="AN232">
        <f t="shared" si="8"/>
        <v>54</v>
      </c>
      <c r="AO232" s="113" t="e">
        <f>#REF!</f>
        <v>#REF!</v>
      </c>
      <c r="AP232" s="113" t="e">
        <f>#REF!</f>
        <v>#REF!</v>
      </c>
      <c r="AQ232">
        <v>51</v>
      </c>
      <c r="AR232" s="119">
        <v>54</v>
      </c>
    </row>
    <row r="233" spans="18:44">
      <c r="R233">
        <f t="shared" si="5"/>
        <v>1</v>
      </c>
      <c r="S233" s="115">
        <f>IF($B$69="P",#REF!,X233)</f>
        <v>54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</v>
      </c>
      <c r="Z233">
        <f t="shared" si="6"/>
        <v>1</v>
      </c>
      <c r="AA233">
        <f>IF($B$69="P",#REF!,AD233)</f>
        <v>35</v>
      </c>
      <c r="AB233" s="113" t="e">
        <f>#REF!</f>
        <v>#REF!</v>
      </c>
      <c r="AC233" s="113" t="e">
        <f>#REF!</f>
        <v>#REF!</v>
      </c>
      <c r="AD233" s="119">
        <v>35</v>
      </c>
      <c r="AM233">
        <f t="shared" si="7"/>
        <v>1</v>
      </c>
      <c r="AN233">
        <f t="shared" si="8"/>
        <v>55</v>
      </c>
      <c r="AO233" s="113" t="e">
        <f>#REF!</f>
        <v>#REF!</v>
      </c>
      <c r="AP233" s="113" t="e">
        <f>#REF!</f>
        <v>#REF!</v>
      </c>
      <c r="AQ233">
        <v>52</v>
      </c>
      <c r="AR233" s="119">
        <v>55</v>
      </c>
    </row>
    <row r="234" spans="18:44">
      <c r="R234">
        <f t="shared" si="5"/>
        <v>1</v>
      </c>
      <c r="S234" s="115">
        <f>IF($B$69="P",#REF!,X234)</f>
        <v>55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</v>
      </c>
      <c r="Z234">
        <f t="shared" si="6"/>
        <v>1</v>
      </c>
      <c r="AA234">
        <f>IF($B$69="P",#REF!,AD234)</f>
        <v>36</v>
      </c>
      <c r="AB234" s="113" t="e">
        <f>#REF!</f>
        <v>#REF!</v>
      </c>
      <c r="AC234" s="113" t="e">
        <f>#REF!</f>
        <v>#REF!</v>
      </c>
      <c r="AD234" s="119">
        <v>36</v>
      </c>
      <c r="AM234">
        <f t="shared" si="7"/>
        <v>1</v>
      </c>
      <c r="AN234">
        <f t="shared" si="8"/>
        <v>56</v>
      </c>
      <c r="AO234" s="113" t="e">
        <f>#REF!</f>
        <v>#REF!</v>
      </c>
      <c r="AP234" s="113" t="e">
        <f>#REF!</f>
        <v>#REF!</v>
      </c>
      <c r="AQ234">
        <v>53</v>
      </c>
      <c r="AR234" s="119">
        <v>56</v>
      </c>
    </row>
    <row r="235" spans="18:44">
      <c r="R235">
        <f t="shared" si="5"/>
        <v>1</v>
      </c>
      <c r="S235" s="115">
        <f>IF($B$69="P",#REF!,X235)</f>
        <v>56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</v>
      </c>
      <c r="Z235">
        <f t="shared" si="6"/>
        <v>1</v>
      </c>
      <c r="AA235">
        <f>IF($B$69="P",#REF!,AD235)</f>
        <v>50</v>
      </c>
      <c r="AB235" s="113" t="e">
        <f>#REF!</f>
        <v>#REF!</v>
      </c>
      <c r="AC235" s="113" t="e">
        <f>#REF!</f>
        <v>#REF!</v>
      </c>
      <c r="AD235" s="119">
        <v>50</v>
      </c>
      <c r="AM235">
        <f t="shared" si="7"/>
        <v>1</v>
      </c>
      <c r="AN235">
        <f t="shared" si="8"/>
        <v>57</v>
      </c>
      <c r="AO235" s="113" t="e">
        <f>#REF!</f>
        <v>#REF!</v>
      </c>
      <c r="AP235" s="113" t="e">
        <f>#REF!</f>
        <v>#REF!</v>
      </c>
      <c r="AQ235">
        <v>54</v>
      </c>
      <c r="AR235" s="119">
        <v>57</v>
      </c>
    </row>
    <row r="236" spans="18:44">
      <c r="R236">
        <f t="shared" si="5"/>
        <v>1</v>
      </c>
      <c r="S236" s="115">
        <f>IF($B$69="P",#REF!,X236)</f>
        <v>57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</v>
      </c>
      <c r="Z236">
        <f t="shared" si="6"/>
        <v>1</v>
      </c>
      <c r="AA236">
        <f>IF($B$69="P",#REF!,AD236)</f>
        <v>51</v>
      </c>
      <c r="AB236" s="113" t="e">
        <f>#REF!</f>
        <v>#REF!</v>
      </c>
      <c r="AC236" s="113" t="e">
        <f>#REF!</f>
        <v>#REF!</v>
      </c>
      <c r="AD236" s="119">
        <v>51</v>
      </c>
    </row>
    <row r="237" spans="18:44">
      <c r="R237">
        <f t="shared" si="5"/>
        <v>1</v>
      </c>
      <c r="S237" s="115">
        <f>IF($B$69="P",#REF!,X237)</f>
        <v>59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</v>
      </c>
      <c r="Z237">
        <f t="shared" si="6"/>
        <v>1</v>
      </c>
      <c r="AA237">
        <f>IF($B$69="P",#REF!,AD237)</f>
        <v>56</v>
      </c>
      <c r="AB237" s="113" t="e">
        <f>#REF!</f>
        <v>#REF!</v>
      </c>
      <c r="AC237" s="113" t="e">
        <f>#REF!</f>
        <v>#REF!</v>
      </c>
      <c r="AD237" s="119">
        <v>56</v>
      </c>
    </row>
    <row r="238" spans="18:44">
      <c r="R238">
        <f t="shared" si="5"/>
        <v>1</v>
      </c>
      <c r="S238" s="115">
        <f>IF($B$69="P",#REF!,X238)</f>
        <v>60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</v>
      </c>
      <c r="Z238">
        <f t="shared" si="6"/>
        <v>1</v>
      </c>
      <c r="AA238">
        <f>IF($B$69="P",#REF!,AD238)</f>
        <v>57</v>
      </c>
      <c r="AB238" s="113" t="e">
        <f>#REF!</f>
        <v>#REF!</v>
      </c>
      <c r="AC238" s="113" t="e">
        <f>#REF!</f>
        <v>#REF!</v>
      </c>
      <c r="AD238" s="119">
        <v>57</v>
      </c>
    </row>
    <row r="239" spans="18:44">
      <c r="R239">
        <f t="shared" si="5"/>
        <v>1</v>
      </c>
      <c r="S239" s="115">
        <f>IF($B$69="P",#REF!,X239)</f>
        <v>61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</v>
      </c>
    </row>
    <row r="240" spans="18:44">
      <c r="R240">
        <f t="shared" si="5"/>
        <v>1</v>
      </c>
      <c r="S240" s="115">
        <f>IF($B$69="P",#REF!,X240)</f>
        <v>62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</v>
      </c>
    </row>
    <row r="241" spans="18:24">
      <c r="R241">
        <f t="shared" si="5"/>
        <v>1</v>
      </c>
      <c r="S241" s="115">
        <f>IF($B$69="P",#REF!,X241)</f>
        <v>64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</v>
      </c>
    </row>
    <row r="242" spans="18:24">
      <c r="R242">
        <f t="shared" si="5"/>
        <v>1</v>
      </c>
      <c r="S242" s="115">
        <f>IF($B$69="P",#REF!,X242)</f>
        <v>65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</v>
      </c>
    </row>
    <row r="243" spans="18:24">
      <c r="R243">
        <f t="shared" si="5"/>
        <v>1</v>
      </c>
      <c r="S243" s="115">
        <f>IF($B$69="P",#REF!,X243)</f>
        <v>66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17:24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17:22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7:21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7:21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7:21">
      <c r="S302" s="55"/>
      <c r="T302" s="55"/>
      <c r="U302" s="55"/>
    </row>
    <row r="311" spans="17:22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7:22">
      <c r="S312" s="55"/>
      <c r="T312" s="55"/>
      <c r="U312" s="55"/>
      <c r="V312" s="55"/>
    </row>
  </sheetData>
  <pageMargins left="0.7" right="0.7" top="0.78740157499999996" bottom="0.78740157499999996" header="0.3" footer="0.3"/>
  <pageSetup paperSize="9" orientation="portrait" r:id="rId1"/>
  <tableParts count="2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tabColor rgb="FFFFFFCC"/>
    <pageSetUpPr fitToPage="1"/>
  </sheetPr>
  <dimension ref="A1:AD164"/>
  <sheetViews>
    <sheetView tabSelected="1" zoomScaleNormal="100" workbookViewId="0">
      <selection activeCell="A13" sqref="A13:J13"/>
    </sheetView>
  </sheetViews>
  <sheetFormatPr defaultRowHeight="12.75"/>
  <cols>
    <col min="1" max="10" width="9.140625" style="273"/>
    <col min="11" max="11" width="9.140625" style="269"/>
    <col min="12" max="12" width="90.7109375" style="269" customWidth="1"/>
    <col min="13" max="30" width="9.140625" style="269"/>
    <col min="31" max="16384" width="9.140625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77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77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77"/>
    </row>
    <row r="4" spans="1:12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8"/>
    </row>
    <row r="6" spans="1:12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8"/>
    </row>
    <row r="7" spans="1:12" ht="120" customHeight="1">
      <c r="A7" s="279" t="s">
        <v>3286</v>
      </c>
      <c r="B7" s="279"/>
      <c r="C7" s="279"/>
      <c r="D7" s="279"/>
      <c r="E7" s="279"/>
      <c r="F7" s="279"/>
      <c r="G7" s="279"/>
      <c r="H7" s="279"/>
      <c r="I7" s="279"/>
      <c r="J7" s="279"/>
      <c r="L7" s="271"/>
    </row>
    <row r="8" spans="1:12" ht="14.25">
      <c r="A8" s="280" t="s">
        <v>3356</v>
      </c>
      <c r="B8" s="280"/>
      <c r="C8" s="280"/>
      <c r="D8" s="280"/>
      <c r="E8" s="280"/>
      <c r="F8" s="280"/>
      <c r="G8" s="280"/>
      <c r="H8" s="280"/>
      <c r="I8" s="280"/>
      <c r="J8" s="280"/>
      <c r="L8" s="270"/>
    </row>
    <row r="9" spans="1:12" ht="18" customHeight="1">
      <c r="A9" s="281" t="s">
        <v>3346</v>
      </c>
      <c r="B9" s="281"/>
      <c r="C9" s="281"/>
      <c r="D9" s="281"/>
      <c r="E9" s="281"/>
      <c r="F9" s="281"/>
      <c r="G9" s="281"/>
      <c r="H9" s="281"/>
      <c r="I9" s="281"/>
      <c r="J9" s="281"/>
      <c r="L9" s="278"/>
    </row>
    <row r="10" spans="1:12" ht="18" customHeight="1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L10" s="278"/>
    </row>
    <row r="11" spans="1:12" ht="15" customHeight="1">
      <c r="A11" s="283" t="s">
        <v>3311</v>
      </c>
      <c r="B11" s="284"/>
      <c r="C11" s="284"/>
      <c r="D11" s="284"/>
      <c r="E11" s="284"/>
      <c r="F11" s="284"/>
      <c r="G11" s="284"/>
      <c r="H11" s="284"/>
      <c r="I11" s="284"/>
      <c r="J11" s="284"/>
      <c r="L11" s="278"/>
    </row>
    <row r="12" spans="1:12" ht="30" customHeight="1">
      <c r="A12" s="285" t="s">
        <v>3357</v>
      </c>
      <c r="B12" s="285"/>
      <c r="C12" s="285"/>
      <c r="D12" s="285"/>
      <c r="E12" s="285"/>
      <c r="F12" s="285"/>
      <c r="G12" s="285"/>
      <c r="H12" s="285"/>
      <c r="I12" s="285"/>
      <c r="J12" s="285"/>
      <c r="L12" s="278"/>
    </row>
    <row r="13" spans="1:12" ht="30" customHeight="1">
      <c r="A13" s="285" t="s">
        <v>3312</v>
      </c>
      <c r="B13" s="285"/>
      <c r="C13" s="285"/>
      <c r="D13" s="285"/>
      <c r="E13" s="285"/>
      <c r="F13" s="285"/>
      <c r="G13" s="285"/>
      <c r="H13" s="285"/>
      <c r="I13" s="285"/>
      <c r="J13" s="285"/>
      <c r="L13" s="270"/>
    </row>
    <row r="14" spans="1:12" ht="45" customHeight="1">
      <c r="A14" s="285" t="s">
        <v>3315</v>
      </c>
      <c r="B14" s="285"/>
      <c r="C14" s="285"/>
      <c r="D14" s="285"/>
      <c r="E14" s="285"/>
      <c r="F14" s="285"/>
      <c r="G14" s="285"/>
      <c r="H14" s="285"/>
      <c r="I14" s="285"/>
      <c r="J14" s="285"/>
      <c r="L14" s="278"/>
    </row>
    <row r="15" spans="1:12" ht="30" customHeight="1">
      <c r="A15" s="285" t="s">
        <v>3313</v>
      </c>
      <c r="B15" s="285"/>
      <c r="C15" s="285"/>
      <c r="D15" s="285"/>
      <c r="E15" s="285"/>
      <c r="F15" s="285"/>
      <c r="G15" s="285"/>
      <c r="H15" s="285"/>
      <c r="I15" s="285"/>
      <c r="J15" s="285"/>
      <c r="L15" s="278"/>
    </row>
    <row r="16" spans="1:12" ht="30" customHeight="1">
      <c r="A16" s="285" t="s">
        <v>3314</v>
      </c>
      <c r="B16" s="285"/>
      <c r="C16" s="285"/>
      <c r="D16" s="285"/>
      <c r="E16" s="285"/>
      <c r="F16" s="285"/>
      <c r="G16" s="285"/>
      <c r="H16" s="285"/>
      <c r="I16" s="285"/>
      <c r="J16" s="285"/>
      <c r="L16" s="278"/>
    </row>
    <row r="17" spans="1:12" ht="18" customHeight="1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L17" s="270"/>
    </row>
    <row r="18" spans="1:12" ht="45" customHeight="1">
      <c r="A18" s="286" t="s">
        <v>3347</v>
      </c>
      <c r="B18" s="286"/>
      <c r="C18" s="286"/>
      <c r="D18" s="286"/>
      <c r="E18" s="286"/>
      <c r="F18" s="286"/>
      <c r="G18" s="286"/>
      <c r="H18" s="286"/>
      <c r="I18" s="286"/>
      <c r="J18" s="286"/>
      <c r="L18" s="271"/>
    </row>
    <row r="19" spans="1:12" ht="30" customHeight="1">
      <c r="A19" s="287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87"/>
      <c r="C19" s="287"/>
      <c r="D19" s="287"/>
      <c r="E19" s="287"/>
      <c r="F19" s="287"/>
      <c r="G19" s="287"/>
      <c r="H19" s="287"/>
      <c r="I19" s="287"/>
      <c r="J19" s="287"/>
      <c r="L19" s="278"/>
    </row>
    <row r="20" spans="1:12" ht="18" customHeight="1">
      <c r="A20" s="288"/>
      <c r="B20" s="288"/>
      <c r="C20" s="288"/>
      <c r="D20" s="288"/>
      <c r="E20" s="288"/>
      <c r="F20" s="288"/>
      <c r="G20" s="288"/>
      <c r="H20" s="288"/>
      <c r="I20" s="288"/>
      <c r="J20" s="288"/>
      <c r="L20" s="278"/>
    </row>
    <row r="21" spans="1:12" ht="30" customHeight="1">
      <c r="A21" s="283" t="s">
        <v>3348</v>
      </c>
      <c r="B21" s="289"/>
      <c r="C21" s="289"/>
      <c r="D21" s="289"/>
      <c r="E21" s="289"/>
      <c r="F21" s="289"/>
      <c r="G21" s="289"/>
      <c r="H21" s="289"/>
      <c r="I21" s="289"/>
      <c r="J21" s="289"/>
      <c r="L21" s="278"/>
    </row>
    <row r="22" spans="1:12" ht="15" customHeight="1">
      <c r="A22" s="290" t="s">
        <v>3349</v>
      </c>
      <c r="B22" s="290"/>
      <c r="C22" s="290"/>
      <c r="D22" s="290"/>
      <c r="E22" s="290"/>
      <c r="F22" s="290"/>
      <c r="G22" s="290"/>
      <c r="H22" s="290"/>
      <c r="I22" s="290"/>
      <c r="J22" s="290"/>
      <c r="L22" s="278"/>
    </row>
    <row r="23" spans="1:12" ht="12.95" customHeight="1">
      <c r="A23" s="291"/>
      <c r="B23" s="291"/>
      <c r="C23" s="291"/>
      <c r="D23" s="291"/>
      <c r="E23" s="291"/>
      <c r="F23" s="291"/>
      <c r="G23" s="291"/>
      <c r="H23" s="291"/>
      <c r="I23" s="291"/>
      <c r="J23" s="291"/>
      <c r="L23" s="278"/>
    </row>
    <row r="24" spans="1:12" ht="12.95" customHeight="1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L24" s="278"/>
    </row>
    <row r="25" spans="1:12" ht="12.95" customHeight="1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L25" s="278"/>
    </row>
    <row r="26" spans="1:12" ht="12.95" customHeight="1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L26" s="278"/>
    </row>
    <row r="27" spans="1:12" ht="12.95" customHeight="1">
      <c r="A27" s="293"/>
      <c r="B27" s="293"/>
      <c r="C27" s="293"/>
      <c r="D27" s="293"/>
      <c r="E27" s="293"/>
      <c r="F27" s="293"/>
      <c r="G27" s="293"/>
      <c r="H27" s="293"/>
      <c r="I27" s="293"/>
      <c r="J27" s="293"/>
      <c r="L27" s="278"/>
    </row>
    <row r="28" spans="1:12" ht="12.95" customHeight="1">
      <c r="A28" s="293"/>
      <c r="B28" s="293"/>
      <c r="C28" s="293"/>
      <c r="D28" s="293"/>
      <c r="E28" s="293"/>
      <c r="F28" s="293"/>
      <c r="G28" s="293"/>
      <c r="H28" s="293"/>
      <c r="I28" s="293"/>
      <c r="J28" s="293"/>
      <c r="L28" s="278"/>
    </row>
    <row r="29" spans="1:12" ht="12.75" customHeight="1">
      <c r="A29" s="293" t="s">
        <v>25</v>
      </c>
      <c r="B29" s="293"/>
      <c r="C29" s="293"/>
      <c r="D29" s="293"/>
      <c r="E29" s="293"/>
      <c r="F29" s="293"/>
      <c r="G29" s="293"/>
      <c r="H29" s="293"/>
      <c r="I29" s="293"/>
      <c r="J29" s="293"/>
      <c r="L29" s="278"/>
    </row>
    <row r="30" spans="1:12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2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2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pans="1:10" s="269" customFormat="1"/>
    <row r="38" spans="1:10" s="269" customFormat="1"/>
    <row r="39" spans="1:10" s="269" customFormat="1"/>
    <row r="40" spans="1:10" s="269" customFormat="1"/>
    <row r="41" spans="1:10" s="269" customFormat="1"/>
    <row r="42" spans="1:10" s="269" customFormat="1"/>
    <row r="43" spans="1:10" s="269" customFormat="1"/>
    <row r="44" spans="1:10" s="269" customFormat="1"/>
    <row r="45" spans="1:10" s="269" customFormat="1"/>
    <row r="46" spans="1:10" s="269" customFormat="1"/>
    <row r="47" spans="1:10" s="269" customFormat="1"/>
    <row r="48" spans="1:10" s="269" customFormat="1"/>
    <row r="49" s="269" customFormat="1"/>
    <row r="50" s="269" customFormat="1"/>
    <row r="51" s="269" customFormat="1"/>
    <row r="52" s="269" customFormat="1"/>
    <row r="53" s="269" customFormat="1"/>
    <row r="54" s="269" customFormat="1"/>
    <row r="55" s="269" customFormat="1"/>
    <row r="56" s="269" customFormat="1"/>
    <row r="57" s="269" customFormat="1"/>
    <row r="58" s="269" customFormat="1"/>
    <row r="59" s="269" customFormat="1"/>
    <row r="60" s="269" customFormat="1"/>
    <row r="61" s="269" customFormat="1"/>
    <row r="62" s="269" customFormat="1"/>
    <row r="63" s="269" customFormat="1"/>
    <row r="64" s="269" customFormat="1"/>
    <row r="65" s="269" customFormat="1"/>
    <row r="66" s="269" customFormat="1"/>
    <row r="67" s="269" customFormat="1"/>
    <row r="68" s="269" customFormat="1"/>
    <row r="69" s="269" customFormat="1"/>
    <row r="70" s="269" customFormat="1"/>
    <row r="71" s="269" customFormat="1"/>
    <row r="72" s="269" customFormat="1"/>
    <row r="73" s="269" customFormat="1"/>
    <row r="74" s="269" customFormat="1"/>
    <row r="75" s="269" customFormat="1"/>
    <row r="76" s="269" customFormat="1"/>
    <row r="77" s="269" customFormat="1"/>
    <row r="78" s="269" customFormat="1"/>
    <row r="79" s="269" customFormat="1"/>
    <row r="80" s="269" customFormat="1"/>
    <row r="81" spans="1:1" s="269" customFormat="1"/>
    <row r="82" spans="1:1" s="269" customFormat="1"/>
    <row r="83" spans="1:1" s="269" customFormat="1"/>
    <row r="84" spans="1:1" s="269" customFormat="1"/>
    <row r="85" spans="1:1" s="269" customFormat="1"/>
    <row r="86" spans="1:1" s="269" customFormat="1"/>
    <row r="87" spans="1:1" s="269" customFormat="1" hidden="1">
      <c r="A87" s="272">
        <v>1</v>
      </c>
    </row>
    <row r="88" spans="1:1" s="269" customFormat="1" hidden="1">
      <c r="A88" s="272" t="s">
        <v>47</v>
      </c>
    </row>
    <row r="89" spans="1:1" s="269" customFormat="1"/>
    <row r="90" spans="1:1" s="269" customFormat="1"/>
    <row r="91" spans="1:1" s="269" customFormat="1"/>
    <row r="92" spans="1:1" s="269" customFormat="1"/>
    <row r="93" spans="1:1" s="269" customFormat="1"/>
    <row r="94" spans="1:1" s="269" customFormat="1"/>
    <row r="95" spans="1:1" s="269" customFormat="1"/>
    <row r="96" spans="1:1" s="269" customFormat="1"/>
    <row r="97" s="269" customFormat="1"/>
    <row r="98" s="269" customFormat="1"/>
    <row r="99" s="269" customFormat="1"/>
    <row r="100" s="269" customFormat="1"/>
    <row r="101" s="269" customFormat="1"/>
    <row r="102" s="269" customFormat="1"/>
    <row r="103" s="269" customFormat="1"/>
    <row r="104" s="269" customFormat="1"/>
    <row r="105" s="269" customFormat="1"/>
    <row r="106" s="269" customFormat="1"/>
    <row r="107" s="269" customFormat="1"/>
    <row r="108" s="269" customFormat="1"/>
    <row r="109" s="269" customFormat="1"/>
    <row r="110" s="269" customFormat="1"/>
    <row r="111" s="269" customFormat="1"/>
    <row r="112" s="269" customFormat="1"/>
    <row r="113" s="269" customFormat="1"/>
    <row r="114" s="269" customFormat="1"/>
    <row r="115" s="269" customFormat="1"/>
    <row r="116" s="269" customFormat="1"/>
    <row r="117" s="269" customFormat="1"/>
    <row r="118" s="269" customFormat="1"/>
    <row r="119" s="269" customFormat="1"/>
    <row r="120" s="269" customFormat="1"/>
    <row r="121" s="269" customFormat="1"/>
    <row r="122" s="269" customFormat="1"/>
    <row r="123" s="269" customFormat="1"/>
    <row r="124" s="269" customFormat="1"/>
    <row r="125" s="269" customFormat="1"/>
    <row r="126" s="269" customFormat="1"/>
    <row r="127" s="269" customFormat="1"/>
    <row r="128" s="269" customFormat="1"/>
    <row r="129" s="269" customFormat="1"/>
    <row r="130" s="269" customFormat="1"/>
    <row r="131" s="269" customFormat="1"/>
    <row r="132" s="269" customFormat="1"/>
    <row r="133" s="269" customFormat="1"/>
    <row r="134" s="269" customFormat="1"/>
    <row r="135" s="269" customFormat="1"/>
    <row r="136" s="269" customFormat="1"/>
    <row r="137" s="269" customFormat="1"/>
    <row r="138" s="269" customFormat="1"/>
    <row r="139" s="269" customFormat="1"/>
    <row r="140" s="269" customFormat="1"/>
    <row r="141" s="269" customFormat="1"/>
    <row r="142" s="269" customFormat="1"/>
    <row r="143" s="269" customFormat="1"/>
    <row r="144" s="269" customFormat="1"/>
    <row r="145" s="269" customFormat="1"/>
    <row r="146" s="269" customFormat="1"/>
    <row r="147" s="269" customFormat="1"/>
    <row r="148" s="269" customFormat="1"/>
    <row r="149" s="269" customFormat="1"/>
    <row r="150" s="269" customFormat="1"/>
    <row r="151" s="269" customFormat="1"/>
    <row r="152" s="269" customFormat="1"/>
    <row r="153" s="269" customFormat="1"/>
    <row r="154" s="269" customFormat="1"/>
    <row r="155" s="269" customFormat="1"/>
    <row r="156" s="269" customFormat="1"/>
    <row r="157" s="269" customFormat="1"/>
    <row r="158" s="269" customFormat="1"/>
    <row r="159" s="269" customFormat="1"/>
    <row r="160" s="269" customFormat="1"/>
    <row r="161" s="269" customFormat="1"/>
    <row r="162" s="269" customFormat="1"/>
    <row r="163" s="269" customFormat="1"/>
    <row r="164" s="269" customFormat="1"/>
  </sheetData>
  <sheetProtection algorithmName="SHA-512" hashValue="lDTZU5O7UzBk9zhzanZZkCERQYRFPJjYqv7TnM/0cYPPXX9NwxdcKoXag2UrGHAR/q4oNNpjrZT8kgFAstLhcg==" saltValue="Px5uVALvvDwRXoEIMrVHWg==" spinCount="100000" sheet="1" objects="1" scenarios="1"/>
  <mergeCells count="28"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</mergeCells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AK217"/>
  <sheetViews>
    <sheetView workbookViewId="0">
      <selection activeCell="D54" sqref="D54"/>
    </sheetView>
  </sheetViews>
  <sheetFormatPr defaultRowHeight="12.75"/>
  <cols>
    <col min="1" max="1" width="28.140625" style="6" customWidth="1"/>
    <col min="2" max="2" width="65.7109375" style="6" customWidth="1"/>
    <col min="3" max="3" width="3" style="6" customWidth="1"/>
    <col min="4" max="4" width="65.7109375" style="6" customWidth="1"/>
    <col min="5" max="5" width="28.28515625" style="6" customWidth="1"/>
    <col min="6" max="37" width="9.140625" style="5"/>
  </cols>
  <sheetData>
    <row r="1" spans="1:37" s="14" customFormat="1" ht="18">
      <c r="A1" s="302" t="s">
        <v>34</v>
      </c>
      <c r="B1" s="303"/>
      <c r="C1" s="303"/>
      <c r="D1" s="303"/>
      <c r="E1" s="30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6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7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7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9" t="s">
        <v>0</v>
      </c>
      <c r="C12" s="300"/>
      <c r="D12" s="301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5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5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>
      <c r="A37" s="304" t="s">
        <v>3174</v>
      </c>
      <c r="B37" s="303"/>
      <c r="C37" s="303"/>
      <c r="D37" s="303"/>
      <c r="E37" s="30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>
      <c r="A38" s="29"/>
      <c r="B38" s="30" t="s">
        <v>43</v>
      </c>
      <c r="C38" s="15"/>
      <c r="D38" s="297" t="s">
        <v>45</v>
      </c>
      <c r="E38" s="298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>
      <c r="A41" s="296" t="s">
        <v>25</v>
      </c>
      <c r="B41" s="296"/>
      <c r="C41" s="296"/>
      <c r="D41" s="296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37" s="5" customFormat="1">
      <c r="A43" s="19"/>
    </row>
    <row r="44" spans="1:37" s="5" customFormat="1">
      <c r="A44" s="294"/>
      <c r="B44" s="295"/>
      <c r="C44" s="295"/>
      <c r="D44" s="295"/>
      <c r="E44" s="295"/>
    </row>
    <row r="45" spans="1:37" s="5" customFormat="1"/>
    <row r="46" spans="1:37" s="5" customFormat="1"/>
    <row r="47" spans="1:37" s="5" customFormat="1"/>
    <row r="48" spans="1:37" s="5" customFormat="1"/>
    <row r="49" spans="1:1" s="5" customFormat="1"/>
    <row r="50" spans="1:1" s="5" customFormat="1"/>
    <row r="51" spans="1:1" s="5" customFormat="1"/>
    <row r="52" spans="1:1" s="5" customFormat="1"/>
    <row r="53" spans="1:1" s="5" customFormat="1">
      <c r="A53" s="19"/>
    </row>
    <row r="54" spans="1:1" s="5" customFormat="1"/>
    <row r="55" spans="1:1" s="5" customFormat="1"/>
    <row r="56" spans="1:1" s="5" customFormat="1"/>
    <row r="57" spans="1:1" s="5" customFormat="1"/>
    <row r="58" spans="1:1" s="5" customFormat="1"/>
    <row r="59" spans="1:1" s="5" customFormat="1"/>
    <row r="60" spans="1:1" s="5" customFormat="1"/>
    <row r="61" spans="1:1" s="5" customFormat="1"/>
    <row r="62" spans="1:1" s="5" customFormat="1"/>
    <row r="63" spans="1:1" s="5" customFormat="1"/>
    <row r="64" spans="1:1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phoneticPr fontId="9" type="noConversion"/>
  <dataValidations disablePrompts="1" count="4">
    <dataValidation type="list" allowBlank="1" showInputMessage="1" showErrorMessage="1" errorTitle="Neexistující úřad" error="Vyberte Finanční úřad ze seznamu" sqref="B13" xr:uid="{00000000-0002-0000-0300-000000000000}">
      <formula1>fin_ur</formula1>
    </dataValidation>
    <dataValidation type="list" errorStyle="warning" allowBlank="1" showInputMessage="1" sqref="B14" xr:uid="{00000000-0002-0000-0300-000001000000}">
      <formula1>validation_list2</formula1>
    </dataValidation>
    <dataValidation type="list" allowBlank="1" showInputMessage="1" sqref="B29:B30" xr:uid="{00000000-0002-0000-0300-000002000000}">
      <formula1>vl_cinnosti</formula1>
    </dataValidation>
    <dataValidation type="list" allowBlank="1" showInputMessage="1" showErrorMessage="1" errorTitle="Stát není v seznamu" sqref="B20" xr:uid="{00000000-0002-0000-0300-000003000000}">
      <formula1>staty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CC"/>
    <outlinePr summaryBelow="0" summaryRight="0"/>
    <pageSetUpPr autoPageBreaks="0" fitToPage="1"/>
  </sheetPr>
  <dimension ref="A1:P219"/>
  <sheetViews>
    <sheetView workbookViewId="0">
      <selection activeCell="A19" sqref="A19:N19"/>
    </sheetView>
  </sheetViews>
  <sheetFormatPr defaultColWidth="9.140625" defaultRowHeight="12.75"/>
  <cols>
    <col min="1" max="1" width="8.28515625" style="2" customWidth="1"/>
    <col min="2" max="3" width="3.7109375" style="2" customWidth="1"/>
    <col min="4" max="4" width="8.28515625" style="2" customWidth="1"/>
    <col min="5" max="6" width="3.7109375" style="2" customWidth="1"/>
    <col min="7" max="7" width="3.7109375" style="1" customWidth="1"/>
    <col min="8" max="8" width="14.7109375" style="1" customWidth="1"/>
    <col min="9" max="9" width="7.140625" style="1" customWidth="1"/>
    <col min="10" max="10" width="12.7109375" style="2" customWidth="1"/>
    <col min="11" max="11" width="7.28515625" style="2" customWidth="1"/>
    <col min="12" max="12" width="10.7109375" style="1" customWidth="1"/>
    <col min="13" max="13" width="4.42578125" style="2" customWidth="1"/>
    <col min="14" max="14" width="10.7109375" style="2" customWidth="1"/>
    <col min="15" max="16384" width="9.140625" style="1"/>
  </cols>
  <sheetData>
    <row r="1" spans="1:14">
      <c r="A1" s="343" t="s">
        <v>33</v>
      </c>
      <c r="B1" s="343"/>
      <c r="C1" s="343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>
      <c r="A2" s="355" t="s">
        <v>3208</v>
      </c>
      <c r="B2" s="355"/>
      <c r="C2" s="355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 ht="20.25" customHeight="1">
      <c r="A3" s="346">
        <f>+ZAKL_DATA!B13</f>
        <v>0</v>
      </c>
      <c r="B3" s="347"/>
      <c r="C3" s="347"/>
      <c r="D3" s="348"/>
      <c r="E3" s="348"/>
      <c r="F3" s="348"/>
      <c r="G3" s="348"/>
      <c r="H3" s="349"/>
      <c r="I3" s="186"/>
      <c r="J3" s="359" t="s">
        <v>3324</v>
      </c>
      <c r="K3" s="360"/>
      <c r="L3" s="360"/>
      <c r="M3" s="360"/>
      <c r="N3" s="361"/>
    </row>
    <row r="4" spans="1:14">
      <c r="A4" s="358" t="s">
        <v>21</v>
      </c>
      <c r="B4" s="358"/>
      <c r="C4" s="358"/>
      <c r="D4" s="358"/>
      <c r="E4" s="358"/>
      <c r="F4" s="358"/>
      <c r="G4" s="358"/>
      <c r="H4" s="358"/>
      <c r="I4" s="158"/>
      <c r="J4" s="362"/>
      <c r="K4" s="363"/>
      <c r="L4" s="363"/>
      <c r="M4" s="363"/>
      <c r="N4" s="364"/>
    </row>
    <row r="5" spans="1:14" ht="20.25" customHeight="1">
      <c r="A5" s="346">
        <f>+ZAKL_DATA!B14</f>
        <v>0</v>
      </c>
      <c r="B5" s="347"/>
      <c r="C5" s="347"/>
      <c r="D5" s="348"/>
      <c r="E5" s="348"/>
      <c r="F5" s="348"/>
      <c r="G5" s="348"/>
      <c r="H5" s="349"/>
      <c r="I5" s="345"/>
      <c r="J5" s="362"/>
      <c r="K5" s="363"/>
      <c r="L5" s="363"/>
      <c r="M5" s="363"/>
      <c r="N5" s="364"/>
    </row>
    <row r="6" spans="1:14">
      <c r="A6" s="356" t="s">
        <v>3209</v>
      </c>
      <c r="B6" s="356"/>
      <c r="C6" s="356"/>
      <c r="D6" s="357"/>
      <c r="E6" s="357"/>
      <c r="F6" s="357"/>
      <c r="G6" s="357"/>
      <c r="H6" s="357"/>
      <c r="I6" s="295"/>
      <c r="J6" s="362"/>
      <c r="K6" s="363"/>
      <c r="L6" s="363"/>
      <c r="M6" s="363"/>
      <c r="N6" s="364"/>
    </row>
    <row r="7" spans="1:14" ht="20.25" customHeight="1">
      <c r="A7" s="350">
        <f>IF(EXACT(LEFT(+ZAKL_DATA!D2,1),"C"),MID(+ZAKL_DATA!D2,3,10),+ZAKL_DATA!D2)</f>
        <v>0</v>
      </c>
      <c r="B7" s="351"/>
      <c r="C7" s="352"/>
      <c r="D7" s="353"/>
      <c r="E7" s="353"/>
      <c r="F7" s="353"/>
      <c r="G7" s="353"/>
      <c r="H7" s="354"/>
      <c r="I7" s="295"/>
      <c r="J7" s="362"/>
      <c r="K7" s="363"/>
      <c r="L7" s="363"/>
      <c r="M7" s="363"/>
      <c r="N7" s="364"/>
    </row>
    <row r="8" spans="1:14">
      <c r="A8" s="436" t="s">
        <v>3210</v>
      </c>
      <c r="B8" s="437"/>
      <c r="C8" s="437"/>
      <c r="D8" s="437"/>
      <c r="E8" s="437"/>
      <c r="F8" s="154"/>
      <c r="G8" s="438" t="s">
        <v>3211</v>
      </c>
      <c r="H8" s="295"/>
      <c r="I8" s="435"/>
      <c r="J8" s="362"/>
      <c r="K8" s="363"/>
      <c r="L8" s="363"/>
      <c r="M8" s="363"/>
      <c r="N8" s="364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362"/>
      <c r="K9" s="363"/>
      <c r="L9" s="363"/>
      <c r="M9" s="363"/>
      <c r="N9" s="364"/>
    </row>
    <row r="10" spans="1:14">
      <c r="A10" s="405"/>
      <c r="B10" s="405"/>
      <c r="C10" s="405"/>
      <c r="D10" s="405"/>
      <c r="E10" s="405"/>
      <c r="F10" s="405"/>
      <c r="G10" s="405"/>
      <c r="H10" s="295"/>
      <c r="I10" s="435"/>
      <c r="J10" s="365"/>
      <c r="K10" s="366"/>
      <c r="L10" s="366"/>
      <c r="M10" s="366"/>
      <c r="N10" s="367"/>
    </row>
    <row r="11" spans="1:14" ht="10.15" customHeight="1">
      <c r="A11" s="405"/>
      <c r="B11" s="405"/>
      <c r="C11" s="40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</row>
    <row r="12" spans="1:14" ht="20.100000000000001" customHeight="1">
      <c r="A12" s="434" t="s">
        <v>3323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415" t="s">
        <v>12</v>
      </c>
      <c r="B13" s="415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</row>
    <row r="14" spans="1:14" ht="18" customHeight="1">
      <c r="A14" s="416" t="s">
        <v>3213</v>
      </c>
      <c r="B14" s="416"/>
      <c r="C14" s="416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14" ht="20.25" customHeight="1">
      <c r="A15" s="416" t="s">
        <v>3271</v>
      </c>
      <c r="B15" s="416"/>
      <c r="C15" s="416"/>
      <c r="D15" s="303"/>
      <c r="E15" s="303"/>
      <c r="F15" s="303"/>
      <c r="G15" s="303"/>
      <c r="H15" s="303"/>
      <c r="I15" s="303"/>
      <c r="J15" s="303"/>
      <c r="K15" s="303"/>
      <c r="L15" s="303"/>
      <c r="M15" s="338"/>
      <c r="N15" s="338"/>
    </row>
    <row r="16" spans="1:14" ht="18" customHeight="1">
      <c r="A16" s="416" t="s">
        <v>3212</v>
      </c>
      <c r="B16" s="416"/>
      <c r="C16" s="416"/>
      <c r="D16" s="303"/>
      <c r="E16" s="303"/>
      <c r="F16" s="303"/>
      <c r="G16" s="303"/>
      <c r="H16" s="303"/>
      <c r="I16" s="303"/>
      <c r="J16" s="303"/>
      <c r="K16" s="303"/>
      <c r="L16" s="303"/>
      <c r="M16" s="338"/>
      <c r="N16" s="338"/>
    </row>
    <row r="17" spans="1:14" ht="16.149999999999999" customHeight="1">
      <c r="A17" s="417" t="s">
        <v>3137</v>
      </c>
      <c r="B17" s="417"/>
      <c r="C17" s="417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</row>
    <row r="18" spans="1:14" s="8" customFormat="1" ht="17.45" customHeight="1">
      <c r="A18" s="419" t="s">
        <v>28</v>
      </c>
      <c r="B18" s="419"/>
      <c r="C18" s="420"/>
      <c r="D18" s="420"/>
      <c r="E18" s="420"/>
      <c r="F18" s="420"/>
      <c r="G18" s="421"/>
      <c r="H18" s="422">
        <v>2025</v>
      </c>
      <c r="I18" s="423"/>
      <c r="J18" s="424" t="s">
        <v>3214</v>
      </c>
      <c r="K18" s="425"/>
      <c r="L18" s="16"/>
      <c r="M18" s="192" t="s">
        <v>27</v>
      </c>
      <c r="N18" s="16"/>
    </row>
    <row r="19" spans="1:14" ht="15.6" customHeight="1">
      <c r="A19" s="402" t="s">
        <v>16</v>
      </c>
      <c r="B19" s="402"/>
      <c r="C19" s="403"/>
      <c r="D19" s="403"/>
      <c r="E19" s="403"/>
      <c r="F19" s="403"/>
      <c r="G19" s="403"/>
      <c r="H19" s="403"/>
      <c r="I19" s="403"/>
      <c r="J19" s="404"/>
      <c r="K19" s="338"/>
      <c r="L19" s="338"/>
      <c r="M19" s="338"/>
      <c r="N19" s="338"/>
    </row>
    <row r="20" spans="1:14" ht="13.15" customHeight="1">
      <c r="A20" s="401" t="s">
        <v>3215</v>
      </c>
      <c r="B20" s="325"/>
      <c r="C20" s="325"/>
      <c r="D20" s="325"/>
      <c r="E20" s="160"/>
      <c r="F20" s="401" t="s">
        <v>3321</v>
      </c>
      <c r="G20" s="325"/>
      <c r="H20" s="325"/>
      <c r="I20" s="160"/>
      <c r="J20" s="401" t="s">
        <v>3216</v>
      </c>
      <c r="K20" s="325"/>
      <c r="L20" s="160"/>
      <c r="M20" s="401" t="s">
        <v>3322</v>
      </c>
      <c r="N20" s="325"/>
    </row>
    <row r="21" spans="1:14" ht="16.899999999999999" customHeight="1">
      <c r="A21" s="426">
        <f>ZAKL_DATA!B5</f>
        <v>0</v>
      </c>
      <c r="B21" s="427"/>
      <c r="C21" s="427"/>
      <c r="D21" s="428"/>
      <c r="E21" s="155"/>
      <c r="F21" s="426" t="str">
        <f>CONCATENATE(ZAKL_DATA!B6)</f>
        <v/>
      </c>
      <c r="G21" s="432"/>
      <c r="H21" s="433"/>
      <c r="I21" s="162"/>
      <c r="J21" s="426">
        <f>ZAKL_DATA!B4</f>
        <v>0</v>
      </c>
      <c r="K21" s="428"/>
      <c r="L21" s="155"/>
      <c r="M21" s="426" t="str">
        <f>CONCATENATE(ZAKL_DATA!B7)</f>
        <v/>
      </c>
      <c r="N21" s="428"/>
    </row>
    <row r="22" spans="1:14" ht="13.15" customHeight="1">
      <c r="A22" s="371" t="s">
        <v>3316</v>
      </c>
      <c r="B22" s="371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</row>
    <row r="23" spans="1:14" s="8" customFormat="1" ht="13.15" customHeight="1">
      <c r="A23" s="401" t="s">
        <v>3217</v>
      </c>
      <c r="B23" s="325"/>
      <c r="C23" s="325"/>
      <c r="D23" s="325"/>
      <c r="E23" s="325"/>
      <c r="F23" s="325"/>
      <c r="G23" s="161"/>
      <c r="H23" s="401" t="s">
        <v>3218</v>
      </c>
      <c r="I23" s="325"/>
      <c r="J23" s="325"/>
      <c r="K23" s="160"/>
      <c r="L23" s="401" t="s">
        <v>3272</v>
      </c>
      <c r="M23" s="325"/>
      <c r="N23" s="325"/>
    </row>
    <row r="24" spans="1:14" s="8" customFormat="1" ht="16.149999999999999" customHeight="1">
      <c r="A24" s="398">
        <f>ZAKL_DATA!B18</f>
        <v>0</v>
      </c>
      <c r="B24" s="399"/>
      <c r="C24" s="399"/>
      <c r="D24" s="399"/>
      <c r="E24" s="399"/>
      <c r="F24" s="400"/>
      <c r="G24" s="158"/>
      <c r="H24" s="398">
        <f>ZAKL_DATA!B16</f>
        <v>0</v>
      </c>
      <c r="I24" s="399"/>
      <c r="J24" s="400"/>
      <c r="K24" s="159"/>
      <c r="L24" s="429">
        <f>ZAKL_DATA!B17</f>
        <v>0</v>
      </c>
      <c r="M24" s="430"/>
      <c r="N24" s="431"/>
    </row>
    <row r="25" spans="1:14" ht="13.15" customHeight="1">
      <c r="A25" s="356" t="s">
        <v>3219</v>
      </c>
      <c r="B25" s="332"/>
      <c r="C25" s="335"/>
      <c r="D25" s="401" t="s">
        <v>3320</v>
      </c>
      <c r="E25" s="325"/>
      <c r="F25" s="325"/>
      <c r="G25" s="295"/>
      <c r="H25" s="401" t="s">
        <v>3319</v>
      </c>
      <c r="I25" s="325"/>
      <c r="J25" s="325"/>
      <c r="K25" s="295"/>
      <c r="L25" s="356" t="s">
        <v>3220</v>
      </c>
      <c r="M25" s="332"/>
      <c r="N25" s="332"/>
    </row>
    <row r="26" spans="1:14" ht="16.149999999999999" customHeight="1">
      <c r="A26" s="311">
        <f>ZAKL_DATA!B19</f>
        <v>0</v>
      </c>
      <c r="B26" s="474"/>
      <c r="C26" s="193"/>
      <c r="D26" s="406" t="str">
        <f>CONCATENATE(ZAKL_DATA!B25)</f>
        <v/>
      </c>
      <c r="E26" s="332"/>
      <c r="F26" s="407"/>
      <c r="G26" s="225"/>
      <c r="H26" s="408" t="str">
        <f>CONCATENATE(ZAKL_DATA!B27)</f>
        <v/>
      </c>
      <c r="I26" s="332"/>
      <c r="J26" s="407"/>
      <c r="K26" s="225"/>
      <c r="L26" s="440">
        <f>ZAKL_DATA!B20</f>
        <v>0</v>
      </c>
      <c r="M26" s="441"/>
      <c r="N26" s="442"/>
    </row>
    <row r="27" spans="1:14" ht="13.15" customHeight="1">
      <c r="A27" s="371" t="s">
        <v>3221</v>
      </c>
      <c r="B27" s="371"/>
      <c r="C27" s="371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</row>
    <row r="28" spans="1:14" ht="13.15" customHeight="1">
      <c r="A28" s="469" t="s">
        <v>3222</v>
      </c>
      <c r="B28" s="470"/>
      <c r="C28" s="470"/>
      <c r="D28" s="470"/>
      <c r="E28" s="470"/>
      <c r="F28" s="470"/>
      <c r="G28" s="194"/>
      <c r="H28" s="469" t="s">
        <v>3223</v>
      </c>
      <c r="I28" s="470"/>
      <c r="J28" s="470"/>
      <c r="K28" s="195"/>
      <c r="L28" s="469" t="s">
        <v>3274</v>
      </c>
      <c r="M28" s="470"/>
      <c r="N28" s="470"/>
    </row>
    <row r="29" spans="1:14" ht="16.899999999999999" customHeight="1">
      <c r="A29" s="311"/>
      <c r="B29" s="312"/>
      <c r="C29" s="312"/>
      <c r="D29" s="312"/>
      <c r="E29" s="312"/>
      <c r="F29" s="313"/>
      <c r="G29" s="196"/>
      <c r="H29" s="311"/>
      <c r="I29" s="312"/>
      <c r="J29" s="313"/>
      <c r="K29" s="197"/>
      <c r="L29" s="311"/>
      <c r="M29" s="312"/>
      <c r="N29" s="313"/>
    </row>
    <row r="30" spans="1:14" ht="13.15" customHeight="1">
      <c r="A30" s="358" t="s">
        <v>3224</v>
      </c>
      <c r="B30" s="471"/>
      <c r="C30" s="471"/>
      <c r="D30" s="195"/>
      <c r="E30" s="195"/>
      <c r="F30" s="472" t="s">
        <v>3273</v>
      </c>
      <c r="G30" s="473"/>
      <c r="H30" s="473"/>
      <c r="I30" s="473"/>
      <c r="J30" s="473"/>
      <c r="K30" s="469" t="s">
        <v>3225</v>
      </c>
      <c r="L30" s="470"/>
      <c r="M30" s="470"/>
      <c r="N30" s="470"/>
    </row>
    <row r="31" spans="1:14" ht="16.899999999999999" customHeight="1">
      <c r="A31" s="311"/>
      <c r="B31" s="312"/>
      <c r="C31" s="313"/>
      <c r="D31" s="320"/>
      <c r="E31" s="321"/>
      <c r="F31" s="317"/>
      <c r="G31" s="318"/>
      <c r="H31" s="319"/>
      <c r="I31" s="322"/>
      <c r="J31" s="323"/>
      <c r="K31" s="314"/>
      <c r="L31" s="315"/>
      <c r="M31" s="315"/>
      <c r="N31" s="316"/>
    </row>
    <row r="32" spans="1:14" ht="17.100000000000001" customHeight="1" thickBot="1">
      <c r="A32" s="475" t="s">
        <v>3318</v>
      </c>
      <c r="B32" s="475"/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</row>
    <row r="33" spans="1:16" s="198" customFormat="1" ht="9.9499999999999993" customHeight="1" thickBo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6" ht="19.149999999999999" customHeight="1">
      <c r="A34" s="327" t="s">
        <v>3226</v>
      </c>
      <c r="B34" s="328"/>
      <c r="C34" s="328"/>
      <c r="D34" s="328"/>
      <c r="E34" s="328"/>
      <c r="F34" s="328"/>
      <c r="G34" s="341" t="s">
        <v>3141</v>
      </c>
      <c r="H34" s="341"/>
      <c r="I34" s="342"/>
      <c r="J34" s="199"/>
      <c r="K34" s="329"/>
      <c r="L34" s="328"/>
      <c r="M34" s="328"/>
      <c r="N34" s="330"/>
      <c r="O34" s="10"/>
      <c r="P34" s="11"/>
    </row>
    <row r="35" spans="1:16" ht="15" customHeight="1">
      <c r="A35" s="324" t="s">
        <v>3227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6"/>
    </row>
    <row r="36" spans="1:16" ht="16.149999999999999" customHeight="1">
      <c r="A36" s="373" t="str">
        <f>CONCATENATE(ZAKL_DATA!D21," ",ZAKL_DATA!D20," ",ZAKL_DATA!D22)</f>
        <v xml:space="preserve">  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5"/>
    </row>
    <row r="37" spans="1:16" s="170" customFormat="1" ht="13.15" customHeight="1">
      <c r="A37" s="331" t="s">
        <v>2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3"/>
      <c r="O37" s="168"/>
      <c r="P37" s="169"/>
    </row>
    <row r="38" spans="1:16" ht="16.149999999999999" customHeight="1">
      <c r="A38" s="373"/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5"/>
      <c r="O38" s="10"/>
      <c r="P38" s="11"/>
    </row>
    <row r="39" spans="1:16" ht="12" customHeight="1">
      <c r="A39" s="334" t="s">
        <v>3229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6"/>
    </row>
    <row r="40" spans="1:16" ht="13.15" customHeight="1">
      <c r="A40" s="337" t="s">
        <v>3230</v>
      </c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9"/>
    </row>
    <row r="41" spans="1:16" ht="12" customHeight="1">
      <c r="A41" s="340" t="s">
        <v>3228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6"/>
    </row>
    <row r="42" spans="1:16" ht="16.149999999999999" customHeight="1" thickBot="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10"/>
    </row>
    <row r="43" spans="1:16" ht="6.6" customHeight="1" thickBot="1">
      <c r="A43" s="443"/>
      <c r="B43" s="377"/>
      <c r="C43" s="377"/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</row>
    <row r="44" spans="1:16" ht="13.15" customHeight="1">
      <c r="A44" s="448" t="s">
        <v>3231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44" t="s">
        <v>3283</v>
      </c>
      <c r="L44" s="444"/>
      <c r="M44" s="444"/>
      <c r="N44" s="445"/>
    </row>
    <row r="45" spans="1:16" ht="13.15" customHeight="1">
      <c r="A45" s="450" t="s">
        <v>46</v>
      </c>
      <c r="B45" s="451"/>
      <c r="C45" s="451"/>
      <c r="D45" s="451"/>
      <c r="E45" s="456" t="s">
        <v>3142</v>
      </c>
      <c r="F45" s="457"/>
      <c r="G45" s="457"/>
      <c r="H45" s="457"/>
      <c r="I45" s="457"/>
      <c r="J45" s="457"/>
      <c r="K45" s="446"/>
      <c r="L45" s="446"/>
      <c r="M45" s="446"/>
      <c r="N45" s="447"/>
    </row>
    <row r="46" spans="1:16" ht="16.149999999999999" customHeight="1">
      <c r="A46" s="460">
        <f ca="1">TODAY()</f>
        <v>46074</v>
      </c>
      <c r="B46" s="461"/>
      <c r="C46" s="461"/>
      <c r="D46" s="462"/>
      <c r="E46" s="457"/>
      <c r="F46" s="457"/>
      <c r="G46" s="457"/>
      <c r="H46" s="457"/>
      <c r="I46" s="457"/>
      <c r="J46" s="457"/>
      <c r="K46" s="463"/>
      <c r="L46" s="464"/>
      <c r="M46" s="464"/>
      <c r="N46" s="465"/>
    </row>
    <row r="47" spans="1:16" ht="16.149999999999999" customHeight="1">
      <c r="A47" s="452"/>
      <c r="B47" s="453"/>
      <c r="C47" s="453"/>
      <c r="D47" s="453"/>
      <c r="E47" s="457"/>
      <c r="F47" s="457"/>
      <c r="G47" s="457"/>
      <c r="H47" s="457"/>
      <c r="I47" s="457"/>
      <c r="J47" s="457"/>
      <c r="K47" s="466"/>
      <c r="L47" s="467"/>
      <c r="M47" s="467"/>
      <c r="N47" s="468"/>
    </row>
    <row r="48" spans="1:16" ht="5.45" customHeight="1" thickBot="1">
      <c r="A48" s="454"/>
      <c r="B48" s="455"/>
      <c r="C48" s="455"/>
      <c r="D48" s="455"/>
      <c r="E48" s="458"/>
      <c r="F48" s="455"/>
      <c r="G48" s="455"/>
      <c r="H48" s="455"/>
      <c r="I48" s="455"/>
      <c r="J48" s="455"/>
      <c r="K48" s="455"/>
      <c r="L48" s="455"/>
      <c r="M48" s="455"/>
      <c r="N48" s="459"/>
    </row>
    <row r="49" spans="1:14" ht="4.9000000000000004" customHeight="1" thickBot="1">
      <c r="A49" s="443"/>
      <c r="B49" s="377"/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</row>
    <row r="50" spans="1:14" ht="16.149999999999999" customHeight="1">
      <c r="A50" s="409" t="s">
        <v>3275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1"/>
    </row>
    <row r="51" spans="1:14" ht="15" customHeight="1">
      <c r="A51" s="412" t="s">
        <v>3333</v>
      </c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4"/>
    </row>
    <row r="52" spans="1:14" ht="15" customHeight="1">
      <c r="A52" s="378" t="s">
        <v>3232</v>
      </c>
      <c r="B52" s="379"/>
      <c r="C52" s="379"/>
      <c r="D52" s="379"/>
      <c r="E52" s="379"/>
      <c r="F52" s="379"/>
      <c r="G52" s="379"/>
      <c r="H52" s="388">
        <f>+IF('DAP2'!K40&lt;0,-'DAP2'!K40,0)</f>
        <v>0</v>
      </c>
      <c r="I52" s="388"/>
      <c r="J52" s="388"/>
      <c r="K52" s="388"/>
      <c r="L52" s="388"/>
      <c r="M52" s="388"/>
      <c r="N52" s="171" t="s">
        <v>4</v>
      </c>
    </row>
    <row r="53" spans="1:14" ht="15" customHeight="1">
      <c r="A53" s="378" t="s">
        <v>3325</v>
      </c>
      <c r="B53" s="379"/>
      <c r="C53" s="379"/>
      <c r="D53" s="379"/>
      <c r="E53" s="187"/>
      <c r="F53" s="380" t="str">
        <f>IF(H52=0," ",+CONCATENATE(ZAKL_DATA!B16," ",ZAKL_DATA!B17," ",ZAKL_DATA!B18))</f>
        <v xml:space="preserve"> </v>
      </c>
      <c r="G53" s="380"/>
      <c r="H53" s="380"/>
      <c r="I53" s="380"/>
      <c r="J53" s="380"/>
      <c r="K53" s="380"/>
      <c r="L53" s="380"/>
      <c r="M53" s="380"/>
      <c r="N53" s="389"/>
    </row>
    <row r="54" spans="1:14" ht="15" customHeight="1">
      <c r="A54" s="378" t="s">
        <v>3233</v>
      </c>
      <c r="B54" s="379"/>
      <c r="C54" s="379"/>
      <c r="D54" s="379"/>
      <c r="E54" s="187"/>
      <c r="F54" s="390" t="str">
        <f>IF(H52=0," ",+CONCATENATE(ZAKL_DATA!B34))</f>
        <v xml:space="preserve"> </v>
      </c>
      <c r="G54" s="390"/>
      <c r="H54" s="390"/>
      <c r="I54" s="177" t="s">
        <v>23</v>
      </c>
      <c r="J54" s="391" t="str">
        <f>IF(H52=0," ",CONCATENATE(ZAKL_DATA!B32))</f>
        <v xml:space="preserve"> </v>
      </c>
      <c r="K54" s="391"/>
      <c r="L54" s="172" t="s">
        <v>3</v>
      </c>
      <c r="M54" s="392" t="str">
        <f>IF(H52=0," ",CONCATENATE(ZAKL_DATA!B33))</f>
        <v xml:space="preserve"> </v>
      </c>
      <c r="N54" s="393"/>
    </row>
    <row r="55" spans="1:14" ht="15" customHeight="1">
      <c r="A55" s="378" t="s">
        <v>3234</v>
      </c>
      <c r="B55" s="379"/>
      <c r="C55" s="379"/>
      <c r="D55" s="394"/>
      <c r="E55" s="394"/>
      <c r="F55" s="394"/>
      <c r="G55" s="394"/>
      <c r="H55" s="172" t="s">
        <v>3236</v>
      </c>
      <c r="I55" s="380" t="str">
        <f>IF(H52=0," ",+CONCATENATE(ZAKL_DATA!B4," ",ZAKL_DATA!B5,))</f>
        <v xml:space="preserve"> </v>
      </c>
      <c r="J55" s="380"/>
      <c r="K55" s="386" t="s">
        <v>3143</v>
      </c>
      <c r="L55" s="386"/>
      <c r="M55" s="386"/>
      <c r="N55" s="200" t="s">
        <v>3281</v>
      </c>
    </row>
    <row r="56" spans="1:14" ht="5.0999999999999996" customHeight="1">
      <c r="A56" s="383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5"/>
    </row>
    <row r="57" spans="1:14" ht="13.15" customHeight="1">
      <c r="A57" s="173" t="s">
        <v>3235</v>
      </c>
      <c r="B57" s="395">
        <f>+A24</f>
        <v>0</v>
      </c>
      <c r="C57" s="396"/>
      <c r="D57" s="396"/>
      <c r="E57" s="396"/>
      <c r="F57" s="396"/>
      <c r="G57" s="172" t="s">
        <v>3237</v>
      </c>
      <c r="H57" s="201">
        <f ca="1">TODAY()</f>
        <v>46074</v>
      </c>
      <c r="I57" s="384" t="s">
        <v>3238</v>
      </c>
      <c r="J57" s="397"/>
      <c r="K57" s="397"/>
      <c r="L57" s="397"/>
      <c r="M57" s="381"/>
      <c r="N57" s="382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0999999999999996" customHeight="1">
      <c r="A59" s="387"/>
      <c r="B59" s="387"/>
      <c r="C59" s="387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</row>
    <row r="60" spans="1:14" ht="11.45" customHeight="1">
      <c r="A60" s="387" t="s">
        <v>3334</v>
      </c>
      <c r="B60" s="387"/>
      <c r="C60" s="387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</row>
    <row r="61" spans="1:14" ht="10.5" customHeight="1">
      <c r="A61" s="369" t="s">
        <v>25</v>
      </c>
      <c r="B61" s="369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</row>
    <row r="62" spans="1:14" ht="10.5" customHeight="1">
      <c r="A62" s="369">
        <f>+ZAKL_DATA!A44</f>
        <v>0</v>
      </c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439"/>
      <c r="N62" s="439"/>
    </row>
    <row r="63" spans="1:14" ht="10.5" customHeight="1">
      <c r="A63" s="368">
        <v>1</v>
      </c>
      <c r="B63" s="368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</row>
    <row r="64" spans="1:14" ht="11.25" customHeight="1">
      <c r="A64" s="3"/>
      <c r="B64" s="3"/>
      <c r="C64" s="3"/>
      <c r="G64" s="2"/>
      <c r="H64" s="2"/>
      <c r="I64" s="2"/>
    </row>
    <row r="65" spans="1:14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hidden="1" customHeight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hidden="1" customHeight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1:14" ht="12.95" customHeight="1">
      <c r="G75" s="2"/>
      <c r="H75" s="2"/>
      <c r="I75" s="3"/>
      <c r="J75" s="1"/>
    </row>
    <row r="76" spans="1:14">
      <c r="G76" s="2"/>
      <c r="H76" s="2"/>
      <c r="I76" s="2"/>
    </row>
    <row r="77" spans="1:14">
      <c r="G77" s="2"/>
      <c r="H77" s="2"/>
      <c r="I77" s="2"/>
    </row>
    <row r="78" spans="1:14">
      <c r="G78" s="2"/>
      <c r="H78" s="2"/>
      <c r="I78" s="2"/>
    </row>
    <row r="79" spans="1:14">
      <c r="G79" s="2"/>
      <c r="H79" s="2"/>
      <c r="I79" s="2"/>
    </row>
    <row r="80" spans="1:14">
      <c r="G80" s="2"/>
      <c r="H80" s="2"/>
      <c r="I80" s="2"/>
    </row>
    <row r="81" spans="7:9">
      <c r="G81" s="2"/>
      <c r="H81" s="2"/>
      <c r="I81" s="2"/>
    </row>
    <row r="82" spans="7:9">
      <c r="G82" s="2"/>
      <c r="H82" s="2"/>
      <c r="I82" s="2"/>
    </row>
    <row r="83" spans="7:9">
      <c r="G83" s="2"/>
      <c r="H83" s="2"/>
    </row>
    <row r="84" spans="7:9">
      <c r="G84" s="2"/>
      <c r="H84" s="2"/>
    </row>
    <row r="85" spans="7:9">
      <c r="G85" s="2"/>
      <c r="H85" s="2"/>
    </row>
    <row r="86" spans="7:9">
      <c r="G86" s="2"/>
      <c r="H86" s="2"/>
    </row>
    <row r="87" spans="7:9">
      <c r="G87" s="2"/>
      <c r="H87" s="2"/>
    </row>
    <row r="219" spans="1:2">
      <c r="A219" s="7">
        <v>1</v>
      </c>
      <c r="B219" s="7"/>
    </row>
  </sheetData>
  <sheetProtection algorithmName="SHA-512" hashValue="TkONJFXZk90Sl+fPj8VTGw5I6MgibA7t0B0BiTx7JjfTDpLXl/YGyLJhmYlip0jaz4s/rE5ytJ8qk0iaWYg4uA==" saltValue="KbuGhQigzNCCxeKA+mdJOw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honeticPr fontId="9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CC"/>
    <pageSetUpPr fitToPage="1"/>
  </sheetPr>
  <dimension ref="A1:BW639"/>
  <sheetViews>
    <sheetView workbookViewId="0">
      <selection activeCell="D2" sqref="D2:F2"/>
    </sheetView>
  </sheetViews>
  <sheetFormatPr defaultRowHeight="12.75"/>
  <cols>
    <col min="1" max="1" width="2.85546875" customWidth="1"/>
    <col min="2" max="2" width="11.85546875" customWidth="1"/>
    <col min="3" max="3" width="16.7109375" customWidth="1"/>
    <col min="4" max="4" width="5.140625" customWidth="1"/>
    <col min="5" max="6" width="7.7109375" customWidth="1"/>
    <col min="7" max="7" width="3" customWidth="1"/>
    <col min="8" max="10" width="9.5703125" customWidth="1"/>
    <col min="11" max="11" width="5.28515625" customWidth="1"/>
    <col min="12" max="13" width="7.7109375" customWidth="1"/>
    <col min="14" max="14" width="9.140625" style="6"/>
    <col min="15" max="15" width="41.28515625" style="6" bestFit="1" customWidth="1"/>
    <col min="16" max="21" width="13.7109375" style="6" customWidth="1"/>
    <col min="22" max="75" width="9.140625" style="6"/>
  </cols>
  <sheetData>
    <row r="1" spans="1:75" ht="16.149999999999999" customHeight="1" thickBot="1">
      <c r="A1" s="484" t="s">
        <v>3240</v>
      </c>
      <c r="B1" s="48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BT1"/>
      <c r="BU1"/>
      <c r="BV1"/>
      <c r="BW1"/>
    </row>
    <row r="2" spans="1:75" ht="16.5" customHeight="1">
      <c r="A2" s="202">
        <v>22</v>
      </c>
      <c r="B2" s="485" t="s">
        <v>3241</v>
      </c>
      <c r="C2" s="486"/>
      <c r="D2" s="489">
        <f>+P3</f>
        <v>0</v>
      </c>
      <c r="E2" s="489"/>
      <c r="F2" s="489"/>
      <c r="G2" s="216">
        <v>23</v>
      </c>
      <c r="H2" s="487" t="s">
        <v>3326</v>
      </c>
      <c r="I2" s="488"/>
      <c r="J2" s="488"/>
      <c r="K2" s="520"/>
      <c r="L2" s="520"/>
      <c r="M2" s="521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75" ht="16.899999999999999" customHeight="1" thickBot="1">
      <c r="A3" s="258">
        <v>24</v>
      </c>
      <c r="B3" s="537" t="s">
        <v>3327</v>
      </c>
      <c r="C3" s="537"/>
      <c r="D3" s="537"/>
      <c r="E3" s="537"/>
      <c r="F3" s="537"/>
      <c r="G3" s="537"/>
      <c r="H3" s="537"/>
      <c r="I3" s="537"/>
      <c r="J3" s="537"/>
      <c r="K3" s="522">
        <f>D2</f>
        <v>0</v>
      </c>
      <c r="L3" s="523"/>
      <c r="M3" s="524"/>
      <c r="O3" s="249" t="s">
        <v>3307</v>
      </c>
      <c r="P3" s="250">
        <f>+ROUND(SUM(Q3:U3)+0.49,0)</f>
        <v>0</v>
      </c>
      <c r="Q3" s="251">
        <v>0</v>
      </c>
      <c r="R3" s="251">
        <v>0</v>
      </c>
      <c r="S3" s="251">
        <v>0</v>
      </c>
      <c r="T3" s="251">
        <v>0</v>
      </c>
      <c r="U3" s="252">
        <v>0</v>
      </c>
      <c r="BT3"/>
      <c r="BU3"/>
      <c r="BV3"/>
      <c r="BW3"/>
    </row>
    <row r="4" spans="1:75" ht="16.149999999999999" customHeight="1" thickBot="1">
      <c r="A4" s="525" t="s">
        <v>3335</v>
      </c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O4" s="249" t="s">
        <v>3308</v>
      </c>
      <c r="P4" s="250">
        <f>+ROUND(SUM(Q4:U4)+0.49,0)</f>
        <v>0</v>
      </c>
      <c r="Q4" s="251">
        <v>0</v>
      </c>
      <c r="R4" s="251">
        <v>0</v>
      </c>
      <c r="S4" s="251">
        <v>0</v>
      </c>
      <c r="T4" s="251">
        <v>0</v>
      </c>
      <c r="U4" s="252">
        <v>0</v>
      </c>
      <c r="BQ4"/>
      <c r="BR4"/>
      <c r="BS4"/>
      <c r="BT4"/>
      <c r="BU4"/>
      <c r="BV4"/>
      <c r="BW4"/>
    </row>
    <row r="5" spans="1:75" ht="20.45" customHeight="1">
      <c r="A5" s="178">
        <v>25</v>
      </c>
      <c r="B5" s="499" t="s">
        <v>3336</v>
      </c>
      <c r="C5" s="485"/>
      <c r="D5" s="496">
        <v>0</v>
      </c>
      <c r="E5" s="497"/>
      <c r="F5" s="498"/>
      <c r="G5" s="205">
        <v>28</v>
      </c>
      <c r="H5" s="485" t="s">
        <v>3339</v>
      </c>
      <c r="I5" s="486"/>
      <c r="J5" s="486"/>
      <c r="K5" s="489">
        <v>0</v>
      </c>
      <c r="L5" s="489"/>
      <c r="M5" s="504"/>
      <c r="O5" s="249" t="s">
        <v>3309</v>
      </c>
      <c r="P5" s="250">
        <f>+ROUND(SUM(Q5:U5)+0.49,0)</f>
        <v>0</v>
      </c>
      <c r="Q5" s="251">
        <v>0</v>
      </c>
      <c r="R5" s="251">
        <v>0</v>
      </c>
      <c r="S5" s="251">
        <v>0</v>
      </c>
      <c r="T5" s="251">
        <v>0</v>
      </c>
      <c r="U5" s="252">
        <v>0</v>
      </c>
      <c r="BQ5"/>
      <c r="BR5"/>
      <c r="BS5"/>
      <c r="BT5"/>
      <c r="BU5"/>
      <c r="BV5"/>
      <c r="BW5"/>
    </row>
    <row r="6" spans="1:75" ht="21.6" customHeight="1" thickBot="1">
      <c r="A6" s="203">
        <v>26</v>
      </c>
      <c r="B6" s="491" t="s">
        <v>3337</v>
      </c>
      <c r="C6" s="492"/>
      <c r="D6" s="709">
        <v>0</v>
      </c>
      <c r="E6" s="493">
        <v>0</v>
      </c>
      <c r="F6" s="495"/>
      <c r="G6" s="217">
        <v>29</v>
      </c>
      <c r="H6" s="502" t="s">
        <v>3340</v>
      </c>
      <c r="I6" s="503"/>
      <c r="J6" s="503"/>
      <c r="K6" s="505">
        <v>0</v>
      </c>
      <c r="L6" s="505"/>
      <c r="M6" s="506"/>
      <c r="N6" s="15"/>
      <c r="O6" s="253" t="s">
        <v>3310</v>
      </c>
      <c r="P6" s="254">
        <f>+ROUND(SUM(Q6:U6)+0.49,0)</f>
        <v>0</v>
      </c>
      <c r="Q6" s="255">
        <v>0</v>
      </c>
      <c r="R6" s="256">
        <v>0</v>
      </c>
      <c r="S6" s="256">
        <v>0</v>
      </c>
      <c r="T6" s="256">
        <v>0</v>
      </c>
      <c r="U6" s="257">
        <v>0</v>
      </c>
      <c r="BQ6"/>
      <c r="BR6"/>
      <c r="BS6"/>
      <c r="BT6"/>
      <c r="BU6"/>
      <c r="BV6"/>
      <c r="BW6"/>
    </row>
    <row r="7" spans="1:75" ht="33.950000000000003" customHeight="1">
      <c r="A7" s="203">
        <v>27</v>
      </c>
      <c r="B7" s="491" t="s">
        <v>3338</v>
      </c>
      <c r="C7" s="492"/>
      <c r="D7" s="493">
        <v>0</v>
      </c>
      <c r="E7" s="494"/>
      <c r="F7" s="495"/>
      <c r="G7" s="217">
        <v>30</v>
      </c>
      <c r="H7" s="502" t="s">
        <v>3341</v>
      </c>
      <c r="I7" s="503"/>
      <c r="J7" s="503"/>
      <c r="K7" s="505">
        <v>0</v>
      </c>
      <c r="L7" s="505"/>
      <c r="M7" s="506"/>
      <c r="N7" s="15"/>
      <c r="BQ7"/>
      <c r="BR7"/>
      <c r="BS7"/>
      <c r="BT7"/>
      <c r="BU7"/>
      <c r="BV7"/>
      <c r="BW7"/>
    </row>
    <row r="8" spans="1:75" ht="15" customHeight="1">
      <c r="A8" s="204">
        <v>31</v>
      </c>
      <c r="B8" s="543" t="s">
        <v>3276</v>
      </c>
      <c r="C8" s="543"/>
      <c r="D8" s="543"/>
      <c r="E8" s="543"/>
      <c r="F8" s="543"/>
      <c r="G8" s="543"/>
      <c r="H8" s="544"/>
      <c r="I8" s="544"/>
      <c r="J8" s="544"/>
      <c r="K8" s="479">
        <f>D5+E6+D7+K5+K6+K7</f>
        <v>0</v>
      </c>
      <c r="L8" s="479"/>
      <c r="M8" s="490"/>
      <c r="O8" s="274" t="str">
        <f>+IF(OR(AND(AND(0&lt;D5,D5&lt;K3*0.02),AND(0&lt;D5,D5&lt;1000)),D5&gt;K3*0.3),"CHYBA v hodnotě výši uplaňovaných darů - řádek 25"," ")</f>
        <v xml:space="preserve"> </v>
      </c>
      <c r="BQ8"/>
      <c r="BR8"/>
      <c r="BS8"/>
      <c r="BT8"/>
      <c r="BU8"/>
      <c r="BV8"/>
      <c r="BW8"/>
    </row>
    <row r="9" spans="1:75" ht="15" customHeight="1" thickBot="1">
      <c r="A9" s="179">
        <v>32</v>
      </c>
      <c r="B9" s="500" t="s">
        <v>3242</v>
      </c>
      <c r="C9" s="500"/>
      <c r="D9" s="500"/>
      <c r="E9" s="500"/>
      <c r="F9" s="500"/>
      <c r="G9" s="500"/>
      <c r="H9" s="501"/>
      <c r="I9" s="501"/>
      <c r="J9" s="501"/>
      <c r="K9" s="527">
        <f>IF(K3&lt;K8,0,FLOOR(K3-K8,100))</f>
        <v>0</v>
      </c>
      <c r="L9" s="527"/>
      <c r="M9" s="528"/>
      <c r="O9" s="274" t="str">
        <f>IF(D6=0," ",IF(+E6/D6&gt;25000,"CHYBA ve výši uplatňovaných úroků na úvěry pro bytovou potřebu - řádek 26"," "))</f>
        <v xml:space="preserve"> </v>
      </c>
      <c r="BQ9"/>
      <c r="BR9"/>
      <c r="BS9"/>
      <c r="BT9"/>
      <c r="BU9"/>
      <c r="BV9"/>
      <c r="BW9"/>
    </row>
    <row r="10" spans="1:75" ht="16.5" customHeight="1" thickBot="1">
      <c r="A10" s="538" t="s">
        <v>3243</v>
      </c>
      <c r="B10" s="538"/>
      <c r="C10" s="538"/>
      <c r="D10" s="538"/>
      <c r="E10" s="538"/>
      <c r="F10" s="538"/>
      <c r="G10" s="538"/>
      <c r="H10" s="295"/>
      <c r="I10" s="295"/>
      <c r="J10" s="295"/>
      <c r="K10" s="295"/>
      <c r="L10" s="295"/>
      <c r="M10" s="538"/>
      <c r="N10" s="274" t="str">
        <f>+IF(EXACT(D11,"LIMIT"),"Neomezenou verzi této šablony zakoupíte zde:"," ")</f>
        <v xml:space="preserve"> </v>
      </c>
      <c r="O10" s="274" t="str">
        <f>+IF(+D7+SUM(K$5:K$7)&gt;48000,"CHYBA ve výši příspěvků na zabezbečení ve stáří - součet řádků 27 - 30"," ")</f>
        <v xml:space="preserve"> </v>
      </c>
      <c r="BQ10"/>
      <c r="BR10"/>
      <c r="BS10"/>
      <c r="BT10"/>
      <c r="BU10"/>
      <c r="BV10"/>
      <c r="BW10"/>
    </row>
    <row r="11" spans="1:75" ht="24" customHeight="1" thickBot="1">
      <c r="A11" s="261">
        <v>33</v>
      </c>
      <c r="B11" s="262" t="s">
        <v>3244</v>
      </c>
      <c r="C11" s="259"/>
      <c r="D11" s="539">
        <f>+K9*0.15+MAX(0,K9-1676052)*0.08</f>
        <v>0</v>
      </c>
      <c r="E11" s="539"/>
      <c r="F11" s="539"/>
      <c r="G11" s="260">
        <v>34</v>
      </c>
      <c r="H11" s="541" t="s">
        <v>3329</v>
      </c>
      <c r="I11" s="542"/>
      <c r="J11" s="542"/>
      <c r="K11" s="539">
        <f>CEILING(D11,1)</f>
        <v>0</v>
      </c>
      <c r="L11" s="539"/>
      <c r="M11" s="540"/>
      <c r="N11" s="478" t="str">
        <f>+IF(EXACT(D11,"LIMIT"),"http://business.center.cz/business/sablony/s3-priznani-k-dani-z-prijmu-fyzickych-osob.aspx"," ")</f>
        <v xml:space="preserve"> </v>
      </c>
      <c r="O11" s="295"/>
      <c r="P11" s="295"/>
      <c r="Q11" s="295"/>
      <c r="R11" s="295"/>
      <c r="BQ11"/>
      <c r="BR11"/>
      <c r="BS11"/>
      <c r="BT11"/>
      <c r="BU11"/>
      <c r="BV11"/>
      <c r="BW11"/>
    </row>
    <row r="12" spans="1:75" ht="16.149999999999999" customHeight="1" thickBot="1">
      <c r="A12" s="484" t="s">
        <v>3245</v>
      </c>
      <c r="B12" s="48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75" ht="17.25" customHeight="1" thickBot="1">
      <c r="A13" s="263">
        <v>35</v>
      </c>
      <c r="B13" s="545" t="s">
        <v>3330</v>
      </c>
      <c r="C13" s="545"/>
      <c r="D13" s="545"/>
      <c r="E13" s="545"/>
      <c r="F13" s="545"/>
      <c r="G13" s="545"/>
      <c r="H13" s="545"/>
      <c r="I13" s="545"/>
      <c r="J13" s="545"/>
      <c r="K13" s="546">
        <v>0</v>
      </c>
      <c r="L13" s="547"/>
      <c r="M13" s="548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75" ht="13.15" customHeight="1" thickBot="1">
      <c r="A14" s="484" t="s">
        <v>3246</v>
      </c>
      <c r="B14" s="48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BT14"/>
      <c r="BU14"/>
      <c r="BV14"/>
      <c r="BW14"/>
    </row>
    <row r="15" spans="1:75" s="14" customFormat="1" ht="17.45" customHeight="1" thickBot="1">
      <c r="A15" s="573" t="s">
        <v>3247</v>
      </c>
      <c r="B15" s="574"/>
      <c r="C15" s="571" t="s">
        <v>3299</v>
      </c>
      <c r="D15" s="572"/>
      <c r="E15" s="572"/>
      <c r="F15" s="572"/>
      <c r="G15" s="582" t="s">
        <v>19</v>
      </c>
      <c r="H15" s="582"/>
      <c r="I15" s="582"/>
      <c r="J15" s="579"/>
      <c r="K15" s="580"/>
      <c r="L15" s="580"/>
      <c r="M15" s="581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75" ht="6" customHeight="1" thickBot="1">
      <c r="A16" s="525"/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BT16"/>
      <c r="BU16"/>
      <c r="BV16"/>
      <c r="BW16"/>
    </row>
    <row r="17" spans="1:75" ht="20.45" customHeight="1">
      <c r="A17" s="605" t="s">
        <v>3248</v>
      </c>
      <c r="B17" s="606"/>
      <c r="C17" s="606"/>
      <c r="D17" s="211" t="s">
        <v>3253</v>
      </c>
      <c r="E17" s="583"/>
      <c r="F17" s="583"/>
      <c r="G17" s="599"/>
      <c r="H17" s="599"/>
      <c r="I17" s="599"/>
      <c r="J17" s="599"/>
      <c r="K17" s="211" t="s">
        <v>3253</v>
      </c>
      <c r="L17" s="600"/>
      <c r="M17" s="601"/>
      <c r="BT17"/>
      <c r="BU17"/>
      <c r="BV17"/>
      <c r="BW17"/>
    </row>
    <row r="18" spans="1:75" ht="15" customHeight="1">
      <c r="A18" s="207">
        <v>36</v>
      </c>
      <c r="B18" s="507" t="s">
        <v>3249</v>
      </c>
      <c r="C18" s="508"/>
      <c r="D18" s="208"/>
      <c r="E18" s="505">
        <v>30840</v>
      </c>
      <c r="F18" s="505"/>
      <c r="G18" s="185">
        <v>40</v>
      </c>
      <c r="H18" s="543" t="s">
        <v>3254</v>
      </c>
      <c r="I18" s="543"/>
      <c r="J18" s="602"/>
      <c r="K18" s="206" t="s">
        <v>3280</v>
      </c>
      <c r="L18" s="479">
        <f>K18*420</f>
        <v>0</v>
      </c>
      <c r="M18" s="480"/>
      <c r="BT18"/>
      <c r="BU18"/>
      <c r="BV18"/>
      <c r="BW18"/>
    </row>
    <row r="19" spans="1:75" ht="15" customHeight="1">
      <c r="A19" s="207">
        <v>37</v>
      </c>
      <c r="B19" s="507" t="s">
        <v>3250</v>
      </c>
      <c r="C19" s="508"/>
      <c r="D19" s="206" t="s">
        <v>3280</v>
      </c>
      <c r="E19" s="479">
        <f>+D19*2070</f>
        <v>0</v>
      </c>
      <c r="F19" s="479"/>
      <c r="G19" s="185">
        <v>41</v>
      </c>
      <c r="H19" s="543" t="s">
        <v>3255</v>
      </c>
      <c r="I19" s="543"/>
      <c r="J19" s="602"/>
      <c r="K19" s="206" t="s">
        <v>3280</v>
      </c>
      <c r="L19" s="479">
        <f>K19*1345</f>
        <v>0</v>
      </c>
      <c r="M19" s="480"/>
      <c r="BT19"/>
      <c r="BU19"/>
      <c r="BV19"/>
      <c r="BW19"/>
    </row>
    <row r="20" spans="1:75" ht="22.15" customHeight="1">
      <c r="A20" s="207">
        <v>38</v>
      </c>
      <c r="B20" s="507" t="s">
        <v>3251</v>
      </c>
      <c r="C20" s="508"/>
      <c r="D20" s="206" t="s">
        <v>3280</v>
      </c>
      <c r="E20" s="479">
        <f>+D20*4140</f>
        <v>0</v>
      </c>
      <c r="F20" s="479"/>
      <c r="G20" s="185">
        <v>42</v>
      </c>
      <c r="H20" s="543" t="s">
        <v>3326</v>
      </c>
      <c r="I20" s="543"/>
      <c r="J20" s="602"/>
      <c r="K20" s="266" t="s">
        <v>3280</v>
      </c>
      <c r="L20" s="479">
        <f>K20*335</f>
        <v>0</v>
      </c>
      <c r="M20" s="480"/>
      <c r="BT20"/>
      <c r="BU20"/>
      <c r="BV20"/>
      <c r="BW20"/>
    </row>
    <row r="21" spans="1:75" ht="15" customHeight="1" thickBot="1">
      <c r="A21" s="209">
        <v>39</v>
      </c>
      <c r="B21" s="597" t="s">
        <v>3252</v>
      </c>
      <c r="C21" s="598"/>
      <c r="D21" s="212" t="s">
        <v>3280</v>
      </c>
      <c r="E21" s="515">
        <f>D21*210</f>
        <v>0</v>
      </c>
      <c r="F21" s="515"/>
      <c r="G21" s="210">
        <v>43</v>
      </c>
      <c r="H21" s="603" t="s">
        <v>3326</v>
      </c>
      <c r="I21" s="603"/>
      <c r="J21" s="604"/>
      <c r="K21" s="267"/>
      <c r="L21" s="515">
        <v>0</v>
      </c>
      <c r="M21" s="596"/>
      <c r="BT21"/>
      <c r="BU21"/>
      <c r="BV21"/>
      <c r="BW21"/>
    </row>
    <row r="22" spans="1:75" ht="15" customHeight="1" thickBot="1">
      <c r="A22" s="264">
        <v>44</v>
      </c>
      <c r="B22" s="516" t="s">
        <v>3342</v>
      </c>
      <c r="C22" s="516"/>
      <c r="D22" s="516"/>
      <c r="E22" s="516"/>
      <c r="F22" s="516"/>
      <c r="G22" s="516"/>
      <c r="H22" s="516"/>
      <c r="I22" s="516"/>
      <c r="J22" s="517"/>
      <c r="K22" s="590">
        <f>E18+E19+E20+E21+L18+L19+K13</f>
        <v>30840</v>
      </c>
      <c r="L22" s="591"/>
      <c r="M22" s="592"/>
      <c r="BT22"/>
      <c r="BU22"/>
      <c r="BV22"/>
      <c r="BW22"/>
    </row>
    <row r="23" spans="1:75" ht="15" customHeight="1" thickBot="1">
      <c r="A23" s="265">
        <v>45</v>
      </c>
      <c r="B23" s="518" t="s">
        <v>3331</v>
      </c>
      <c r="C23" s="518"/>
      <c r="D23" s="518"/>
      <c r="E23" s="518"/>
      <c r="F23" s="518"/>
      <c r="G23" s="518"/>
      <c r="H23" s="518"/>
      <c r="I23" s="518"/>
      <c r="J23" s="519"/>
      <c r="K23" s="593">
        <f>MAX(0,K11-K22)</f>
        <v>0</v>
      </c>
      <c r="L23" s="594"/>
      <c r="M23" s="595"/>
      <c r="BT23"/>
      <c r="BU23"/>
      <c r="BV23"/>
      <c r="BW23"/>
    </row>
    <row r="24" spans="1:75" ht="15.95" customHeight="1" thickBot="1">
      <c r="A24" s="584" t="s">
        <v>3239</v>
      </c>
      <c r="B24" s="584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</row>
    <row r="25" spans="1:75" ht="22.5" customHeight="1">
      <c r="A25" s="586"/>
      <c r="B25" s="560" t="s">
        <v>3140</v>
      </c>
      <c r="C25" s="553"/>
      <c r="D25" s="561"/>
      <c r="E25" s="560" t="s">
        <v>19</v>
      </c>
      <c r="F25" s="553"/>
      <c r="G25" s="561"/>
      <c r="H25" s="510" t="s">
        <v>3138</v>
      </c>
      <c r="I25" s="514"/>
      <c r="J25" s="510" t="s">
        <v>3139</v>
      </c>
      <c r="K25" s="514"/>
      <c r="L25" s="510" t="s">
        <v>3147</v>
      </c>
      <c r="M25" s="511"/>
      <c r="BS25"/>
      <c r="BT25"/>
      <c r="BU25"/>
      <c r="BV25"/>
      <c r="BW25"/>
    </row>
    <row r="26" spans="1:75" ht="21.95" customHeight="1">
      <c r="A26" s="587"/>
      <c r="B26" s="562"/>
      <c r="C26" s="563"/>
      <c r="D26" s="564"/>
      <c r="E26" s="562"/>
      <c r="F26" s="563"/>
      <c r="G26" s="564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75" ht="12" customHeight="1">
      <c r="A27" s="588"/>
      <c r="B27" s="565">
        <v>1</v>
      </c>
      <c r="C27" s="566"/>
      <c r="D27" s="567"/>
      <c r="E27" s="565">
        <v>2</v>
      </c>
      <c r="F27" s="566"/>
      <c r="G27" s="567"/>
      <c r="H27" s="512">
        <v>3</v>
      </c>
      <c r="I27" s="513"/>
      <c r="J27" s="512">
        <v>4</v>
      </c>
      <c r="K27" s="513"/>
      <c r="L27" s="512">
        <v>5</v>
      </c>
      <c r="M27" s="589"/>
      <c r="BS27"/>
      <c r="BT27"/>
      <c r="BU27"/>
      <c r="BV27"/>
      <c r="BW27"/>
    </row>
    <row r="28" spans="1:75" ht="15" customHeight="1">
      <c r="A28" s="12">
        <v>1</v>
      </c>
      <c r="B28" s="575" t="s">
        <v>18</v>
      </c>
      <c r="C28" s="576"/>
      <c r="D28" s="577"/>
      <c r="E28" s="568"/>
      <c r="F28" s="569"/>
      <c r="G28" s="570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75" ht="15" customHeight="1">
      <c r="A29" s="12">
        <v>2</v>
      </c>
      <c r="B29" s="575" t="s">
        <v>18</v>
      </c>
      <c r="C29" s="576"/>
      <c r="D29" s="577"/>
      <c r="E29" s="568"/>
      <c r="F29" s="569"/>
      <c r="G29" s="570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75" ht="15" customHeight="1">
      <c r="A30" s="12">
        <v>3</v>
      </c>
      <c r="B30" s="575" t="s">
        <v>18</v>
      </c>
      <c r="C30" s="576"/>
      <c r="D30" s="577"/>
      <c r="E30" s="568"/>
      <c r="F30" s="569"/>
      <c r="G30" s="570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75" ht="15" customHeight="1">
      <c r="A31" s="12">
        <v>4</v>
      </c>
      <c r="B31" s="575" t="s">
        <v>18</v>
      </c>
      <c r="C31" s="576"/>
      <c r="D31" s="577"/>
      <c r="E31" s="568"/>
      <c r="F31" s="569"/>
      <c r="G31" s="570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75" ht="15" customHeight="1" thickBot="1">
      <c r="A32" s="13"/>
      <c r="B32" s="529" t="s">
        <v>6</v>
      </c>
      <c r="C32" s="530"/>
      <c r="D32" s="531"/>
      <c r="E32" s="532"/>
      <c r="F32" s="533"/>
      <c r="G32" s="534"/>
      <c r="H32" s="122">
        <f>+SUM(H28:H31)</f>
        <v>0</v>
      </c>
      <c r="I32" s="122">
        <f t="shared" ref="I32:M32" si="0">+SUM(I28:I31)</f>
        <v>0</v>
      </c>
      <c r="J32" s="122">
        <f t="shared" si="0"/>
        <v>0</v>
      </c>
      <c r="K32" s="122">
        <f t="shared" si="0"/>
        <v>0</v>
      </c>
      <c r="L32" s="122">
        <f t="shared" si="0"/>
        <v>0</v>
      </c>
      <c r="M32" s="219">
        <f t="shared" si="0"/>
        <v>0</v>
      </c>
      <c r="BW32"/>
    </row>
    <row r="33" spans="1:75" ht="5.45" customHeight="1" thickBot="1">
      <c r="A33" s="553"/>
      <c r="B33" s="553"/>
      <c r="C33" s="553"/>
      <c r="D33" s="553"/>
      <c r="E33" s="553"/>
      <c r="F33" s="553"/>
      <c r="G33" s="553"/>
      <c r="H33" s="553"/>
      <c r="I33" s="553"/>
      <c r="J33" s="553"/>
      <c r="K33" s="553"/>
      <c r="L33" s="553"/>
      <c r="M33" s="553"/>
      <c r="BW33"/>
    </row>
    <row r="34" spans="1:75" ht="15.95" customHeight="1">
      <c r="A34" s="182">
        <v>46</v>
      </c>
      <c r="B34" s="554" t="s">
        <v>7</v>
      </c>
      <c r="C34" s="555"/>
      <c r="D34" s="535">
        <f>+H32*1267+I32*2534+J32*1860+K32*3720+L32*2320+M32*4640</f>
        <v>0</v>
      </c>
      <c r="E34" s="535"/>
      <c r="F34" s="535"/>
      <c r="G34" s="180" t="s">
        <v>3256</v>
      </c>
      <c r="H34" s="485" t="s">
        <v>3260</v>
      </c>
      <c r="I34" s="486"/>
      <c r="J34" s="486"/>
      <c r="K34" s="476">
        <f>IF(D34-D35&lt;99,0,D34-D35)</f>
        <v>0</v>
      </c>
      <c r="L34" s="476"/>
      <c r="M34" s="477"/>
      <c r="BW34"/>
    </row>
    <row r="35" spans="1:75" ht="21.95" customHeight="1">
      <c r="A35" s="183">
        <v>47</v>
      </c>
      <c r="B35" s="556" t="s">
        <v>3277</v>
      </c>
      <c r="C35" s="557"/>
      <c r="D35" s="536">
        <f>MIN(D34,K23)</f>
        <v>0</v>
      </c>
      <c r="E35" s="536"/>
      <c r="F35" s="536"/>
      <c r="G35" s="181" t="s">
        <v>3257</v>
      </c>
      <c r="H35" s="492" t="s">
        <v>3284</v>
      </c>
      <c r="I35" s="550"/>
      <c r="J35" s="550"/>
      <c r="K35" s="505">
        <f>+P6</f>
        <v>0</v>
      </c>
      <c r="L35" s="505"/>
      <c r="M35" s="578"/>
      <c r="BW35"/>
    </row>
    <row r="36" spans="1:75" ht="21.95" customHeight="1" thickBot="1">
      <c r="A36" s="184">
        <v>48</v>
      </c>
      <c r="B36" s="558" t="s">
        <v>3259</v>
      </c>
      <c r="C36" s="559"/>
      <c r="D36" s="625">
        <f>K23-D35</f>
        <v>0</v>
      </c>
      <c r="E36" s="625"/>
      <c r="F36" s="625"/>
      <c r="G36" s="213" t="s">
        <v>3258</v>
      </c>
      <c r="H36" s="551" t="s">
        <v>3278</v>
      </c>
      <c r="I36" s="552"/>
      <c r="J36" s="552"/>
      <c r="K36" s="527">
        <f>K34-K35</f>
        <v>0</v>
      </c>
      <c r="L36" s="527"/>
      <c r="M36" s="549"/>
      <c r="BW36"/>
    </row>
    <row r="37" spans="1:75" ht="16.149999999999999" customHeight="1" thickBot="1">
      <c r="A37" s="484" t="s">
        <v>3261</v>
      </c>
      <c r="B37" s="484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BQ37"/>
      <c r="BR37"/>
      <c r="BS37"/>
      <c r="BT37"/>
      <c r="BU37"/>
      <c r="BV37"/>
      <c r="BW37"/>
    </row>
    <row r="38" spans="1:75" ht="15.95" customHeight="1">
      <c r="A38" s="182">
        <v>52</v>
      </c>
      <c r="B38" s="611" t="s">
        <v>3279</v>
      </c>
      <c r="C38" s="612"/>
      <c r="D38" s="612"/>
      <c r="E38" s="612"/>
      <c r="F38" s="612"/>
      <c r="G38" s="612"/>
      <c r="H38" s="612"/>
      <c r="I38" s="612"/>
      <c r="J38" s="612"/>
      <c r="K38" s="489">
        <f>+P4</f>
        <v>0</v>
      </c>
      <c r="L38" s="489"/>
      <c r="M38" s="615"/>
      <c r="BW38"/>
    </row>
    <row r="39" spans="1:75" ht="15.95" customHeight="1">
      <c r="A39" s="183">
        <v>53</v>
      </c>
      <c r="B39" s="617" t="s">
        <v>3328</v>
      </c>
      <c r="C39" s="618"/>
      <c r="D39" s="616">
        <f>+P5</f>
        <v>0</v>
      </c>
      <c r="E39" s="616"/>
      <c r="F39" s="616"/>
      <c r="G39" s="181" t="s">
        <v>3265</v>
      </c>
      <c r="H39" s="602" t="s">
        <v>3262</v>
      </c>
      <c r="I39" s="544"/>
      <c r="J39" s="544"/>
      <c r="K39" s="505">
        <v>0</v>
      </c>
      <c r="L39" s="505"/>
      <c r="M39" s="578"/>
      <c r="BW39"/>
    </row>
    <row r="40" spans="1:75" ht="15.95" customHeight="1" thickBot="1">
      <c r="A40" s="184">
        <v>55</v>
      </c>
      <c r="B40" s="613" t="s">
        <v>3263</v>
      </c>
      <c r="C40" s="614"/>
      <c r="D40" s="614"/>
      <c r="E40" s="614"/>
      <c r="F40" s="614"/>
      <c r="G40" s="614"/>
      <c r="H40" s="614"/>
      <c r="I40" s="614"/>
      <c r="J40" s="614"/>
      <c r="K40" s="527">
        <f>+D36-K36-K38-D39-K39</f>
        <v>0</v>
      </c>
      <c r="L40" s="527"/>
      <c r="M40" s="549"/>
      <c r="BW40"/>
    </row>
    <row r="41" spans="1:75" ht="16.149999999999999" customHeight="1" thickBot="1">
      <c r="A41" s="484" t="s">
        <v>3264</v>
      </c>
      <c r="B41" s="484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BQ41"/>
      <c r="BR41"/>
      <c r="BS41"/>
      <c r="BT41"/>
      <c r="BU41"/>
      <c r="BV41"/>
      <c r="BW41"/>
    </row>
    <row r="42" spans="1:75" ht="22.15" customHeight="1">
      <c r="A42" s="619" t="s">
        <v>3317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214">
        <v>0</v>
      </c>
      <c r="BW42"/>
    </row>
    <row r="43" spans="1:75" ht="15" customHeight="1">
      <c r="A43" s="621" t="s">
        <v>3266</v>
      </c>
      <c r="B43" s="622"/>
      <c r="C43" s="622"/>
      <c r="D43" s="622"/>
      <c r="E43" s="622"/>
      <c r="F43" s="622"/>
      <c r="G43" s="622"/>
      <c r="H43" s="622"/>
      <c r="I43" s="622"/>
      <c r="J43" s="622"/>
      <c r="K43" s="622"/>
      <c r="L43" s="622"/>
      <c r="M43" s="215">
        <v>0</v>
      </c>
      <c r="BW43"/>
    </row>
    <row r="44" spans="1:75" ht="15" customHeight="1">
      <c r="A44" s="621" t="s">
        <v>3267</v>
      </c>
      <c r="B44" s="622"/>
      <c r="C44" s="622"/>
      <c r="D44" s="622"/>
      <c r="E44" s="622"/>
      <c r="F44" s="622"/>
      <c r="G44" s="622"/>
      <c r="H44" s="622"/>
      <c r="I44" s="622"/>
      <c r="J44" s="622"/>
      <c r="K44" s="622"/>
      <c r="L44" s="622"/>
      <c r="M44" s="215">
        <v>0</v>
      </c>
      <c r="BW44"/>
    </row>
    <row r="45" spans="1:75" ht="15" customHeight="1">
      <c r="A45" s="621" t="s">
        <v>3268</v>
      </c>
      <c r="B45" s="622"/>
      <c r="C45" s="622"/>
      <c r="D45" s="622"/>
      <c r="E45" s="622"/>
      <c r="F45" s="622"/>
      <c r="G45" s="622"/>
      <c r="H45" s="622"/>
      <c r="I45" s="622"/>
      <c r="J45" s="622"/>
      <c r="K45" s="622"/>
      <c r="L45" s="622"/>
      <c r="M45" s="215">
        <v>0</v>
      </c>
      <c r="BW45"/>
    </row>
    <row r="46" spans="1:75" ht="24" customHeight="1">
      <c r="A46" s="623" t="s">
        <v>3269</v>
      </c>
      <c r="B46" s="624"/>
      <c r="C46" s="624"/>
      <c r="D46" s="624"/>
      <c r="E46" s="624"/>
      <c r="F46" s="624"/>
      <c r="G46" s="624"/>
      <c r="H46" s="624"/>
      <c r="I46" s="624"/>
      <c r="J46" s="624"/>
      <c r="K46" s="624"/>
      <c r="L46" s="624"/>
      <c r="M46" s="215">
        <v>0</v>
      </c>
      <c r="BW46"/>
    </row>
    <row r="47" spans="1:75" ht="13.5" customHeight="1">
      <c r="A47" s="481" t="s">
        <v>3345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3"/>
      <c r="M47" s="215">
        <v>0</v>
      </c>
      <c r="BW47"/>
    </row>
    <row r="48" spans="1:75" ht="15" customHeight="1">
      <c r="A48" s="609" t="s">
        <v>3344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610"/>
      <c r="M48" s="215">
        <v>0</v>
      </c>
      <c r="BW48"/>
    </row>
    <row r="49" spans="1:75" ht="15" customHeight="1">
      <c r="A49" s="609" t="s">
        <v>3332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610"/>
      <c r="M49" s="215">
        <v>0</v>
      </c>
      <c r="BW49"/>
    </row>
    <row r="50" spans="1:75" ht="15" customHeight="1">
      <c r="A50" s="609" t="s">
        <v>3285</v>
      </c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610"/>
      <c r="M50" s="215">
        <v>0</v>
      </c>
      <c r="BW50"/>
    </row>
    <row r="51" spans="1:75" ht="15" customHeight="1">
      <c r="A51" s="609" t="s">
        <v>3343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610"/>
      <c r="M51" s="215">
        <v>0</v>
      </c>
      <c r="BW51"/>
    </row>
    <row r="52" spans="1:75" ht="15" customHeight="1" thickBot="1">
      <c r="A52" s="607" t="s">
        <v>3270</v>
      </c>
      <c r="B52" s="608"/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188">
        <f>SUM(M42:M51)</f>
        <v>0</v>
      </c>
      <c r="BW52"/>
    </row>
    <row r="53" spans="1:75">
      <c r="A53" s="509">
        <v>2</v>
      </c>
      <c r="B53" s="509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</row>
    <row r="54" spans="1: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s="6" customFormat="1"/>
    <row r="102" spans="1:13" s="6" customFormat="1"/>
    <row r="103" spans="1:13" s="6" customFormat="1"/>
    <row r="104" spans="1:13" s="6" customFormat="1"/>
    <row r="105" spans="1:13" s="6" customFormat="1"/>
    <row r="106" spans="1:13" s="6" customFormat="1"/>
    <row r="107" spans="1:13" s="6" customFormat="1"/>
    <row r="108" spans="1:13" s="6" customFormat="1"/>
    <row r="109" spans="1:13" s="6" customFormat="1"/>
    <row r="110" spans="1:13" s="6" customFormat="1"/>
    <row r="111" spans="1:13" s="6" customFormat="1"/>
    <row r="112" spans="1:13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6" customFormat="1"/>
    <row r="241" s="6" customFormat="1"/>
    <row r="242" s="6" customFormat="1"/>
    <row r="243" s="6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6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6" customFormat="1"/>
    <row r="296" s="6" customFormat="1"/>
    <row r="297" s="6" customFormat="1"/>
    <row r="298" s="6" customFormat="1"/>
    <row r="299" s="6" customFormat="1"/>
    <row r="300" s="6" customFormat="1"/>
    <row r="301" s="6" customFormat="1"/>
    <row r="302" s="6" customFormat="1"/>
    <row r="303" s="6" customFormat="1"/>
    <row r="304" s="6" customFormat="1"/>
    <row r="305" s="6" customFormat="1"/>
    <row r="306" s="6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6" customFormat="1"/>
    <row r="332" s="6" customFormat="1"/>
    <row r="333" s="6" customFormat="1"/>
    <row r="334" s="6" customFormat="1"/>
    <row r="335" s="6" customFormat="1"/>
    <row r="336" s="6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6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6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  <row r="375" s="6" customFormat="1"/>
    <row r="376" s="6" customFormat="1"/>
    <row r="377" s="6" customFormat="1"/>
    <row r="378" s="6" customFormat="1"/>
    <row r="379" s="6" customFormat="1"/>
    <row r="380" s="6" customFormat="1"/>
    <row r="381" s="6" customFormat="1"/>
    <row r="382" s="6" customFormat="1"/>
    <row r="383" s="6" customFormat="1"/>
    <row r="384" s="6" customFormat="1"/>
    <row r="385" s="6" customFormat="1"/>
    <row r="386" s="6" customFormat="1"/>
    <row r="387" s="6" customFormat="1"/>
    <row r="388" s="6" customFormat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  <row r="585" s="6" customFormat="1"/>
    <row r="586" s="6" customFormat="1"/>
    <row r="587" s="6" customFormat="1"/>
    <row r="588" s="6" customFormat="1"/>
    <row r="589" s="6" customFormat="1"/>
    <row r="590" s="6" customFormat="1"/>
    <row r="591" s="6" customFormat="1"/>
    <row r="592" s="6" customFormat="1"/>
    <row r="593" s="6" customFormat="1"/>
    <row r="594" s="6" customFormat="1"/>
    <row r="595" s="6" customFormat="1"/>
    <row r="596" s="6" customFormat="1"/>
    <row r="597" s="6" customFormat="1"/>
    <row r="598" s="6" customFormat="1"/>
    <row r="599" s="6" customFormat="1"/>
    <row r="600" s="6" customFormat="1"/>
    <row r="601" s="6" customFormat="1"/>
    <row r="602" s="6" customFormat="1"/>
    <row r="603" s="6" customFormat="1"/>
    <row r="604" s="6" customFormat="1"/>
    <row r="605" s="6" customFormat="1"/>
    <row r="606" s="6" customFormat="1"/>
    <row r="607" s="6" customFormat="1"/>
    <row r="608" s="6" customFormat="1"/>
    <row r="609" s="6" customFormat="1"/>
    <row r="610" s="6" customFormat="1"/>
    <row r="611" s="6" customFormat="1"/>
    <row r="612" s="6" customFormat="1"/>
    <row r="613" s="6" customFormat="1"/>
    <row r="614" s="6" customFormat="1"/>
    <row r="615" s="6" customFormat="1"/>
    <row r="616" s="6" customFormat="1"/>
    <row r="617" s="6" customFormat="1"/>
    <row r="618" s="6" customFormat="1"/>
    <row r="619" s="6" customFormat="1"/>
    <row r="620" s="6" customFormat="1"/>
    <row r="621" s="6" customFormat="1"/>
    <row r="622" s="6" customFormat="1"/>
    <row r="623" s="6" customFormat="1"/>
    <row r="624" s="6" customFormat="1"/>
    <row r="625" s="6" customFormat="1"/>
    <row r="626" s="6" customFormat="1"/>
    <row r="627" s="6" customFormat="1"/>
    <row r="628" s="6" customFormat="1"/>
    <row r="629" s="6" customFormat="1"/>
    <row r="630" s="6" customFormat="1"/>
    <row r="631" s="6" customFormat="1"/>
    <row r="632" s="6" customFormat="1"/>
    <row r="633" s="6" customFormat="1"/>
    <row r="634" s="6" customFormat="1"/>
    <row r="635" s="6" customFormat="1"/>
    <row r="636" s="6" customFormat="1"/>
    <row r="637" s="6" customFormat="1"/>
    <row r="638" s="6" customFormat="1"/>
    <row r="639" s="6" customFormat="1"/>
  </sheetData>
  <sheetProtection algorithmName="SHA-512" hashValue="tt8C5+bSqNeQzVeLAz5WLsNes7gG338VmsoyzPjrNP1Oi3MY0dBDa6D5qKXQRhNWs82qSXxprIt1HQ4duWBy2w==" saltValue="QCOKVPaWDZTSSjoqDez/Yg==" spinCount="100000" sheet="1" objects="1" scenarios="1"/>
  <mergeCells count="119"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</mergeCells>
  <phoneticPr fontId="9" type="noConversion"/>
  <hyperlinks>
    <hyperlink ref="N11" r:id="rId1" display="http://business.center.cz/business/sablony/s3-priznani-k-dani-z-prijmu-fyzickych-osob.aspx" xr:uid="{C8D8D0D3-4E39-4801-886A-3DC2D63CA854}"/>
  </hyperlink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3" orientation="portrait" r:id="rId2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>
      <selection activeCell="A7" sqref="A7:G7"/>
    </sheetView>
  </sheetViews>
  <sheetFormatPr defaultColWidth="8.85546875" defaultRowHeight="12"/>
  <cols>
    <col min="1" max="1" width="6.140625" style="130" customWidth="1"/>
    <col min="2" max="4" width="16.7109375" style="130" customWidth="1"/>
    <col min="5" max="7" width="17.7109375" style="130" customWidth="1"/>
    <col min="8" max="16384" width="8.85546875" style="130"/>
  </cols>
  <sheetData>
    <row r="1" spans="1:7" ht="15" customHeight="1">
      <c r="A1" s="630"/>
      <c r="B1" s="630"/>
      <c r="C1" s="630"/>
      <c r="D1" s="630"/>
      <c r="E1" s="630"/>
      <c r="F1" s="630"/>
      <c r="G1" s="630"/>
    </row>
    <row r="2" spans="1:7" ht="26.45" customHeight="1">
      <c r="A2" s="631" t="s">
        <v>3162</v>
      </c>
      <c r="B2" s="631"/>
      <c r="C2" s="631"/>
      <c r="D2" s="631"/>
      <c r="E2" s="631"/>
      <c r="F2" s="631"/>
      <c r="G2" s="631"/>
    </row>
    <row r="3" spans="1:7" ht="15" customHeight="1">
      <c r="A3" s="632" t="s">
        <v>3163</v>
      </c>
      <c r="B3" s="632"/>
      <c r="C3" s="632"/>
      <c r="D3" s="632"/>
      <c r="E3" s="632"/>
      <c r="F3" s="632"/>
      <c r="G3" s="632"/>
    </row>
    <row r="4" spans="1:7" ht="15" customHeight="1">
      <c r="A4" s="632" t="s">
        <v>3287</v>
      </c>
      <c r="B4" s="632"/>
      <c r="C4" s="632"/>
      <c r="D4" s="632"/>
      <c r="E4" s="632"/>
      <c r="F4" s="632"/>
      <c r="G4" s="632"/>
    </row>
    <row r="5" spans="1:7" ht="15" customHeight="1">
      <c r="A5" s="633" t="s">
        <v>3164</v>
      </c>
      <c r="B5" s="633"/>
      <c r="C5" s="633"/>
      <c r="D5" s="633"/>
      <c r="E5" s="633"/>
      <c r="F5" s="633"/>
      <c r="G5" s="633"/>
    </row>
    <row r="6" spans="1:7" ht="15" customHeight="1" thickBot="1">
      <c r="A6" s="633"/>
      <c r="B6" s="633"/>
      <c r="C6" s="633"/>
      <c r="D6" s="633"/>
      <c r="E6" s="633"/>
      <c r="F6" s="633"/>
      <c r="G6" s="633"/>
    </row>
    <row r="7" spans="1:7" ht="15" customHeight="1">
      <c r="A7" s="634" t="s">
        <v>3350</v>
      </c>
      <c r="B7" s="635"/>
      <c r="C7" s="635"/>
      <c r="D7" s="635"/>
      <c r="E7" s="449"/>
      <c r="F7" s="449"/>
      <c r="G7" s="636"/>
    </row>
    <row r="8" spans="1:7" ht="18" customHeight="1">
      <c r="A8" s="637" t="s">
        <v>22</v>
      </c>
      <c r="B8" s="638"/>
      <c r="C8" s="638"/>
      <c r="D8" s="638"/>
      <c r="E8" s="638"/>
      <c r="F8" s="638"/>
      <c r="G8" s="639"/>
    </row>
    <row r="9" spans="1:7" ht="15" customHeight="1">
      <c r="A9" s="640" t="s">
        <v>3165</v>
      </c>
      <c r="B9" s="641"/>
      <c r="C9" s="641"/>
      <c r="D9" s="641"/>
      <c r="E9" s="641"/>
      <c r="F9" s="641"/>
      <c r="G9" s="642"/>
    </row>
    <row r="10" spans="1:7" ht="18" customHeight="1">
      <c r="A10" s="643"/>
      <c r="B10" s="644"/>
      <c r="C10" s="644"/>
      <c r="D10" s="644"/>
      <c r="E10" s="644"/>
      <c r="F10" s="644"/>
      <c r="G10" s="645"/>
    </row>
    <row r="11" spans="1:7" ht="15" customHeight="1">
      <c r="A11" s="640" t="s">
        <v>3166</v>
      </c>
      <c r="B11" s="641"/>
      <c r="C11" s="641"/>
      <c r="D11" s="641"/>
      <c r="E11" s="641"/>
      <c r="F11" s="641"/>
      <c r="G11" s="642"/>
    </row>
    <row r="12" spans="1:7" ht="18" customHeight="1">
      <c r="A12" s="643"/>
      <c r="B12" s="644"/>
      <c r="C12" s="644"/>
      <c r="D12" s="644"/>
      <c r="E12" s="644"/>
      <c r="F12" s="644"/>
      <c r="G12" s="645"/>
    </row>
    <row r="13" spans="1:7" ht="5.0999999999999996" customHeight="1" thickBot="1">
      <c r="A13" s="626"/>
      <c r="B13" s="627"/>
      <c r="C13" s="627"/>
      <c r="D13" s="628"/>
      <c r="E13" s="628"/>
      <c r="F13" s="628"/>
      <c r="G13" s="629"/>
    </row>
    <row r="14" spans="1:7" ht="5.0999999999999996" customHeight="1">
      <c r="A14" s="650"/>
      <c r="B14" s="650"/>
      <c r="C14" s="650"/>
      <c r="D14" s="650"/>
      <c r="E14" s="650"/>
      <c r="F14" s="650"/>
      <c r="G14" s="650"/>
    </row>
    <row r="15" spans="1:7" ht="18" customHeight="1">
      <c r="A15" s="651" t="s">
        <v>3288</v>
      </c>
      <c r="B15" s="651"/>
      <c r="C15" s="652"/>
      <c r="D15" s="652"/>
      <c r="E15" s="652"/>
      <c r="F15" s="226">
        <f>+'DAP1'!H18</f>
        <v>2025</v>
      </c>
      <c r="G15" s="227" t="s">
        <v>3289</v>
      </c>
    </row>
    <row r="16" spans="1:7" ht="5.0999999999999996" customHeight="1" thickBot="1">
      <c r="A16" s="653"/>
      <c r="B16" s="653"/>
      <c r="C16" s="654"/>
      <c r="D16" s="654"/>
      <c r="E16" s="654"/>
      <c r="F16" s="654"/>
      <c r="G16" s="654"/>
    </row>
    <row r="17" spans="1:11" ht="15" customHeight="1">
      <c r="A17" s="634" t="s">
        <v>10</v>
      </c>
      <c r="B17" s="635"/>
      <c r="C17" s="655"/>
      <c r="D17" s="655"/>
      <c r="E17" s="655"/>
      <c r="F17" s="656" t="s">
        <v>3167</v>
      </c>
      <c r="G17" s="657"/>
    </row>
    <row r="18" spans="1:11" ht="18" customHeight="1">
      <c r="A18" s="658" t="str">
        <f>+IF(EXACT(MID('DAP2'!C15,1,1)," ")," ",+MID('DAP2'!C15,1,+FIND(" ",'DAP2'!C15)))</f>
        <v xml:space="preserve"> </v>
      </c>
      <c r="B18" s="659"/>
      <c r="C18" s="660"/>
      <c r="D18" s="661"/>
      <c r="E18" s="221"/>
      <c r="F18" s="662" t="str">
        <f>+IF(EXACT(MID('DAP2'!C15,1,1)," ")," ",+MID('DAP2'!C15,+FIND(" ",'DAP2'!C15)+1,20))</f>
        <v xml:space="preserve"> </v>
      </c>
      <c r="G18" s="663"/>
    </row>
    <row r="19" spans="1:11" ht="15" customHeight="1">
      <c r="A19" s="664" t="s">
        <v>19</v>
      </c>
      <c r="B19" s="665"/>
      <c r="C19" s="666"/>
      <c r="D19" s="666"/>
      <c r="E19" s="641" t="s">
        <v>3168</v>
      </c>
      <c r="F19" s="667"/>
      <c r="G19" s="668"/>
    </row>
    <row r="20" spans="1:11" ht="18" customHeight="1">
      <c r="A20" s="646" t="str">
        <f>+CONCATENATE('DAP2'!J15)</f>
        <v/>
      </c>
      <c r="B20" s="647"/>
      <c r="C20" s="669"/>
      <c r="D20" s="228"/>
      <c r="E20" s="670" t="str">
        <f>+CONCATENATE(ZAKL_DATA!B16," ",ZAKL_DATA!B17,", ",ZAKL_DATA!B18)</f>
        <v xml:space="preserve"> , </v>
      </c>
      <c r="F20" s="648"/>
      <c r="G20" s="649"/>
    </row>
    <row r="21" spans="1:11" ht="15" customHeight="1">
      <c r="A21" s="671"/>
      <c r="B21" s="672"/>
      <c r="C21" s="667"/>
      <c r="D21" s="667"/>
      <c r="E21" s="667"/>
      <c r="F21" s="667"/>
      <c r="G21" s="668"/>
    </row>
    <row r="22" spans="1:11" ht="18" customHeight="1">
      <c r="A22" s="646"/>
      <c r="B22" s="647"/>
      <c r="C22" s="647"/>
      <c r="D22" s="648"/>
      <c r="E22" s="648"/>
      <c r="F22" s="648"/>
      <c r="G22" s="649"/>
    </row>
    <row r="23" spans="1:11" ht="15" customHeight="1">
      <c r="A23" s="664"/>
      <c r="B23" s="666"/>
      <c r="C23" s="666"/>
      <c r="D23" s="666"/>
      <c r="E23" s="666"/>
      <c r="F23" s="666"/>
      <c r="G23" s="229" t="s">
        <v>3169</v>
      </c>
    </row>
    <row r="24" spans="1:11" ht="18" customHeight="1">
      <c r="A24" s="646"/>
      <c r="B24" s="647"/>
      <c r="C24" s="660"/>
      <c r="D24" s="660"/>
      <c r="E24" s="661"/>
      <c r="F24" s="230"/>
      <c r="G24" s="231" t="str">
        <f>+CONCATENATE(ZAKL_DATA!B19)</f>
        <v/>
      </c>
    </row>
    <row r="25" spans="1:11" ht="9" customHeight="1" thickBot="1">
      <c r="A25" s="673"/>
      <c r="B25" s="674"/>
      <c r="C25" s="674"/>
      <c r="D25" s="674"/>
      <c r="E25" s="675"/>
      <c r="F25" s="675"/>
      <c r="G25" s="676"/>
    </row>
    <row r="26" spans="1:11" ht="10.9" customHeight="1">
      <c r="A26" s="630"/>
      <c r="B26" s="630"/>
      <c r="C26" s="630"/>
      <c r="D26" s="630"/>
      <c r="E26" s="630"/>
      <c r="F26" s="630"/>
      <c r="G26" s="630"/>
    </row>
    <row r="27" spans="1:11" ht="15" customHeight="1">
      <c r="A27" s="232" t="s">
        <v>3290</v>
      </c>
      <c r="B27" s="226">
        <f>+F15</f>
        <v>2025</v>
      </c>
      <c r="C27" s="233" t="s">
        <v>3291</v>
      </c>
      <c r="D27" s="651" t="s">
        <v>3292</v>
      </c>
      <c r="E27" s="677"/>
      <c r="F27" s="677"/>
      <c r="G27" s="677"/>
    </row>
    <row r="28" spans="1:11" ht="15" customHeight="1" thickBot="1">
      <c r="A28" s="653" t="s">
        <v>3293</v>
      </c>
      <c r="B28" s="653"/>
      <c r="C28" s="654"/>
      <c r="D28" s="654"/>
      <c r="E28" s="654"/>
      <c r="F28" s="654"/>
      <c r="G28" s="654"/>
      <c r="H28" s="131"/>
      <c r="I28" s="131"/>
      <c r="J28" s="131"/>
      <c r="K28" s="131"/>
    </row>
    <row r="29" spans="1:11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11" ht="18" customHeight="1">
      <c r="A30" s="234">
        <v>1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11" ht="18" customHeight="1">
      <c r="A31" s="234">
        <v>2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11" ht="18" customHeight="1">
      <c r="A32" s="234">
        <v>3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275" t="s">
        <v>3351</v>
      </c>
      <c r="B36" s="241"/>
      <c r="C36" s="242"/>
      <c r="D36" s="243"/>
      <c r="E36" s="243"/>
      <c r="F36" s="243"/>
      <c r="G36" s="137"/>
    </row>
    <row r="37" spans="1:7" ht="15" customHeight="1">
      <c r="A37" s="630"/>
      <c r="B37" s="630"/>
      <c r="C37" s="630"/>
      <c r="D37" s="630"/>
      <c r="E37" s="630"/>
      <c r="F37" s="630"/>
      <c r="G37" s="630"/>
    </row>
    <row r="38" spans="1:7" ht="15" customHeight="1">
      <c r="A38" s="678" t="s">
        <v>3170</v>
      </c>
      <c r="B38" s="678"/>
      <c r="C38" s="678"/>
      <c r="D38" s="678"/>
      <c r="E38" s="678"/>
      <c r="F38" s="678"/>
      <c r="G38" s="678"/>
    </row>
    <row r="39" spans="1:7" ht="15" customHeight="1">
      <c r="A39" s="681" t="s">
        <v>3352</v>
      </c>
      <c r="B39" s="338"/>
      <c r="C39" s="679"/>
      <c r="D39" s="680"/>
      <c r="E39" s="138" t="s">
        <v>3171</v>
      </c>
      <c r="F39" s="679"/>
      <c r="G39" s="680"/>
    </row>
    <row r="40" spans="1:7" ht="15" customHeight="1">
      <c r="A40" s="650"/>
      <c r="B40" s="650"/>
      <c r="C40" s="650"/>
      <c r="D40" s="650"/>
      <c r="E40" s="650"/>
      <c r="F40" s="650"/>
      <c r="G40" s="650"/>
    </row>
    <row r="41" spans="1:7" ht="15" customHeight="1">
      <c r="A41" s="641"/>
      <c r="B41" s="641"/>
      <c r="C41" s="641"/>
      <c r="D41" s="641"/>
      <c r="E41" s="138" t="s">
        <v>3297</v>
      </c>
      <c r="F41" s="700"/>
      <c r="G41" s="701"/>
    </row>
    <row r="42" spans="1:7" ht="15" customHeight="1">
      <c r="A42" s="295"/>
      <c r="B42" s="295"/>
      <c r="C42" s="295"/>
      <c r="D42" s="295"/>
      <c r="E42" s="650"/>
      <c r="F42" s="650"/>
      <c r="G42" s="650"/>
    </row>
    <row r="43" spans="1:7" ht="15" customHeight="1">
      <c r="A43" s="295"/>
      <c r="B43" s="295"/>
      <c r="C43" s="295"/>
      <c r="D43" s="295"/>
      <c r="E43" s="138" t="s">
        <v>3172</v>
      </c>
      <c r="F43" s="702">
        <f ca="1">TODAY()</f>
        <v>46074</v>
      </c>
      <c r="G43" s="703"/>
    </row>
    <row r="44" spans="1:7" ht="15" customHeight="1">
      <c r="A44" s="295"/>
      <c r="B44" s="295"/>
      <c r="C44" s="295"/>
      <c r="D44" s="295"/>
      <c r="E44" s="138"/>
      <c r="F44" s="139"/>
      <c r="G44" s="139"/>
    </row>
    <row r="45" spans="1:7" ht="15" customHeight="1">
      <c r="A45" s="295"/>
      <c r="B45" s="295"/>
      <c r="C45" s="295"/>
      <c r="D45" s="295"/>
      <c r="E45" s="685" t="s">
        <v>3173</v>
      </c>
      <c r="F45" s="686"/>
      <c r="G45" s="686"/>
    </row>
    <row r="46" spans="1:7" ht="15" customHeight="1">
      <c r="A46" s="295"/>
      <c r="B46" s="295"/>
      <c r="C46" s="295"/>
      <c r="D46" s="295"/>
      <c r="E46" s="690"/>
      <c r="F46" s="691"/>
      <c r="G46" s="692"/>
    </row>
    <row r="47" spans="1:7" ht="15" customHeight="1">
      <c r="A47" s="295"/>
      <c r="B47" s="295"/>
      <c r="C47" s="295"/>
      <c r="D47" s="295"/>
      <c r="E47" s="693"/>
      <c r="F47" s="694"/>
      <c r="G47" s="695"/>
    </row>
    <row r="48" spans="1:7" ht="12" customHeight="1">
      <c r="A48" s="295"/>
      <c r="B48" s="295"/>
      <c r="C48" s="295"/>
      <c r="D48" s="295"/>
      <c r="E48" s="693"/>
      <c r="F48" s="694"/>
      <c r="G48" s="695"/>
    </row>
    <row r="49" spans="1:12" ht="12" customHeight="1">
      <c r="A49" s="295"/>
      <c r="B49" s="295"/>
      <c r="C49" s="295"/>
      <c r="D49" s="295"/>
      <c r="E49" s="696"/>
      <c r="F49" s="697"/>
      <c r="G49" s="698"/>
    </row>
    <row r="50" spans="1:12" ht="12" customHeight="1">
      <c r="A50" s="295"/>
      <c r="B50" s="295"/>
      <c r="C50" s="295"/>
      <c r="D50" s="295"/>
      <c r="E50" s="699"/>
      <c r="F50" s="699"/>
      <c r="G50" s="699"/>
    </row>
    <row r="51" spans="1:12">
      <c r="A51" s="630"/>
      <c r="B51" s="630"/>
      <c r="C51" s="630"/>
      <c r="D51" s="630"/>
      <c r="E51" s="630"/>
      <c r="F51" s="630"/>
      <c r="G51" s="630"/>
    </row>
    <row r="52" spans="1:12">
      <c r="A52" s="687" t="s">
        <v>3353</v>
      </c>
      <c r="B52" s="687"/>
      <c r="C52" s="687"/>
      <c r="D52" s="687"/>
      <c r="E52" s="687"/>
      <c r="F52" s="687"/>
      <c r="G52" s="687"/>
    </row>
    <row r="53" spans="1:12">
      <c r="A53" s="630"/>
      <c r="B53" s="630"/>
      <c r="C53" s="630"/>
      <c r="D53" s="630"/>
      <c r="E53" s="630"/>
      <c r="F53" s="630"/>
      <c r="G53" s="630"/>
    </row>
    <row r="54" spans="1:12">
      <c r="A54" s="688"/>
      <c r="B54" s="688"/>
      <c r="C54" s="688"/>
      <c r="D54" s="688"/>
      <c r="E54" s="688"/>
      <c r="F54" s="688"/>
      <c r="G54" s="688"/>
    </row>
    <row r="55" spans="1:12" ht="15.75">
      <c r="A55" s="689" t="s">
        <v>3354</v>
      </c>
      <c r="B55" s="689"/>
      <c r="C55" s="689"/>
      <c r="D55" s="689"/>
      <c r="E55" s="689"/>
      <c r="F55" s="689"/>
      <c r="G55" s="689"/>
      <c r="H55" s="140"/>
      <c r="I55" s="140"/>
      <c r="J55" s="140"/>
      <c r="K55" s="140"/>
      <c r="L55" s="140"/>
    </row>
    <row r="56" spans="1:12" ht="66.75" customHeight="1">
      <c r="A56" s="682" t="s">
        <v>3298</v>
      </c>
      <c r="B56" s="682"/>
      <c r="C56" s="682"/>
      <c r="D56" s="682"/>
      <c r="E56" s="682"/>
      <c r="F56" s="682"/>
      <c r="G56" s="682"/>
      <c r="H56" s="141"/>
      <c r="I56" s="141"/>
      <c r="J56" s="141"/>
      <c r="K56" s="141"/>
      <c r="L56" s="141"/>
    </row>
    <row r="57" spans="1:12">
      <c r="A57" s="682"/>
      <c r="B57" s="682"/>
      <c r="C57" s="682"/>
      <c r="D57" s="682"/>
      <c r="E57" s="682"/>
      <c r="F57" s="682"/>
      <c r="G57" s="682"/>
    </row>
    <row r="58" spans="1:12">
      <c r="A58" s="683" t="s">
        <v>3355</v>
      </c>
      <c r="B58" s="684"/>
      <c r="C58" s="684"/>
      <c r="D58" s="684"/>
      <c r="E58" s="684"/>
      <c r="F58" s="684"/>
      <c r="G58" s="684"/>
    </row>
    <row r="59" spans="1:12">
      <c r="A59" s="684"/>
      <c r="B59" s="684"/>
      <c r="C59" s="684"/>
      <c r="D59" s="684"/>
      <c r="E59" s="684"/>
      <c r="F59" s="684"/>
      <c r="G59" s="684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41" right="0.19685039370078741" top="0.39370078740157483" bottom="0.3937007874015748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>
      <selection activeCell="A10" sqref="A10"/>
    </sheetView>
  </sheetViews>
  <sheetFormatPr defaultColWidth="8.85546875" defaultRowHeight="15"/>
  <cols>
    <col min="1" max="1" width="9.5703125" style="142" customWidth="1"/>
    <col min="2" max="2" width="17.28515625" style="142" customWidth="1"/>
    <col min="3" max="3" width="17.85546875" style="142" customWidth="1"/>
    <col min="4" max="4" width="16.28515625" style="142" customWidth="1"/>
    <col min="5" max="5" width="21.5703125" style="142" customWidth="1"/>
    <col min="6" max="6" width="16.7109375" style="142" customWidth="1"/>
    <col min="7" max="16384" width="8.85546875" style="142"/>
  </cols>
  <sheetData>
    <row r="1" spans="1:6" ht="18" customHeight="1">
      <c r="A1" s="705"/>
      <c r="B1" s="705"/>
      <c r="C1" s="705"/>
      <c r="D1" s="705"/>
      <c r="E1" s="705"/>
    </row>
    <row r="2" spans="1:6" ht="27.6" customHeight="1">
      <c r="A2" s="631" t="s">
        <v>3175</v>
      </c>
      <c r="B2" s="631"/>
      <c r="C2" s="631"/>
      <c r="D2" s="631"/>
      <c r="E2" s="631"/>
      <c r="F2" s="143"/>
    </row>
    <row r="3" spans="1:6" ht="18" customHeight="1">
      <c r="A3" s="705"/>
      <c r="B3" s="705"/>
      <c r="C3" s="705"/>
      <c r="D3" s="705"/>
      <c r="E3" s="705"/>
    </row>
    <row r="4" spans="1:6" ht="18" customHeight="1">
      <c r="A4" s="705"/>
      <c r="B4" s="705"/>
      <c r="C4" s="705"/>
      <c r="D4" s="705"/>
      <c r="E4" s="705"/>
    </row>
    <row r="5" spans="1:6" ht="18" customHeight="1">
      <c r="A5" s="144" t="s">
        <v>3176</v>
      </c>
      <c r="B5" s="704" t="str">
        <f>+CONCATENATE('DAP2'!C15)</f>
        <v xml:space="preserve"> </v>
      </c>
      <c r="C5" s="704"/>
      <c r="D5" s="144" t="s">
        <v>5</v>
      </c>
      <c r="E5" s="224" t="str">
        <f>+CONCATENATE('DAP2'!J15)</f>
        <v/>
      </c>
    </row>
    <row r="6" spans="1:6" ht="18" customHeight="1">
      <c r="A6" s="650"/>
      <c r="B6" s="650"/>
      <c r="C6" s="650"/>
      <c r="D6" s="650"/>
      <c r="E6" s="650"/>
    </row>
    <row r="7" spans="1:6" ht="18" customHeight="1">
      <c r="A7" s="144" t="s">
        <v>3177</v>
      </c>
      <c r="B7" s="704" t="str">
        <f>+CONCATENATE(ZAKL_DATA!B16," ",ZAKL_DATA!B17,", ",ZAKL_DATA!B18,", PSČ ",ZAKL_DATA!B19)</f>
        <v xml:space="preserve"> , , PSČ </v>
      </c>
      <c r="C7" s="704"/>
      <c r="D7" s="704"/>
      <c r="E7" s="704"/>
    </row>
    <row r="8" spans="1:6" ht="18" customHeight="1">
      <c r="A8" s="144"/>
      <c r="B8" s="144"/>
      <c r="C8" s="144"/>
      <c r="D8" s="144"/>
      <c r="E8" s="144"/>
    </row>
    <row r="9" spans="1:6" ht="18" customHeight="1">
      <c r="A9" s="706" t="s">
        <v>3358</v>
      </c>
      <c r="B9" s="706"/>
      <c r="C9" s="706"/>
      <c r="D9" s="706"/>
      <c r="E9" s="706"/>
    </row>
    <row r="10" spans="1:6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6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6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6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6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6" ht="18" customHeight="1">
      <c r="A15" s="138" t="s">
        <v>11</v>
      </c>
      <c r="B15" s="151"/>
      <c r="C15" s="151"/>
      <c r="D15" s="151"/>
      <c r="E15" s="147"/>
    </row>
    <row r="16" spans="1:6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50"/>
      <c r="B18" s="650"/>
      <c r="C18" s="650"/>
      <c r="D18" s="650"/>
      <c r="E18" s="650"/>
    </row>
    <row r="19" spans="1:5" ht="18" customHeight="1">
      <c r="A19" s="650"/>
      <c r="B19" s="650"/>
      <c r="C19" s="650"/>
      <c r="D19" s="650"/>
      <c r="E19" s="650"/>
    </row>
    <row r="20" spans="1:5" ht="18" customHeight="1">
      <c r="A20" s="144" t="s">
        <v>3136</v>
      </c>
      <c r="B20" s="223">
        <f ca="1">TODAY()</f>
        <v>46074</v>
      </c>
      <c r="C20" s="650"/>
      <c r="D20" s="650"/>
      <c r="E20" s="650"/>
    </row>
    <row r="21" spans="1:5" ht="18" customHeight="1">
      <c r="A21" s="650"/>
      <c r="B21" s="650"/>
      <c r="C21" s="650"/>
      <c r="D21" s="707"/>
      <c r="E21" s="707"/>
    </row>
    <row r="22" spans="1:5" ht="18" customHeight="1">
      <c r="A22" s="650"/>
      <c r="B22" s="650"/>
      <c r="C22" s="650"/>
      <c r="D22" s="704"/>
      <c r="E22" s="704"/>
    </row>
    <row r="23" spans="1:5" ht="18" customHeight="1">
      <c r="A23" s="650"/>
      <c r="B23" s="650"/>
      <c r="C23" s="650"/>
      <c r="D23" s="708" t="s">
        <v>3178</v>
      </c>
      <c r="E23" s="708"/>
    </row>
    <row r="24" spans="1:5" ht="18" customHeight="1">
      <c r="A24" s="148"/>
      <c r="B24" s="148"/>
      <c r="C24" s="148"/>
      <c r="D24" s="148"/>
      <c r="E24" s="148"/>
    </row>
    <row r="25" spans="1:5">
      <c r="A25" s="148"/>
      <c r="B25" s="148"/>
      <c r="C25" s="148"/>
      <c r="D25" s="148"/>
      <c r="E25" s="148"/>
    </row>
    <row r="26" spans="1:5">
      <c r="A26" s="148"/>
      <c r="B26" s="148"/>
      <c r="C26" s="148"/>
      <c r="D26" s="148"/>
      <c r="E26" s="148"/>
    </row>
    <row r="27" spans="1:5">
      <c r="A27" s="148"/>
      <c r="B27" s="148"/>
      <c r="C27" s="148"/>
      <c r="D27" s="148"/>
      <c r="E27" s="148"/>
    </row>
    <row r="28" spans="1:5">
      <c r="A28" s="148"/>
      <c r="B28" s="148"/>
      <c r="C28" s="148"/>
      <c r="D28" s="148"/>
      <c r="E28" s="148"/>
    </row>
    <row r="29" spans="1:5">
      <c r="A29" s="148"/>
      <c r="B29" s="148"/>
      <c r="C29" s="148"/>
      <c r="D29" s="148"/>
      <c r="E29" s="148"/>
    </row>
    <row r="30" spans="1:5">
      <c r="A30" s="148"/>
      <c r="B30" s="148"/>
      <c r="C30" s="148"/>
      <c r="D30" s="148"/>
      <c r="E30" s="148"/>
    </row>
    <row r="31" spans="1:5">
      <c r="A31" s="148"/>
      <c r="B31" s="148"/>
      <c r="C31" s="148"/>
      <c r="D31" s="148"/>
      <c r="E31" s="148"/>
    </row>
    <row r="32" spans="1:5">
      <c r="A32" s="148"/>
      <c r="B32" s="148"/>
      <c r="C32" s="148"/>
      <c r="D32" s="148"/>
      <c r="E32" s="148"/>
    </row>
    <row r="33" spans="1:5">
      <c r="A33" s="148"/>
      <c r="B33" s="148"/>
      <c r="C33" s="148"/>
      <c r="D33" s="148"/>
      <c r="E33" s="148"/>
    </row>
    <row r="34" spans="1:5">
      <c r="A34" s="148"/>
      <c r="B34" s="148"/>
      <c r="C34" s="148"/>
      <c r="D34" s="148"/>
      <c r="E34" s="148"/>
    </row>
    <row r="35" spans="1:5">
      <c r="A35" s="148"/>
      <c r="B35" s="148"/>
      <c r="C35" s="148"/>
      <c r="D35" s="148"/>
      <c r="E35" s="148"/>
    </row>
    <row r="36" spans="1:5">
      <c r="A36" s="148"/>
      <c r="B36" s="148"/>
      <c r="C36" s="148"/>
      <c r="D36" s="148"/>
      <c r="E36" s="148"/>
    </row>
    <row r="37" spans="1:5">
      <c r="A37" s="148"/>
      <c r="B37" s="148"/>
      <c r="C37" s="148"/>
      <c r="D37" s="148"/>
      <c r="E37" s="148"/>
    </row>
    <row r="38" spans="1:5">
      <c r="A38" s="148"/>
      <c r="B38" s="148"/>
      <c r="C38" s="148"/>
      <c r="D38" s="148"/>
      <c r="E38" s="148"/>
    </row>
    <row r="39" spans="1:5">
      <c r="A39" s="148"/>
      <c r="B39" s="148"/>
      <c r="C39" s="148"/>
      <c r="D39" s="148"/>
      <c r="E39" s="148"/>
    </row>
    <row r="40" spans="1:5">
      <c r="A40" s="148"/>
      <c r="B40" s="148"/>
      <c r="C40" s="148"/>
      <c r="D40" s="148"/>
      <c r="E40" s="148"/>
    </row>
    <row r="41" spans="1:5">
      <c r="A41" s="148"/>
      <c r="B41" s="148"/>
      <c r="C41" s="148"/>
      <c r="D41" s="148"/>
      <c r="E41" s="148"/>
    </row>
    <row r="42" spans="1:5">
      <c r="A42" s="148"/>
      <c r="B42" s="148"/>
      <c r="C42" s="148"/>
      <c r="D42" s="148"/>
      <c r="E42" s="148"/>
    </row>
    <row r="43" spans="1:5">
      <c r="A43" s="148"/>
      <c r="B43" s="148"/>
      <c r="C43" s="148"/>
      <c r="D43" s="148"/>
      <c r="E43" s="148"/>
    </row>
  </sheetData>
  <sheetProtection algorithmName="SHA-512" hashValue="JjZLk6bxiQ+fyNRSolcVvahJjE1EXvZ6SOujJ1gEvdoQojHOHbf5vjsByFvmDn/Zvpoe85Ksok/xnVR++dVAiw==" saltValue="7jeFBis8xrCq3tzcIbIQ4g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  <vt:lpstr>fin_ur</vt:lpstr>
      <vt:lpstr>'DAP1'!Oblast_tisku</vt:lpstr>
      <vt:lpstr>'DAP2'!Oblast_tisku</vt:lpstr>
      <vt:lpstr>Potvr_ZAM!Oblast_tisku</vt:lpstr>
      <vt:lpstr>Prohl_manž!Oblast_tisku</vt:lpstr>
      <vt:lpstr>UVOD!Oblast_tisku</vt:lpstr>
      <vt:lpstr>ZAKL_DATA!Oblast_tisku</vt:lpstr>
      <vt:lpstr>staty</vt:lpstr>
    </vt:vector>
  </TitlesOfParts>
  <Company>Aspekt HM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25.2.2002</dc:subject>
  <dc:creator>Martin Štěpán</dc:creator>
  <cp:lastModifiedBy>Martin Štěpán</cp:lastModifiedBy>
  <cp:lastPrinted>2024-11-22T08:28:24Z</cp:lastPrinted>
  <dcterms:created xsi:type="dcterms:W3CDTF">2000-01-30T17:10:20Z</dcterms:created>
  <dcterms:modified xsi:type="dcterms:W3CDTF">2026-02-21T07:14:09Z</dcterms:modified>
</cp:coreProperties>
</file>