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47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<sst xmlns="http://schemas.openxmlformats.org/spreadsheetml/2006/main" count="2477" uniqueCount="2432">
  <si>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</si>
  <si>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</si>
  <si>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</si>
  <si>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</si>
  <si>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</si>
  <si>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</si>
  <si>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</si>
  <si>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</si>
  <si>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</si>
  <si>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</si>
  <si>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</si>
  <si>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</si>
  <si>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</si>
  <si>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</si>
  <si>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</si>
  <si>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</si>
  <si>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</si>
  <si>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</si>
  <si>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</si>
  <si>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</si>
  <si>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</si>
  <si>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</si>
  <si>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</si>
  <si>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</si>
  <si>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</si>
  <si>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</si>
  <si>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</si>
  <si>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</si>
  <si>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</si>
  <si>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</si>
  <si>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</si>
  <si>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</si>
  <si>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</si>
  <si>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</si>
  <si>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</si>
  <si>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</si>
  <si>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</si>
  <si>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</si>
  <si>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</si>
  <si>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</si>
  <si>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</si>
  <si>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</si>
  <si>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</si>
  <si>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</si>
  <si>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</si>
  <si>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</si>
  <si>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</si>
  <si>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</si>
  <si>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</si>
  <si>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</si>
  <si>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</si>
  <si>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</si>
  <si>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</si>
  <si>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</si>
  <si>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</si>
  <si>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</si>
  <si>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</si>
  <si>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</si>
  <si>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</si>
  <si>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</si>
  <si>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</si>
  <si>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</si>
  <si>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</si>
  <si>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</si>
  <si>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</si>
  <si>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</si>
  <si>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</si>
  <si>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</si>
  <si>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</si>
  <si>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</si>
  <si>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</si>
  <si>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</si>
  <si>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</si>
  <si>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</si>
  <si>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</si>
  <si>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</si>
  <si>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</si>
  <si>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</si>
  <si>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</si>
  <si>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</si>
  <si>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</si>
  <si>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</si>
  <si>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</si>
  <si>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</si>
  <si>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</si>
  <si>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</si>
  <si>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</si>
  <si>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</si>
  <si>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</si>
  <si>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</si>
  <si>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</si>
  <si>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</si>
  <si>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</si>
  <si>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</si>
  <si>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</si>
  <si>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</si>
  <si>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</si>
  <si>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</si>
  <si>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</si>
  <si>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</si>
  <si>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</si>
  <si>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</si>
  <si>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</si>
  <si>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</si>
  <si>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</si>
  <si>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</si>
  <si>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</si>
  <si>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</si>
  <si>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</si>
  <si>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</si>
  <si>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</si>
  <si>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</si>
  <si>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</si>
  <si>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</si>
  <si>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</si>
  <si>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</si>
  <si>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</si>
  <si>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</si>
  <si>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</si>
  <si>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</si>
  <si>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</si>
  <si>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</si>
  <si>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</si>
  <si>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</si>
  <si>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</si>
  <si>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</si>
  <si>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</si>
  <si>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</si>
  <si>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</si>
  <si>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</si>
  <si>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</si>
  <si>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</si>
  <si>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</si>
  <si>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</si>
  <si>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</si>
  <si>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</si>
  <si>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</si>
  <si>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</si>
  <si>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</si>
  <si>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</si>
  <si>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</si>
  <si>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</si>
  <si>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</si>
  <si>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</si>
  <si>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</si>
  <si>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</si>
  <si>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</si>
  <si>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</si>
  <si>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</si>
  <si>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</si>
  <si>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</si>
  <si>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</si>
  <si>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</si>
  <si>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</si>
  <si>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</si>
  <si>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</si>
  <si>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</si>
  <si>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</si>
  <si>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</si>
  <si>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</si>
  <si>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</si>
  <si>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</si>
  <si>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</si>
  <si>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</si>
  <si>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</si>
  <si>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</si>
  <si>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</si>
  <si>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</si>
  <si>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</si>
  <si>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</si>
  <si>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</si>
  <si>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</si>
  <si>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</si>
  <si>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</si>
  <si>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</si>
  <si>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</si>
  <si>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</si>
  <si>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</si>
  <si>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</si>
  <si>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</si>
  <si>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</si>
  <si>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</si>
  <si>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</si>
  <si>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</si>
  <si>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</si>
  <si>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</si>
  <si>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</si>
  <si>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</si>
  <si>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</si>
  <si>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</si>
  <si>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</si>
  <si>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</si>
  <si>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</si>
  <si>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</si>
  <si>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</si>
  <si>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</si>
  <si>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</si>
  <si>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</si>
  <si>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</si>
  <si>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</si>
  <si>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</si>
  <si>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</si>
  <si>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</si>
  <si>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</si>
  <si>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</si>
  <si>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</si>
  <si>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</si>
  <si>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</si>
  <si>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</si>
  <si>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</si>
  <si>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</si>
  <si>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</si>
  <si>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</si>
  <si>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</si>
  <si>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</si>
  <si>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</si>
  <si>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</si>
  <si>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</si>
  <si>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</si>
  <si>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</si>
  <si>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</si>
  <si>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</si>
  <si>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</si>
  <si>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</si>
  <si>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</si>
  <si>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</si>
  <si>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</si>
  <si>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</si>
  <si>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</si>
  <si>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</si>
  <si>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</si>
  <si>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</si>
  <si>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</si>
  <si>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</si>
  <si>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</si>
  <si>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</si>
  <si>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</si>
  <si>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</si>
  <si>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</si>
  <si>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</si>
  <si>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</si>
  <si>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</si>
  <si>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</si>
  <si>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</si>
  <si>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</si>
  <si>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</si>
  <si>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</si>
  <si>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</si>
  <si>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</si>
  <si>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</si>
  <si>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</si>
  <si>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</si>
  <si>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</si>
  <si>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</si>
  <si>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</si>
  <si>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</si>
  <si>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</si>
  <si>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</si>
  <si>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</si>
  <si>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</si>
  <si>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</si>
  <si>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</si>
  <si>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</si>
  <si>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</si>
  <si>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</si>
  <si>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</si>
  <si>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</si>
  <si>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</si>
  <si>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</si>
  <si>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</si>
  <si>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</si>
  <si>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</si>
  <si>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</si>
  <si>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</si>
  <si>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</si>
  <si>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</si>
  <si>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</si>
  <si>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</si>
  <si>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</si>
  <si>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</si>
  <si>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</si>
  <si>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</si>
  <si>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</si>
  <si>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</si>
  <si>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</si>
  <si>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</si>
  <si>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</si>
  <si>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</si>
  <si>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</si>
  <si>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</si>
  <si>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</si>
  <si>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</si>
  <si>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</si>
  <si>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</si>
  <si>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</si>
  <si>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</si>
  <si>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</si>
  <si>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</si>
  <si>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</si>
  <si>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</si>
  <si>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</si>
  <si>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</si>
  <si>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</si>
  <si>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</si>
  <si>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</si>
  <si>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</si>
  <si>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</si>
  <si>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</si>
  <si>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</si>
  <si>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</si>
  <si>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</si>
  <si>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</si>
  <si>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</si>
  <si>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</si>
  <si>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</si>
  <si>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</si>
  <si>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</si>
  <si>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</si>
  <si>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</si>
  <si>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</si>
  <si>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</si>
  <si>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</si>
  <si>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</si>
  <si>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</si>
  <si>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</si>
  <si>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</si>
  <si>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</si>
  <si>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</si>
  <si>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</si>
  <si>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</si>
  <si>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</si>
  <si>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</si>
  <si>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</si>
  <si>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</si>
  <si>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</si>
  <si>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</si>
  <si>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</si>
  <si>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</si>
  <si>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</si>
  <si>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</si>
  <si>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</si>
  <si>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</si>
  <si>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</si>
  <si>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</si>
  <si>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</si>
  <si>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</si>
  <si>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</si>
  <si>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</si>
  <si>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</si>
  <si>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</si>
  <si>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</si>
  <si>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</si>
  <si>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</si>
  <si>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</si>
  <si>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</si>
  <si>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</si>
  <si>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</si>
  <si>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</si>
  <si>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</si>
  <si>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</si>
  <si>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</si>
  <si>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</si>
  <si>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</si>
  <si>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</si>
  <si>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</si>
  <si>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</si>
  <si>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</si>
  <si>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</si>
  <si>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</si>
  <si>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</si>
  <si>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</si>
  <si>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</si>
  <si>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</si>
  <si>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</si>
  <si>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</si>
  <si>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</si>
  <si>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</si>
  <si>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</si>
  <si>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</si>
  <si>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</si>
  <si>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</si>
  <si>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</si>
  <si>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</si>
  <si>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</si>
  <si>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</si>
  <si>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</si>
  <si>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</si>
  <si>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</si>
  <si>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</si>
  <si>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</si>
  <si>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</si>
  <si>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</si>
  <si>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</si>
  <si>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</si>
  <si>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</si>
  <si>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</si>
  <si>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</si>
  <si>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</si>
  <si>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</si>
  <si>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</si>
  <si>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</si>
  <si>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</si>
  <si>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</si>
  <si>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</si>
  <si>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</si>
  <si>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</si>
  <si>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</si>
  <si>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</si>
  <si>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</si>
  <si>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</si>
  <si>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</si>
  <si>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</si>
  <si>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</si>
  <si>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</si>
  <si>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</si>
  <si>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</si>
  <si>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</si>
  <si>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</si>
  <si>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</si>
  <si>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</si>
  <si>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</si>
  <si>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</si>
  <si>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</si>
  <si>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</si>
  <si>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</si>
  <si>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</si>
  <si>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</si>
  <si>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</si>
  <si>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</si>
  <si>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</si>
  <si>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</si>
  <si>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</si>
  <si>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</si>
  <si>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</si>
  <si>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</si>
  <si>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</si>
  <si>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</si>
  <si>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</si>
  <si>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</si>
  <si>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</si>
  <si>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</si>
  <si>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</si>
  <si>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</si>
  <si>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</si>
  <si>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</si>
  <si>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</si>
  <si>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</si>
  <si>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</si>
  <si>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</si>
  <si>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</si>
  <si>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</si>
  <si>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</si>
  <si>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</si>
  <si>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</si>
  <si>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</si>
  <si>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</si>
  <si>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</si>
  <si>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</si>
  <si>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</si>
  <si>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</si>
  <si>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</si>
  <si>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</si>
  <si>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</si>
  <si>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</si>
  <si>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</si>
  <si>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</si>
  <si>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</si>
  <si>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</si>
  <si>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</si>
  <si>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</si>
  <si>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</si>
  <si>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</si>
  <si>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</si>
  <si>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</si>
  <si>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</si>
  <si>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</si>
  <si>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</si>
  <si>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</si>
  <si>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</si>
  <si>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</si>
  <si>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</si>
  <si>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</si>
  <si>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</si>
  <si>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</si>
  <si>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</si>
  <si>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</si>
  <si>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</si>
  <si>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</si>
  <si>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</si>
  <si>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</si>
  <si>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</si>
  <si>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</si>
  <si>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</si>
  <si>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</si>
  <si>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</si>
  <si>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</si>
  <si>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</si>
  <si>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</si>
  <si>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</si>
  <si>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</si>
  <si>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</si>
  <si>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</si>
  <si>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</si>
  <si>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</si>
  <si>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</si>
  <si>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</si>
  <si>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</si>
  <si>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</si>
  <si>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</si>
  <si>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</si>
  <si>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</si>
  <si>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</si>
  <si>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</si>
  <si>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</si>
  <si>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</si>
  <si>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</si>
  <si>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</si>
  <si>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</si>
  <si>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</si>
  <si>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</si>
  <si>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</si>
  <si>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</si>
  <si>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</si>
  <si>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</si>
  <si>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</si>
  <si>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</si>
  <si>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</si>
  <si>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</si>
  <si>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</si>
  <si>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</si>
  <si>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</si>
  <si>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</si>
  <si>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</si>
  <si>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</si>
  <si>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</si>
  <si>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</si>
  <si>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</si>
  <si>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</si>
  <si>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</si>
  <si>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</si>
  <si>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</si>
  <si>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</si>
  <si>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</si>
  <si>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</si>
  <si>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</si>
  <si>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</si>
  <si>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</si>
  <si>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</si>
  <si>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</si>
  <si>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</si>
  <si>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</si>
  <si>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</si>
  <si>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</si>
  <si>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</si>
  <si>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</si>
  <si>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</si>
  <si>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</si>
  <si>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</si>
  <si>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</si>
  <si>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</si>
  <si>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</si>
  <si>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</si>
  <si>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</si>
  <si>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</si>
  <si>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</si>
  <si>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</si>
  <si>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</si>
  <si>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</si>
  <si>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</si>
  <si>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</si>
  <si>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</si>
  <si>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</si>
  <si>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</si>
  <si>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</si>
  <si>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</si>
  <si>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</si>
  <si>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</si>
  <si>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</si>
  <si>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</si>
  <si>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</si>
  <si>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</si>
  <si>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</si>
  <si>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</si>
  <si>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</si>
  <si>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</si>
  <si>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</si>
  <si>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</si>
  <si>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</si>
  <si>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</si>
  <si>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</si>
  <si>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</si>
  <si>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</si>
  <si>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</si>
  <si>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</si>
  <si>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</si>
  <si>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</si>
  <si>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</si>
  <si>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</si>
  <si>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</si>
  <si>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</si>
  <si>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</si>
  <si>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</si>
  <si>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</si>
  <si>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</si>
  <si>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</si>
  <si>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</si>
  <si>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</si>
  <si>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</si>
  <si>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</si>
  <si>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</si>
  <si>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</si>
  <si>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</si>
  <si>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</si>
  <si>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</si>
  <si>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</si>
  <si>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</si>
  <si>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</si>
  <si>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</si>
  <si>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</si>
  <si>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</si>
  <si>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</si>
  <si>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</si>
  <si>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</si>
  <si>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</si>
  <si>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</si>
  <si>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</si>
  <si>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</si>
  <si>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</si>
  <si>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</si>
  <si>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</si>
  <si>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</si>
  <si>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</si>
  <si>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</si>
  <si>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</si>
  <si>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</si>
  <si>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</si>
  <si>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</si>
  <si>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</si>
  <si>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</si>
  <si>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</si>
  <si>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</si>
  <si>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</si>
  <si>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</si>
  <si>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</si>
  <si>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</si>
  <si>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</si>
  <si>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</si>
  <si>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</si>
  <si>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</si>
  <si>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</si>
  <si>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</si>
  <si>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</si>
  <si>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</si>
  <si>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</si>
  <si>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</si>
  <si>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</si>
  <si>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</si>
  <si>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</si>
  <si>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</si>
  <si>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</si>
  <si>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</si>
  <si>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</si>
  <si>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</si>
  <si>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</si>
  <si>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</si>
  <si>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</si>
  <si>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</si>
  <si>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</si>
  <si>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</si>
  <si>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</si>
  <si>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</si>
  <si>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</si>
  <si>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</si>
  <si>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</si>
  <si>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</si>
  <si>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</si>
  <si>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</si>
  <si>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</si>
  <si>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</si>
  <si>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</si>
  <si>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</si>
  <si>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</si>
  <si>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</si>
  <si>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</si>
  <si>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</si>
  <si>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</si>
  <si>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</si>
  <si>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</si>
  <si>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</si>
  <si>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</si>
  <si>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</si>
  <si>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</si>
  <si>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</si>
  <si>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</si>
  <si>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</si>
  <si>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</si>
  <si>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</si>
  <si>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</si>
  <si>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</si>
  <si>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</si>
  <si>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</si>
  <si>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</si>
  <si>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</si>
  <si>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</si>
  <si>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</si>
  <si>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</si>
  <si>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</si>
  <si>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</si>
  <si>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</si>
  <si>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</si>
  <si>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</si>
  <si>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</si>
  <si>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</si>
  <si>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</si>
  <si>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</si>
  <si>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</si>
  <si>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</si>
  <si>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</si>
  <si>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</si>
  <si>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</si>
  <si>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</si>
  <si>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</si>
  <si>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</si>
  <si>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</si>
  <si>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</si>
  <si>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</si>
  <si>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</si>
  <si>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</si>
  <si>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</si>
  <si>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</si>
  <si>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</si>
  <si>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</si>
  <si>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</si>
  <si>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</si>
  <si>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</si>
  <si>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</si>
  <si>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</si>
  <si>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</si>
  <si>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</si>
  <si>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</si>
  <si>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</si>
  <si>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</si>
  <si>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</si>
  <si>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</si>
  <si>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</si>
  <si>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</si>
  <si>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</si>
  <si>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</si>
  <si>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</si>
  <si>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</si>
  <si>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</si>
  <si>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</si>
  <si>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</si>
  <si>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</si>
  <si>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</si>
  <si>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</si>
  <si>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</si>
  <si>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</si>
  <si>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</si>
  <si>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</si>
  <si>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</si>
  <si>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</si>
  <si>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</si>
  <si>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</si>
  <si>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</si>
  <si>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</si>
  <si>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</si>
  <si>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</si>
  <si>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</si>
  <si>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</si>
  <si>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</si>
  <si>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</si>
  <si>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</si>
  <si>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</si>
  <si>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</si>
  <si>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</si>
  <si>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</si>
  <si>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</si>
  <si>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</si>
  <si>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</si>
  <si>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</si>
  <si>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</si>
  <si>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</si>
  <si>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</si>
  <si>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</si>
  <si>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</si>
  <si>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</si>
  <si>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</si>
  <si>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</si>
  <si>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</si>
  <si>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</si>
  <si>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</si>
  <si>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</si>
  <si>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</si>
  <si>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</si>
  <si>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</si>
  <si>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</si>
  <si>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</si>
  <si>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</si>
  <si>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</si>
  <si>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</si>
  <si>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</si>
  <si>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</si>
  <si>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</si>
  <si>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</si>
  <si>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</si>
  <si>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</si>
  <si>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</si>
  <si>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</si>
  <si>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</si>
  <si>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</si>
  <si>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</si>
  <si>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</si>
  <si>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</si>
  <si>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</si>
  <si>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</si>
  <si>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</si>
  <si>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</si>
  <si>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</si>
  <si>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</si>
  <si>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</si>
  <si>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</si>
  <si>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</si>
  <si>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</si>
  <si>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</si>
  <si>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</si>
  <si>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</si>
  <si>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</si>
  <si>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</si>
  <si>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</si>
  <si>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</si>
  <si>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</si>
  <si>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</si>
  <si>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</si>
  <si>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</si>
  <si>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</si>
  <si>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</si>
  <si>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</si>
  <si>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</si>
  <si>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</si>
  <si>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</si>
  <si>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</si>
  <si>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</si>
  <si>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</si>
  <si>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</si>
  <si>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</si>
  <si>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</si>
  <si>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</si>
  <si>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</si>
  <si>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</si>
  <si>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</si>
  <si>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</si>
  <si>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</si>
  <si>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</si>
  <si>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</si>
  <si>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</si>
  <si>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</si>
  <si>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</si>
  <si>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</si>
  <si>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</si>
  <si>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</si>
  <si>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</si>
  <si>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</si>
  <si>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</si>
  <si>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</si>
  <si>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</si>
  <si>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</si>
  <si>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</si>
  <si>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</si>
  <si>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</si>
  <si>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</si>
  <si>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</si>
  <si>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</si>
  <si>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</si>
  <si>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</si>
  <si>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</si>
  <si>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</si>
  <si>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</si>
  <si>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</si>
  <si>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</si>
  <si>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</si>
  <si>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</si>
  <si>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</si>
  <si>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</si>
  <si>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</si>
  <si>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</si>
  <si>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</si>
  <si>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</si>
  <si>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</si>
  <si>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</si>
  <si>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</si>
  <si>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</si>
  <si>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</si>
  <si>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</si>
  <si>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</si>
  <si>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</si>
  <si>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</si>
  <si>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</si>
  <si>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</si>
  <si>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</si>
  <si>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</si>
  <si>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</si>
  <si>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</si>
  <si>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</si>
  <si>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</si>
  <si>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</si>
  <si>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</si>
  <si>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</si>
  <si>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</si>
  <si>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</si>
  <si>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</si>
  <si>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</si>
  <si>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</si>
  <si>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</si>
  <si>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</si>
  <si>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</si>
  <si>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</si>
  <si>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</si>
  <si>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</si>
  <si>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</si>
  <si>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</si>
  <si>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</si>
  <si>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</si>
  <si>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</si>
  <si>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</si>
  <si>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</si>
  <si>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</si>
  <si>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</si>
  <si>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</si>
  <si>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</si>
  <si>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</si>
  <si>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</si>
  <si>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</si>
  <si>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</si>
  <si>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</si>
  <si>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</si>
  <si>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</si>
  <si>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</si>
  <si>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</si>
  <si>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</si>
  <si>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</si>
  <si>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</si>
  <si>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</si>
  <si>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</si>
  <si>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</si>
  <si>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</si>
  <si>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</si>
  <si>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</si>
  <si>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</si>
  <si>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</si>
  <si>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</si>
  <si>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</si>
  <si>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</si>
  <si>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</si>
  <si>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</si>
  <si>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</si>
  <si>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</si>
  <si>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</si>
  <si>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</si>
  <si>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</si>
  <si>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</si>
  <si>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</si>
  <si>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</si>
  <si>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</si>
  <si>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</si>
  <si>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</si>
  <si>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</si>
  <si>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</si>
  <si>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</si>
  <si>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</si>
  <si>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</si>
  <si>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</si>
  <si>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</si>
  <si>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</si>
  <si>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</si>
  <si>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</si>
  <si>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</si>
  <si>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</si>
  <si>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</si>
  <si>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</si>
  <si>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</si>
  <si>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</si>
  <si>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</si>
  <si>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</si>
  <si>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</si>
  <si>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</si>
  <si>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</si>
  <si>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</si>
  <si>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</si>
  <si>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</si>
  <si>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</si>
  <si>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</si>
  <si>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</si>
  <si>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</si>
  <si>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</si>
  <si>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</si>
  <si>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</si>
  <si>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</si>
  <si>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</si>
  <si>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</si>
  <si>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</si>
  <si>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</si>
  <si>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</si>
  <si>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</si>
  <si>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</si>
  <si>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</si>
  <si>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</si>
  <si>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</si>
  <si>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</si>
  <si>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</si>
  <si>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</si>
  <si>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</si>
  <si>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</si>
  <si>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</si>
  <si>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</si>
  <si>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</si>
  <si>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</si>
  <si>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</si>
  <si>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</si>
  <si>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</si>
  <si>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</si>
  <si>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</si>
  <si>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</si>
  <si>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</si>
  <si>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</si>
  <si>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</si>
  <si>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</si>
  <si>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</si>
  <si>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</si>
  <si>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</si>
  <si>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</si>
  <si>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</si>
  <si>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</si>
  <si>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</si>
  <si>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</si>
  <si>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</si>
  <si>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</si>
  <si>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</si>
  <si>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</si>
  <si>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</si>
  <si>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</si>
  <si>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</si>
  <si>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</si>
  <si>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</si>
  <si>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</si>
  <si>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</si>
  <si>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</si>
  <si>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</si>
  <si>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</si>
  <si>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</si>
  <si>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</si>
  <si>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</si>
  <si>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</si>
  <si>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</si>
  <si>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</si>
  <si>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</si>
  <si>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</si>
  <si>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</si>
  <si>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</si>
  <si>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</si>
  <si>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</si>
  <si>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</si>
  <si>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</si>
  <si>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</si>
  <si>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</si>
  <si>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</si>
  <si>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</si>
  <si>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</si>
  <si>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</si>
  <si>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</si>
  <si>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</si>
  <si>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</si>
  <si>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</si>
  <si>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</si>
  <si>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</si>
  <si>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</si>
  <si>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</si>
  <si>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</si>
  <si>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</si>
  <si>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</si>
  <si>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</si>
  <si>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</si>
  <si>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</si>
  <si>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</si>
  <si>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</si>
  <si>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</si>
  <si>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</si>
  <si>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</si>
  <si>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</si>
  <si>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</si>
  <si>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</si>
  <si>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</si>
  <si>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</si>
  <si>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</si>
  <si>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</si>
  <si>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</si>
  <si>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</si>
  <si>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</si>
  <si>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</si>
  <si>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</si>
  <si>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</si>
  <si>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</si>
  <si>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</si>
  <si>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</si>
  <si>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</si>
  <si>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</si>
  <si>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</si>
  <si>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</si>
  <si>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</si>
  <si>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</si>
  <si>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</si>
  <si>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</si>
  <si>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</si>
  <si>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</si>
  <si>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</si>
  <si>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</si>
  <si>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</si>
  <si>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</si>
  <si>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</si>
  <si>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</si>
  <si>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</si>
  <si>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</si>
  <si>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</si>
  <si>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</si>
  <si>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</si>
  <si>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</si>
  <si>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</si>
  <si>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</si>
  <si>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</si>
  <si>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</si>
  <si>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</si>
  <si>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</si>
  <si>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</si>
  <si>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</si>
  <si>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</si>
  <si>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</si>
  <si>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</si>
  <si>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</si>
  <si>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</si>
  <si>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</si>
  <si>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</si>
  <si>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</si>
  <si>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</si>
  <si>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</si>
  <si>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</si>
  <si>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</si>
  <si>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</si>
  <si>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</si>
  <si>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</si>
  <si>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</si>
  <si>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</si>
  <si>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</si>
  <si>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</si>
  <si>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</si>
  <si>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</si>
  <si>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</si>
  <si>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</si>
  <si>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</si>
  <si>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</si>
  <si>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</si>
  <si>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</si>
  <si>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</si>
  <si>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</si>
  <si>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</si>
  <si>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</si>
  <si>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</si>
  <si>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</si>
  <si>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</si>
  <si>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</si>
  <si>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</si>
  <si>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</si>
  <si>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</si>
  <si>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</si>
  <si>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</si>
  <si>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</si>
  <si>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</si>
  <si>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</si>
  <si>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</si>
  <si>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</si>
  <si>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</si>
  <si>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</si>
  <si>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</si>
  <si>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</si>
  <si>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</si>
  <si>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</si>
  <si>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</si>
  <si>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</si>
  <si>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</si>
  <si>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</si>
  <si>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</si>
  <si>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</si>
  <si>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</si>
  <si>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</si>
  <si>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</si>
  <si>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</si>
  <si>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</si>
  <si>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</si>
  <si>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</si>
  <si>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</si>
  <si>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</si>
  <si>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</si>
  <si>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</si>
  <si>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</si>
  <si>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</si>
  <si>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</si>
  <si>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</si>
  <si>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</si>
  <si>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</si>
  <si>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</si>
  <si>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</si>
  <si>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</si>
  <si>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</si>
  <si>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</si>
  <si>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</si>
  <si>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</si>
  <si>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</si>
  <si>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</si>
  <si>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</si>
  <si>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</si>
  <si>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</si>
  <si>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</si>
  <si>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</si>
  <si>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</si>
  <si>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</si>
  <si>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</si>
  <si>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</si>
  <si>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</si>
  <si>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</si>
  <si>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</si>
  <si>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</si>
  <si>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</si>
  <si>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</si>
  <si>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</si>
  <si>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</si>
  <si>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</si>
  <si>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</si>
  <si>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</si>
  <si>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</si>
  <si>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</si>
  <si>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</si>
  <si>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</si>
  <si>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</si>
  <si>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</si>
  <si>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</si>
  <si>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</si>
  <si>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</si>
  <si>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</si>
  <si>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</si>
  <si>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</si>
  <si>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</si>
  <si>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</si>
  <si>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</si>
  <si>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</si>
  <si>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</si>
  <si>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</si>
  <si>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</si>
  <si>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</si>
  <si>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</si>
  <si>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</si>
  <si>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</si>
  <si>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</si>
  <si>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</si>
  <si>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</si>
  <si>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</si>
  <si>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</si>
  <si>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</si>
  <si>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</si>
  <si>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</si>
  <si>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</si>
  <si>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</si>
  <si>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</si>
  <si>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</si>
  <si>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</si>
  <si>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</si>
  <si>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</si>
  <si>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</si>
  <si>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</si>
  <si>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</si>
  <si>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</si>
  <si>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</si>
  <si>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</si>
  <si>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</si>
  <si>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</si>
  <si>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</si>
  <si>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</si>
  <si>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</si>
  <si>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</si>
  <si>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</si>
  <si>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</si>
  <si>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</si>
  <si>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</si>
  <si>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</si>
  <si>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</si>
  <si>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</si>
  <si>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</si>
  <si>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</si>
  <si>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</si>
  <si>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</si>
  <si>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</si>
  <si>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</si>
  <si>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</si>
  <si>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</si>
  <si>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</si>
  <si>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</si>
  <si>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</si>
  <si>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</si>
  <si>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</si>
  <si>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</si>
  <si>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</si>
  <si>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</si>
  <si>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</si>
  <si>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</si>
  <si>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</si>
  <si>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</si>
  <si>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</si>
  <si>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</si>
  <si>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</si>
  <si>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</si>
  <si>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</si>
  <si>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</si>
  <si>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</si>
  <si>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</si>
  <si>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</si>
  <si>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</si>
  <si>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</si>
  <si>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</si>
  <si>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</si>
  <si>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</si>
  <si>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</si>
  <si>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</si>
  <si>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</si>
  <si>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</si>
  <si>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</si>
  <si>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</si>
  <si>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</si>
  <si>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</si>
  <si>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</si>
  <si>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</si>
  <si>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</si>
  <si>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</si>
  <si>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</si>
  <si>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</si>
  <si>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</si>
  <si>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</si>
  <si>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</si>
  <si>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</si>
  <si>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</si>
  <si>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</si>
  <si>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</si>
  <si>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</si>
  <si>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</si>
  <si>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</si>
  <si>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</si>
  <si>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</si>
  <si>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</si>
  <si>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</si>
  <si>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</si>
  <si>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</si>
  <si>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</si>
  <si>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</si>
  <si>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</si>
  <si>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</si>
  <si>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</si>
  <si>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</si>
  <si>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</si>
  <si>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</si>
  <si>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</si>
  <si>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</si>
  <si>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</si>
  <si>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</si>
  <si>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</si>
  <si>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</si>
  <si>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</si>
  <si>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</si>
  <si>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</si>
  <si>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</si>
  <si>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</si>
  <si>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</si>
  <si>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</si>
  <si>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</si>
  <si>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</si>
  <si>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</si>
  <si>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</si>
  <si>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</si>
  <si>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</si>
  <si>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</si>
  <si>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</si>
  <si>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</si>
  <si>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</si>
  <si>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</si>
  <si>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</si>
  <si>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</si>
  <si>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</si>
  <si>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</si>
  <si>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</si>
  <si>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</si>
  <si>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</si>
  <si>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</si>
  <si>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</si>
  <si>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</si>
  <si>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</si>
  <si>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</si>
  <si>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</si>
  <si>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</si>
  <si>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</si>
  <si>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</si>
  <si>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</si>
  <si>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</si>
  <si>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</si>
  <si>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</si>
  <si>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</si>
  <si>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</si>
  <si>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</si>
  <si>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</si>
  <si>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</si>
  <si>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</si>
  <si>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</si>
  <si>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</si>
  <si>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</si>
  <si>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</si>
  <si>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</si>
  <si>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</si>
  <si>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</si>
  <si>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</si>
  <si>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</si>
  <si>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</si>
  <si>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</si>
  <si>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</si>
  <si>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</si>
  <si>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</si>
  <si>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</si>
  <si>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</si>
  <si>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</si>
  <si>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</si>
  <si>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</si>
  <si>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</si>
  <si>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</si>
  <si>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</si>
  <si>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</si>
  <si>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</si>
  <si>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</si>
  <si>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</si>
  <si>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</si>
  <si>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</si>
  <si>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</si>
  <si>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</si>
  <si>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</si>
  <si>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</si>
  <si>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</si>
  <si>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</si>
  <si>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</si>
  <si>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</si>
  <si>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</si>
  <si>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</si>
  <si>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</si>
  <si>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</si>
  <si>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</si>
  <si>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</si>
  <si>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</si>
  <si>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</si>
  <si>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</si>
  <si>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</si>
  <si>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</si>
  <si>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</si>
  <si>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</si>
  <si>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</si>
  <si>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</si>
  <si>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</si>
  <si>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</si>
  <si>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</si>
  <si>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</si>
  <si>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</si>
  <si>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</si>
  <si>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</si>
  <si>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</si>
  <si>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</si>
  <si>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</si>
  <si>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</si>
  <si>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</si>
  <si>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</si>
  <si>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</si>
  <si>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</si>
  <si>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</si>
  <si>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</si>
  <si>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</si>
  <si>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</si>
  <si>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</si>
  <si>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</si>
  <si>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</si>
  <si>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</si>
  <si>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</si>
  <si>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</si>
  <si>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</si>
  <si>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</si>
  <si>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</si>
  <si>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</si>
  <si>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</si>
  <si>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</si>
  <si>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</si>
  <si>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</si>
  <si>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</si>
  <si>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</si>
  <si>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</si>
  <si>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</si>
  <si>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</si>
  <si>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</si>
  <si>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</si>
  <si>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</si>
  <si>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</si>
  <si>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</si>
  <si>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</si>
  <si>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</si>
  <si>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</si>
  <si>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</si>
  <si>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</si>
  <si>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</si>
  <si>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</si>
  <si>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</si>
  <si>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</si>
  <si>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</si>
  <si>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</si>
  <si>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</si>
  <si>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</si>
  <si>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</si>
  <si>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</si>
  <si>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</si>
  <si>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</si>
  <si>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</si>
  <si>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</si>
  <si>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</si>
  <si>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</si>
  <si>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</si>
  <si>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</si>
  <si>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</si>
  <si>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</si>
  <si>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</si>
  <si>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</si>
  <si>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</si>
  <si>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</si>
  <si>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</si>
  <si>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</si>
  <si>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</si>
  <si>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</si>
  <si>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</si>
  <si>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</si>
  <si>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</si>
  <si>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</si>
  <si>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</si>
  <si>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</si>
  <si>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</si>
  <si>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</si>
  <si>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</si>
  <si>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</si>
  <si>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</si>
  <si>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</si>
  <si>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</si>
  <si>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</si>
  <si>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</si>
  <si>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</si>
  <si>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</si>
  <si>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</si>
  <si>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</si>
  <si>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</si>
  <si>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</si>
  <si>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</si>
  <si>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</si>
  <si>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</si>
  <si>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</si>
  <si>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</si>
  <si>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</si>
  <si>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</si>
  <si>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</si>
  <si>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</si>
  <si>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</si>
  <si>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</si>
  <si>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</si>
  <si>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</si>
  <si>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</si>
  <si>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</si>
  <si>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</si>
  <si>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</si>
  <si>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</si>
  <si>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</si>
  <si>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</si>
  <si>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</si>
  <si>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</si>
  <si>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</si>
  <si>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</si>
  <si>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</si>
  <si>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</si>
  <si>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</si>
  <si>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</si>
  <si>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</si>
  <si>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</si>
  <si>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</si>
  <si>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</si>
  <si>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</si>
  <si>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</si>
  <si>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</si>
  <si>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</si>
  <si>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</si>
  <si>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</si>
  <si>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</si>
  <si>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</si>
  <si>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</si>
  <si>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</si>
  <si>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</si>
  <si>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</si>
  <si>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</si>
  <si>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</si>
  <si>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</si>
  <si>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</si>
  <si>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</si>
  <si>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</si>
  <si>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</si>
  <si>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</si>
  <si>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</si>
  <si>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</si>
  <si>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</si>
  <si>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</si>
  <si>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</si>
  <si>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</si>
  <si>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</si>
  <si>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</si>
  <si>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</si>
  <si>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</si>
  <si>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</si>
  <si>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</si>
  <si>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</si>
  <si>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</si>
  <si>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</si>
  <si>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</si>
  <si>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</si>
  <si>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</si>
  <si>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</si>
  <si>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</si>
  <si>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</si>
  <si>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</si>
  <si>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</si>
  <si>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</si>
  <si>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</si>
  <si>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</si>
  <si>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</si>
  <si>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</si>
  <si>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</si>
  <si>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</si>
  <si>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</si>
  <si>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</si>
  <si>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</si>
  <si>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</si>
  <si>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</si>
  <si>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</si>
  <si>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</si>
  <si>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</si>
  <si>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</si>
  <si>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</si>
  <si>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</si>
  <si>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</si>
  <si>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</si>
  <si>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</si>
  <si>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</si>
  <si>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</si>
  <si>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</si>
  <si>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</si>
  <si>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</si>
  <si>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</si>
  <si>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</si>
  <si>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</si>
  <si>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</si>
  <si>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</si>
  <si>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</si>
  <si>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</si>
  <si>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</si>
  <si>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</si>
  <si>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</si>
  <si>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</si>
  <si>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</si>
  <si>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</si>
  <si>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</si>
  <si>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</si>
  <si>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</si>
  <si>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</si>
  <si>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</si>
  <si>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</si>
  <si>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</si>
  <si>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</si>
  <si>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</si>
  <si>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</si>
  <si>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</si>
  <si>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</si>
  <si>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</si>
  <si>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</si>
  <si>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</si>
  <si>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</si>
  <si>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</si>
  <si>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</si>
  <si>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</si>
  <si>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</si>
  <si>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</si>
  <si>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</si>
  <si>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</si>
  <si>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</si>
  <si>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</si>
  <si>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</si>
  <si>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</si>
  <si>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</si>
  <si>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</si>
  <si>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</si>
  <si>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</si>
  <si>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</si>
  <si>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</si>
  <si>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</si>
  <si>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</si>
  <si>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</si>
  <si>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</si>
  <si>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</si>
  <si>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</si>
  <si>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</si>
  <si>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</si>
  <si>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</si>
  <si>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</si>
  <si>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</si>
  <si>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</si>
  <si>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</si>
  <si>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</si>
  <si>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</si>
  <si>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</si>
  <si>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</si>
  <si>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</si>
  <si>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</si>
  <si>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</si>
  <si>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</si>
  <si>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</si>
  <si>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</si>
  <si>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</si>
  <si>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</si>
  <si>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</si>
  <si>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</si>
  <si>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</si>
  <si>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</si>
  <si>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</si>
  <si>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</si>
  <si>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</si>
  <si>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</si>
  <si>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</si>
  <si>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</si>
  <si>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</si>
  <si>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</si>
  <si>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</si>
  <si>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</si>
  <si>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</si>
  <si>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</si>
  <si>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</si>
  <si>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</si>
  <si>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</si>
  <si>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</si>
  <si>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</si>
  <si>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</si>
  <si>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</si>
  <si>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</si>
  <si>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</si>
  <si>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</si>
  <si>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</si>
  <si>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</si>
  <si>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</si>
  <si>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</si>
  <si>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</si>
  <si>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</si>
  <si>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</si>
  <si>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</si>
  <si>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</si>
  <si>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</si>
  <si>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</si>
  <si>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</si>
  <si>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</si>
  <si>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</si>
  <si>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</si>
  <si>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</si>
  <si>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</si>
  <si>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</si>
  <si>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</si>
  <si>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</si>
  <si>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</si>
  <si>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</si>
  <si>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</si>
  <si>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</si>
  <si>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</si>
  <si>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</si>
  <si>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</si>
  <si>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</si>
  <si>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</si>
  <si>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</si>
  <si>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</si>
  <si>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</si>
  <si>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</si>
  <si>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</si>
  <si>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</si>
  <si>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</si>
  <si>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</si>
  <si>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</si>
  <si>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</si>
  <si>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</si>
  <si>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</si>
  <si>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</si>
  <si>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</si>
  <si>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</si>
  <si>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</si>
  <si>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</si>
  <si>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</si>
  <si>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</si>
  <si>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</si>
  <si>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</si>
  <si>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</si>
  <si>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</si>
  <si>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</si>
  <si>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</si>
  <si>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</si>
  <si>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</si>
  <si>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</si>
  <si>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</si>
  <si>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</si>
  <si>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</si>
  <si>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</si>
  <si>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</si>
  <si>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</si>
  <si>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</si>
  <si>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</si>
  <si>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</si>
  <si>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</si>
  <si>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</si>
  <si>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</si>
  <si>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</si>
  <si>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</si>
  <si>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</si>
  <si>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</si>
  <si>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</si>
  <si>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</si>
  <si>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</si>
  <si>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</si>
  <si>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</si>
  <si>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</si>
  <si>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</si>
  <si>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</si>
  <si>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</si>
  <si>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</si>
  <si>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</si>
  <si>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</si>
  <si>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</si>
  <si>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</si>
  <si>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</si>
  <si>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</si>
  <si>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</si>
  <si>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</si>
  <si>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</si>
  <si>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</si>
  <si>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</si>
  <si>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</si>
  <si>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</si>
  <si>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</si>
  <si>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</si>
  <si>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</si>
  <si>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</si>
  <si>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</si>
  <si>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</si>
  <si>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</si>
  <si>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</si>
  <si>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</si>
  <si>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</si>
  <si>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</si>
  <si>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</si>
  <si>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</si>
  <si>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</si>
  <si>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</si>
  <si>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</si>
  <si>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</si>
  <si>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</si>
  <si>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</si>
  <si>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</si>
  <si>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</si>
  <si>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</si>
  <si>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</si>
  <si>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</si>
  <si>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</si>
  <si>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</si>
  <si>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</si>
  <si>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</si>
  <si>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</si>
  <si>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</si>
  <si>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</si>
  <si>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</si>
  <si>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</si>
  <si>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</si>
  <si>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</si>
  <si>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</si>
  <si>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</si>
  <si>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</si>
  <si>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</si>
  <si>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</si>
  <si>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</si>
  <si>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</si>
  <si>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</si>
  <si>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</si>
  <si>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</si>
  <si>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</si>
  <si>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</si>
  <si>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</si>
  <si>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</si>
  <si>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</si>
  <si>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</si>
  <si>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</si>
  <si>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</si>
  <si>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</si>
  <si>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</si>
  <si>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</si>
  <si>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</si>
  <si>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</si>
  <si>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</si>
  <si>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</si>
  <si>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</si>
  <si>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</si>
  <si>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</si>
  <si>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</si>
  <si>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</si>
  <si>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</si>
  <si>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</si>
  <si>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</si>
  <si>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</si>
  <si>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</si>
  <si>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</si>
  <si>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</si>
  <si>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</si>
  <si>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</si>
  <si>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</si>
  <si>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</si>
  <si>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</si>
  <si>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</si>
  <si>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</si>
  <si>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</si>
  <si>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</si>
  <si>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</si>
  <si>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</si>
  <si>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</si>
  <si>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</si>
  <si>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</si>
  <si>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</si>
  <si>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</si>
  <si>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</si>
  <si>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</si>
  <si>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</si>
  <si>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</si>
  <si>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</si>
  <si>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</si>
  <si>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</si>
  <si>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</si>
  <si>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</si>
  <si>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</si>
  <si>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</si>
  <si>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</si>
  <si>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</si>
  <si>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</si>
  <si>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</si>
  <si>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</si>
  <si>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</si>
  <si>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</si>
  <si>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</si>
  <si>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</si>
  <si>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</si>
  <si>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</si>
  <si>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</si>
  <si>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</si>
  <si>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</si>
  <si>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</si>
  <si>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</si>
  <si>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</si>
  <si>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</si>
  <si>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</si>
  <si>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</si>
  <si>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</si>
  <si>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</si>
  <si>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</si>
  <si>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</si>
  <si>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</si>
  <si>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</si>
  <si>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</si>
  <si>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</si>
  <si>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</si>
  <si>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</si>
  <si>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</si>
  <si>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</si>
  <si>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</si>
  <si>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</si>
  <si>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</si>
  <si>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</si>
  <si>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</si>
  <si>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</si>
  <si>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</si>
  <si>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</si>
  <si>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</si>
  <si>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</si>
  <si>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</si>
  <si>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</si>
  <si>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</si>
  <si>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</si>
  <si>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</si>
  <si>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</si>
  <si>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</si>
  <si>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</si>
  <si>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</si>
  <si>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</si>
  <si>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</si>
  <si>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</si>
  <si>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</si>
  <si>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</si>
  <si>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</si>
  <si>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</si>
  <si>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</si>
  <si>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</si>
  <si>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</si>
  <si>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</si>
  <si>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</si>
  <si>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</si>
  <si>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</si>
  <si>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</si>
  <si>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</si>
  <si>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</si>
  <si>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</si>
  <si>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</si>
  <si>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</si>
  <si>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</si>
  <si>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</si>
  <si>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</si>
  <si>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</si>
  <si>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</si>
  <si>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</si>
  <si>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</si>
  <si>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</si>
  <si>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</si>
  <si>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</si>
  <si>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</si>
  <si>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</si>
  <si>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</si>
  <si>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</si>
  <si>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</si>
  <si>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</si>
  <si>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</si>
  <si>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</si>
  <si>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</si>
  <si>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</si>
  <si>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</si>
  <si>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</si>
  <si>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</si>
  <si>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</si>
  <si>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</si>
  <si>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</si>
  <si>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</si>
  <si>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</si>
  <si>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</si>
  <si>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</si>
  <si>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</si>
  <si>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</si>
  <si>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</si>
  <si>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</si>
  <si>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</si>
  <si>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</si>
  <si>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</si>
  <si>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</si>
  <si>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</si>
  <si>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</si>
  <si>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</si>
  <si>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</si>
  <si>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</si>
  <si>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</si>
  <si>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</si>
  <si>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</si>
  <si>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</si>
  <si>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</si>
  <si>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</si>
  <si>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</si>
  <si>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</si>
  <si>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</si>
  <si>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</si>
  <si>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</si>
  <si>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</si>
  <si>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</si>
  <si>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</si>
  <si>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</si>
  <si>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</si>
  <si>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</si>
  <si>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</si>
  <si>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</si>
  <si>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</si>
  <si>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</si>
  <si>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</si>
  <si>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</si>
  <si>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</si>
  <si>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</si>
  <si>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</si>
  <si>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</si>
  <si>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</si>
  <si>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</si>
  <si>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</si>
  <si>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</si>
  <si>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</si>
  <si>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</si>
  <si>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</si>
  <si>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</si>
  <si>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</si>
  <si>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</si>
  <si>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</si>
  <si>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</si>
  <si>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</si>
  <si>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</si>
  <si>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</si>
  <si>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</si>
  <si>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</si>
  <si>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</si>
  <si>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</si>
  <si>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</si>
  <si>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</si>
  <si>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</si>
  <si>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</si>
  <si>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</si>
  <si>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</si>
  <si>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</si>
  <si>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</si>
  <si>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</si>
  <si>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</si>
  <si>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</si>
  <si>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</si>
  <si>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</si>
  <si>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</si>
  <si>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</si>
  <si>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</si>
  <si>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</si>
  <si>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</si>
  <si>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</si>
  <si>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</si>
  <si>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</si>
  <si>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</si>
  <si>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</si>
  <si>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</si>
  <si>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</si>
  <si>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</si>
  <si>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</si>
  <si>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</si>
  <si>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</si>
  <si>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</si>
  <si>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</si>
  <si>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</si>
  <si>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</si>
  <si>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</si>
  <si>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</si>
  <si>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</si>
  <si>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</si>
  <si>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</si>
  <si>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</si>
  <si>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</si>
  <si>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</si>
  <si>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</si>
  <si>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</si>
  <si>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</si>
  <si>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</si>
  <si>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</si>
  <si>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</si>
  <si>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</si>
  <si>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</si>
  <si>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</si>
  <si>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</si>
  <si>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</si>
  <si>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</si>
  <si>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</si>
  <si>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</si>
  <si>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</si>
  <si>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</si>
  <si>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</si>
  <si>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</si>
  <si>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</si>
  <si>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</si>
  <si>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</si>
  <si>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</si>
  <si>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</si>
  <si>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</si>
  <si>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</si>
  <si>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</si>
  <si>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</si>
  <si>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</si>
  <si>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</si>
  <si>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</si>
  <si>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</si>
  <si>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</si>
  <si>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</si>
  <si>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</si>
  <si>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</si>
  <si>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</si>
  <si>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</si>
  <si>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</si>
  <si>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</si>
  <si>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</si>
  <si>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</si>
  <si>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</si>
  <si>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</si>
  <si>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</si>
  <si>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</si>
  <si>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</si>
  <si>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</si>
  <si>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</si>
  <si>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</si>
  <si>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</si>
  <si>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</si>
  <si>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</si>
  <si>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</si>
  <si>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</si>
  <si>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</si>
  <si>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</si>
  <si>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</si>
  <si>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</si>
  <si>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</si>
  <si>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</si>
  <si>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</si>
  <si>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</si>
  <si>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</si>
  <si>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</si>
  <si>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</si>
  <si>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</si>
  <si>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</si>
  <si>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</si>
  <si>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</si>
  <si>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</si>
  <si>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</si>
  <si>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</si>
  <si>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</si>
  <si>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</si>
  <si>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</si>
  <si>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</si>
  <si>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</si>
  <si>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</si>
  <si>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</si>
  <si>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</si>
  <si>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</si>
  <si>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</si>
  <si>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</si>
  <si>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</si>
  <si>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</si>
  <si>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</si>
  <si>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</si>
  <si>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</si>
  <si>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</si>
  <si>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</si>
  <si>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</si>
  <si>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</si>
  <si>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</si>
  <si>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</si>
  <si>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</si>
  <si>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</si>
  <si>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</si>
  <si>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</si>
  <si>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</si>
  <si>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</si>
  <si>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</si>
  <si>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</si>
  <si>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</si>
  <si>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</si>
  <si>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</si>
  <si>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</si>
  <si>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</si>
  <si>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</si>
  <si>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</si>
  <si>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</si>
  <si>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</si>
  <si>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</si>
  <si>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</si>
  <si>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</si>
  <si>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</si>
  <si>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</si>
  <si>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</si>
  <si>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</si>
  <si>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</si>
  <si>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</si>
  <si>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</si>
  <si>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</si>
  <si>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</si>
  <si>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</si>
  <si>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</si>
  <si>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</si>
  <si>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</si>
  <si>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</si>
  <si>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</si>
  <si>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</si>
  <si>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</si>
  <si>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</si>
  <si>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</si>
  <si>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</si>
  <si>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</si>
  <si>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</si>
  <si>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</si>
  <si>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</si>
  <si>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</si>
  <si>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</si>
  <si>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</si>
  <si>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</si>
  <si>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</si>
  <si>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</si>
  <si>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</si>
  <si>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</si>
  <si>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</si>
  <si>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</si>
  <si>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</si>
  <si>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</si>
  <si>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</si>
  <si>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</si>
  <si>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</si>
  <si>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</si>
  <si>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</si>
  <si>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</si>
  <si>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</si>
  <si>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</si>
  <si>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</si>
  <si>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</si>
  <si>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</si>
  <si>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</si>
  <si>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</si>
  <si>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</si>
  <si>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</si>
  <si>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</si>
  <si>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</si>
  <si>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</si>
  <si>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</si>
  <si>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</si>
  <si>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</si>
  <si>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</si>
  <si>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</si>
  <si>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</si>
  <si>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</si>
  <si>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</si>
  <si>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</si>
  <si>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</si>
  <si>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</si>
  <si>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</si>
  <si>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</si>
  <si>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</si>
  <si>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</si>
  <si>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</si>
  <si>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</si>
  <si>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</si>
  <si>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</si>
  <si>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</si>
  <si>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</si>
  <si>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</si>
  <si>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</si>
  <si>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</si>
  <si>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</si>
  <si>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</si>
  <si>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</si>
  <si>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</si>
  <si>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</si>
  <si>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</si>
  <si>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</si>
  <si>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</si>
  <si>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</si>
  <si>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</si>
  <si>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</si>
  <si>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</si>
  <si>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</si>
  <si>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</si>
  <si>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</si>
  <si>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</si>
  <si>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</si>
  <si>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</si>
  <si>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</si>
  <si>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</si>
  <si>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</si>
  <si>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</si>
  <si>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</si>
  <si>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</si>
  <si>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</si>
  <si>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</si>
  <si>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</si>
  <si>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</si>
  <si>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</si>
  <si>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</si>
  <si>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</si>
  <si>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</si>
  <si>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</si>
  <si>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</si>
  <si>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</si>
  <si>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</si>
  <si>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</si>
  <si>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</si>
  <si>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</si>
  <si>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</si>
  <si>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</si>
  <si>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</si>
  <si>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</si>
  <si>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</si>
  <si>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</si>
  <si>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</si>
  <si>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</si>
  <si>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</si>
  <si>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</si>
  <si>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</si>
  <si>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</si>
  <si>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</si>
  <si>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</si>
  <si>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</si>
  <si>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</si>
  <si>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</si>
  <si>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</si>
  <si>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</si>
  <si>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</si>
  <si>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</si>
  <si>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</si>
  <si>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</si>
  <si>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</si>
  <si>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</si>
  <si>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</si>
  <si>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</si>
  <si>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</si>
  <si>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</si>
  <si>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</si>
  <si>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</si>
  <si>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</si>
  <si>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</si>
  <si>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</si>
  <si>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</si>
  <si>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</si>
  <si>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</si>
  <si>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</si>
  <si>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</si>
  <si>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</si>
  <si>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</si>
  <si>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</si>
  <si>
    <t>25 5401 Mfin 5401 vzor č. 23, formulář je platný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</si>
</sst>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5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0" fillId="3" borderId="0" xfId="0" applyFill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0" fillId="0" borderId="0" xfId="0" applyFill="1"/>
    <xf numFmtId="0" fontId="39" fillId="0" borderId="0" xfId="0" applyFont="1"/>
    <xf numFmtId="0" fontId="0" fillId="0" borderId="0" xfId="0" applyNumberFormat="1"/>
    <xf numFmtId="0" fontId="39" fillId="0" borderId="0" xfId="0" applyNumberFormat="1" applyFont="1"/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/>
    </xf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47" fillId="3" borderId="37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 applyAlignment="1">
      <alignment/>
    </xf>
    <xf numFmtId="0" fontId="0" fillId="0" borderId="39" xfId="0" applyBorder="1" applyAlignment="1">
      <alignment/>
    </xf>
    <xf numFmtId="0" fontId="0" fillId="0" borderId="40" xfId="0" applyBorder="1" applyAlignment="1">
      <alignment/>
    </xf>
    <xf numFmtId="0" fontId="4" fillId="3" borderId="38" xfId="0" applyFont="1" applyFill="1" applyBorder="1" applyAlignment="1">
      <alignment/>
    </xf>
    <xf numFmtId="0" fontId="4" fillId="0" borderId="39" xfId="0" applyFont="1" applyBorder="1" applyAlignment="1">
      <alignment/>
    </xf>
    <xf numFmtId="0" fontId="4" fillId="0" borderId="40" xfId="0" applyFont="1" applyBorder="1" applyAlignment="1">
      <alignment/>
    </xf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/>
    </xf>
    <xf numFmtId="0" fontId="0" fillId="0" borderId="43" xfId="0" applyBorder="1" applyAlignment="1">
      <alignment/>
    </xf>
    <xf numFmtId="0" fontId="0" fillId="0" borderId="44" xfId="0" applyBorder="1" applyAlignment="1">
      <alignment/>
    </xf>
    <xf numFmtId="0" fontId="48" fillId="3" borderId="37" xfId="0" applyFont="1" applyFill="1" applyBorder="1" applyAlignment="1" applyProtection="1">
      <alignment vertical="center"/>
      <protection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6" xfId="0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0" fillId="3" borderId="0" xfId="0" applyFill="1" applyBorder="1" applyAlignment="1">
      <alignment/>
    </xf>
    <xf numFmtId="0" fontId="0" fillId="3" borderId="46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2" xfId="0" applyFill="1" applyBorder="1" applyAlignment="1">
      <alignment/>
    </xf>
    <xf numFmtId="0" fontId="0" fillId="3" borderId="43" xfId="0" applyFill="1" applyBorder="1" applyAlignment="1">
      <alignment/>
    </xf>
    <xf numFmtId="0" fontId="0" fillId="3" borderId="44" xfId="0" applyFill="1" applyBorder="1" applyAlignment="1">
      <alignment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0" fillId="0" borderId="48" xfId="0" applyFill="1" applyBorder="1" applyAlignment="1" applyProtection="1">
      <alignment/>
      <protection locked="0"/>
    </xf>
    <xf numFmtId="0" fontId="0" fillId="0" borderId="49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1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 applyBorder="1" applyAlignment="1">
      <alignment/>
    </xf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37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6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3" borderId="49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 applyAlignment="1">
      <alignment/>
    </xf>
    <xf numFmtId="0" fontId="21" fillId="0" borderId="48" xfId="0" applyFont="1" applyBorder="1" applyAlignment="1">
      <alignment/>
    </xf>
    <xf numFmtId="0" fontId="21" fillId="3" borderId="49" xfId="0" applyFont="1" applyFill="1" applyBorder="1" applyAlignment="1">
      <alignment horizontal="center"/>
    </xf>
    <xf numFmtId="0" fontId="21" fillId="0" borderId="46" xfId="0" applyFont="1" applyBorder="1" applyAlignment="1">
      <alignment/>
    </xf>
    <xf numFmtId="0" fontId="21" fillId="0" borderId="49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1" xfId="0" applyFont="1" applyBorder="1" applyAlignment="1">
      <alignment/>
    </xf>
    <xf numFmtId="0" fontId="21" fillId="0" borderId="50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2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2" borderId="36" xfId="0" applyNumberFormat="1" applyFont="1" applyFill="1" applyBorder="1" applyAlignment="1" applyProtection="1">
      <alignment horizontal="left" vertical="center"/>
      <protection locked="0"/>
    </xf>
    <xf numFmtId="0" fontId="0" fillId="2" borderId="36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6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20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/>
      <protection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 applyProtection="1">
      <alignment vertical="center" wrapText="1"/>
      <protection/>
    </xf>
    <xf numFmtId="0" fontId="21" fillId="3" borderId="36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0" fillId="0" borderId="36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7" xfId="0" applyNumberFormat="1" applyFont="1" applyFill="1" applyBorder="1" applyAlignment="1" applyProtection="1">
      <alignment horizontal="right" vertical="center" indent="3"/>
      <protection locked="0"/>
    </xf>
    <xf numFmtId="3" fontId="0" fillId="0" borderId="48" xfId="0" applyNumberFormat="1" applyFont="1" applyFill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 applyProtection="1">
      <alignment vertical="center" wrapText="1"/>
      <protection/>
    </xf>
    <xf numFmtId="0" fontId="21" fillId="3" borderId="59" xfId="0" applyFont="1" applyFill="1" applyBorder="1" applyAlignment="1" applyProtection="1">
      <alignment vertical="center"/>
      <protection/>
    </xf>
    <xf numFmtId="0" fontId="21" fillId="3" borderId="60" xfId="0" applyFont="1" applyFill="1" applyBorder="1" applyAlignment="1" applyProtection="1">
      <alignment vertical="center"/>
      <protection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0" fontId="5" fillId="3" borderId="63" xfId="0" applyFont="1" applyFill="1" applyBorder="1" applyAlignment="1" applyProtection="1">
      <alignment vertical="center" wrapText="1"/>
      <protection/>
    </xf>
    <xf numFmtId="0" fontId="5" fillId="3" borderId="64" xfId="0" applyFont="1" applyFill="1" applyBorder="1" applyAlignment="1" applyProtection="1">
      <alignment vertical="center"/>
      <protection/>
    </xf>
    <xf numFmtId="0" fontId="5" fillId="3" borderId="65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6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6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8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7" xfId="0" applyBorder="1" applyAlignment="1" applyProtection="1">
      <alignment horizontal="right" vertical="center" indent="1"/>
      <protection/>
    </xf>
    <xf numFmtId="0" fontId="0" fillId="0" borderId="48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59" xfId="0" applyFill="1" applyBorder="1" applyAlignment="1" applyProtection="1">
      <alignment horizontal="right" vertical="center" indent="1"/>
      <protection locked="0"/>
    </xf>
    <xf numFmtId="0" fontId="0" fillId="0" borderId="60" xfId="0" applyFill="1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23" xfId="0" applyNumberFormat="1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9" xfId="0" applyFont="1" applyFill="1" applyBorder="1" applyAlignment="1" applyProtection="1">
      <alignment horizontal="center" vertical="center"/>
      <protection/>
    </xf>
    <xf numFmtId="0" fontId="11" fillId="3" borderId="39" xfId="0" applyFont="1" applyFill="1" applyBorder="1" applyAlignment="1" applyProtection="1">
      <alignment vertical="center"/>
      <protection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2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6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3" xfId="0" applyFont="1" applyBorder="1" applyAlignment="1">
      <alignment vertic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202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202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202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8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8"/>
    </row>
    <row r="7" spans="1:12" s="2" customFormat="1" ht="30" customHeight="1">
      <c r="A7" s="203" t="s">
        <v>2409</v>
      </c>
      <c r="B7" s="203"/>
      <c r="C7" s="203"/>
      <c r="D7" s="203"/>
      <c r="E7" s="203"/>
      <c r="F7" s="203"/>
      <c r="G7" s="203"/>
      <c r="H7" s="203"/>
      <c r="I7" s="203"/>
      <c r="J7" s="203"/>
      <c r="L7" s="188"/>
    </row>
    <row r="8" spans="1:12" s="2" customFormat="1" ht="15" customHeight="1">
      <c r="A8" s="204" t="s">
        <v>2431</v>
      </c>
      <c r="B8" s="204"/>
      <c r="C8" s="204"/>
      <c r="D8" s="204"/>
      <c r="E8" s="204"/>
      <c r="F8" s="204"/>
      <c r="G8" s="204"/>
      <c r="H8" s="204"/>
      <c r="I8" s="204"/>
      <c r="J8" s="204"/>
      <c r="L8" s="188"/>
    </row>
    <row r="9" spans="1:12" s="2" customFormat="1" ht="15" customHeight="1">
      <c r="A9" s="191" t="s">
        <v>2423</v>
      </c>
      <c r="B9" s="191"/>
      <c r="C9" s="191"/>
      <c r="D9" s="191"/>
      <c r="E9" s="191"/>
      <c r="F9" s="191"/>
      <c r="G9" s="191"/>
      <c r="H9" s="191"/>
      <c r="I9" s="191"/>
      <c r="J9" s="191"/>
      <c r="L9" s="201"/>
    </row>
    <row r="10" spans="1:10" s="2" customFormat="1" ht="45" customHeight="1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2" s="2" customFormat="1" ht="15" customHeight="1">
      <c r="A11" s="199" t="s">
        <v>2403</v>
      </c>
      <c r="B11" s="200"/>
      <c r="C11" s="200"/>
      <c r="D11" s="200"/>
      <c r="E11" s="200"/>
      <c r="F11" s="200"/>
      <c r="G11" s="200"/>
      <c r="H11" s="200"/>
      <c r="I11" s="200"/>
      <c r="J11" s="200"/>
      <c r="L11" s="125"/>
    </row>
    <row r="12" spans="1:12" s="2" customFormat="1" ht="30" customHeight="1">
      <c r="A12" s="185" t="s">
        <v>2404</v>
      </c>
      <c r="B12" s="185"/>
      <c r="C12" s="185"/>
      <c r="D12" s="185"/>
      <c r="E12" s="185"/>
      <c r="F12" s="185"/>
      <c r="G12" s="185"/>
      <c r="H12" s="185"/>
      <c r="I12" s="185"/>
      <c r="J12" s="185"/>
      <c r="L12" s="181"/>
    </row>
    <row r="13" spans="1:12" s="2" customFormat="1" ht="30" customHeight="1">
      <c r="A13" s="185" t="s">
        <v>2405</v>
      </c>
      <c r="B13" s="185"/>
      <c r="C13" s="185"/>
      <c r="D13" s="185"/>
      <c r="E13" s="185"/>
      <c r="F13" s="185"/>
      <c r="G13" s="185"/>
      <c r="H13" s="185"/>
      <c r="I13" s="185"/>
      <c r="J13" s="185"/>
      <c r="L13" s="188"/>
    </row>
    <row r="14" spans="1:12" s="2" customFormat="1" ht="45" customHeight="1">
      <c r="A14" s="185" t="s">
        <v>2406</v>
      </c>
      <c r="B14" s="185"/>
      <c r="C14" s="185"/>
      <c r="D14" s="185"/>
      <c r="E14" s="185"/>
      <c r="F14" s="185"/>
      <c r="G14" s="185"/>
      <c r="H14" s="185"/>
      <c r="I14" s="185"/>
      <c r="J14" s="185"/>
      <c r="L14" s="188"/>
    </row>
    <row r="15" spans="1:12" s="2" customFormat="1" ht="30" customHeight="1">
      <c r="A15" s="185" t="s">
        <v>2407</v>
      </c>
      <c r="B15" s="185"/>
      <c r="C15" s="185"/>
      <c r="D15" s="185"/>
      <c r="E15" s="185"/>
      <c r="F15" s="185"/>
      <c r="G15" s="185"/>
      <c r="H15" s="185"/>
      <c r="I15" s="185"/>
      <c r="J15" s="185"/>
      <c r="L15" s="201"/>
    </row>
    <row r="16" spans="1:12" s="2" customFormat="1" ht="30" customHeight="1">
      <c r="A16" s="185" t="s">
        <v>2408</v>
      </c>
      <c r="B16" s="185"/>
      <c r="C16" s="185"/>
      <c r="D16" s="185"/>
      <c r="E16" s="185"/>
      <c r="F16" s="185"/>
      <c r="G16" s="185"/>
      <c r="H16" s="185"/>
      <c r="I16" s="185"/>
      <c r="J16" s="185"/>
      <c r="L16" s="125"/>
    </row>
    <row r="17" spans="1:12" s="2" customFormat="1" ht="45" customHeight="1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L17" s="188"/>
    </row>
    <row r="18" spans="1:12" s="2" customFormat="1" ht="45" customHeight="1">
      <c r="A18" s="189" t="s">
        <v>2422</v>
      </c>
      <c r="B18" s="189"/>
      <c r="C18" s="189"/>
      <c r="D18" s="189"/>
      <c r="E18" s="189"/>
      <c r="F18" s="189"/>
      <c r="G18" s="189"/>
      <c r="H18" s="189"/>
      <c r="I18" s="189"/>
      <c r="J18" s="189"/>
      <c r="L18" s="188"/>
    </row>
    <row r="19" spans="1:12" s="2" customFormat="1" ht="30" customHeight="1">
      <c r="A19" s="19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91"/>
      <c r="C19" s="191"/>
      <c r="D19" s="191"/>
      <c r="E19" s="191"/>
      <c r="F19" s="191"/>
      <c r="G19" s="191"/>
      <c r="H19" s="191"/>
      <c r="I19" s="191"/>
      <c r="J19" s="191"/>
      <c r="L19" s="192"/>
    </row>
    <row r="20" spans="1:12" s="2" customFormat="1" ht="45" customHeight="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L20" s="192"/>
    </row>
    <row r="21" spans="1:12" s="2" customFormat="1" ht="30" customHeight="1">
      <c r="A21" s="195" t="s">
        <v>2421</v>
      </c>
      <c r="B21" s="196"/>
      <c r="C21" s="196"/>
      <c r="D21" s="196"/>
      <c r="E21" s="196"/>
      <c r="F21" s="196"/>
      <c r="G21" s="196"/>
      <c r="H21" s="196"/>
      <c r="I21" s="196"/>
      <c r="J21" s="196"/>
      <c r="L21" s="192"/>
    </row>
    <row r="22" spans="1:12" s="2" customFormat="1" ht="30" customHeight="1">
      <c r="A22" s="197" t="s">
        <v>2420</v>
      </c>
      <c r="B22" s="197"/>
      <c r="C22" s="197"/>
      <c r="D22" s="197"/>
      <c r="E22" s="197"/>
      <c r="F22" s="197"/>
      <c r="G22" s="197"/>
      <c r="H22" s="197"/>
      <c r="I22" s="197"/>
      <c r="J22" s="197"/>
      <c r="L22" s="192"/>
    </row>
    <row r="23" spans="1:12" s="2" customFormat="1" ht="15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L23" s="192"/>
    </row>
    <row r="24" spans="1:12" s="2" customFormat="1" ht="15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L24" s="192"/>
    </row>
    <row r="25" spans="1:12" s="2" customFormat="1" ht="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L25" s="192"/>
    </row>
    <row r="26" spans="1:12" s="2" customFormat="1" ht="15" customHeight="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L26" s="192"/>
    </row>
    <row r="27" spans="1:12" s="2" customFormat="1" ht="15" customHeight="1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L27" s="192"/>
    </row>
    <row r="28" spans="1:12" s="2" customFormat="1" ht="12.75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L28" s="192"/>
    </row>
    <row r="29" spans="1:10" s="2" customFormat="1" ht="12.75">
      <c r="A29" s="184" t="s">
        <v>546</v>
      </c>
      <c r="B29" s="184"/>
      <c r="C29" s="184"/>
      <c r="D29" s="184"/>
      <c r="E29" s="184"/>
      <c r="F29" s="184"/>
      <c r="G29" s="184"/>
      <c r="H29" s="184"/>
      <c r="I29" s="184"/>
      <c r="J29" s="18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1.0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R+Jg995zn5vbBdnYxSJkqbGaUx7OdmbP01154JUrVbZN04O0XKcQ0lCVgAcjRF7Sc/ej/Bzr4B77sVocYoXP/g==" saltValue="sZh5Q99nEdNv3M7wdt5Dwg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70" customWidth="1"/>
    <col min="2" max="2" width="65.71428571428571" style="70" customWidth="1"/>
    <col min="3" max="3" width="3" style="70" customWidth="1"/>
    <col min="4" max="4" width="65.71428571428571" style="70" customWidth="1"/>
    <col min="5" max="5" width="28.285714285714285" style="70" customWidth="1"/>
    <col min="6" max="37" width="9.142857142857142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2"/>
      <c r="C44" s="192"/>
      <c r="D44" s="192"/>
      <c r="E44" s="192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27"/>
  </cols>
  <sheetData>
    <row r="1" spans="1:2" ht="18">
      <c r="A1" s="218" t="s">
        <v>1355</v>
      </c>
      <c r="B1" s="192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5" sqref="A5:G5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302" t="s">
        <v>522</v>
      </c>
      <c r="B1" s="302"/>
      <c r="C1" s="302"/>
      <c r="D1" s="302"/>
      <c r="E1" s="302"/>
      <c r="F1" s="302"/>
      <c r="G1" s="302"/>
      <c r="H1" s="303"/>
      <c r="I1" s="303"/>
      <c r="J1" s="303"/>
      <c r="K1" s="303"/>
      <c r="L1" s="303"/>
      <c r="M1" s="303"/>
      <c r="N1" s="303"/>
      <c r="O1" s="303"/>
      <c r="P1" s="303"/>
    </row>
    <row r="2" spans="1:16" ht="12" customHeight="1">
      <c r="A2" s="302" t="s">
        <v>573</v>
      </c>
      <c r="B2" s="302"/>
      <c r="C2" s="302"/>
      <c r="D2" s="302"/>
      <c r="E2" s="302"/>
      <c r="F2" s="302"/>
      <c r="G2" s="302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15" customHeight="1">
      <c r="A3" s="312" t="s">
        <v>523</v>
      </c>
      <c r="B3" s="312"/>
      <c r="C3" s="312"/>
      <c r="D3" s="312"/>
      <c r="E3" s="312"/>
      <c r="F3" s="312"/>
      <c r="G3" s="312"/>
      <c r="H3" s="313"/>
      <c r="I3" s="313"/>
      <c r="J3" s="313"/>
      <c r="K3" s="313"/>
      <c r="L3" s="313"/>
      <c r="M3" s="313"/>
      <c r="N3" s="313"/>
      <c r="O3" s="313"/>
      <c r="P3" s="313"/>
    </row>
    <row r="4" spans="1:17" ht="12" customHeight="1">
      <c r="A4" s="324" t="s">
        <v>2378</v>
      </c>
      <c r="B4" s="325"/>
      <c r="C4" s="325"/>
      <c r="D4" s="325"/>
      <c r="E4" s="325"/>
      <c r="F4" s="325"/>
      <c r="G4" s="325"/>
      <c r="H4" s="289"/>
      <c r="I4" s="289"/>
      <c r="J4" s="289"/>
      <c r="K4" s="289"/>
      <c r="L4" s="289"/>
      <c r="M4" s="289"/>
      <c r="N4" s="289"/>
      <c r="O4" s="289"/>
      <c r="P4" s="289"/>
      <c r="Q4" s="4"/>
    </row>
    <row r="5" spans="1:17" ht="18" customHeight="1">
      <c r="A5" s="260">
        <f>+ZAKL_DATA!B13</f>
        <v>0.0</v>
      </c>
      <c r="B5" s="261"/>
      <c r="C5" s="261"/>
      <c r="D5" s="261"/>
      <c r="E5" s="261"/>
      <c r="F5" s="261"/>
      <c r="G5" s="262"/>
      <c r="H5" s="263"/>
      <c r="I5" s="263"/>
      <c r="J5" s="264"/>
      <c r="K5" s="314" t="s">
        <v>620</v>
      </c>
      <c r="L5" s="315"/>
      <c r="M5" s="315"/>
      <c r="N5" s="315"/>
      <c r="O5" s="315"/>
      <c r="P5" s="316"/>
      <c r="Q5" s="4"/>
    </row>
    <row r="6" spans="1:17" ht="12" customHeight="1">
      <c r="A6" s="259" t="s">
        <v>641</v>
      </c>
      <c r="B6" s="259"/>
      <c r="C6" s="259"/>
      <c r="D6" s="259"/>
      <c r="E6" s="259"/>
      <c r="F6" s="259"/>
      <c r="G6" s="259"/>
      <c r="H6" s="263"/>
      <c r="I6" s="263"/>
      <c r="J6" s="264"/>
      <c r="K6" s="317"/>
      <c r="L6" s="289"/>
      <c r="M6" s="289"/>
      <c r="N6" s="289"/>
      <c r="O6" s="289"/>
      <c r="P6" s="318"/>
      <c r="Q6" s="4"/>
    </row>
    <row r="7" spans="1:17" ht="18" customHeight="1">
      <c r="A7" s="260">
        <f>+ZAKL_DATA!B14</f>
        <v>0.0</v>
      </c>
      <c r="B7" s="261"/>
      <c r="C7" s="261"/>
      <c r="D7" s="261"/>
      <c r="E7" s="261"/>
      <c r="F7" s="261"/>
      <c r="G7" s="262"/>
      <c r="H7" s="263"/>
      <c r="I7" s="263"/>
      <c r="J7" s="264"/>
      <c r="K7" s="317"/>
      <c r="L7" s="289"/>
      <c r="M7" s="289"/>
      <c r="N7" s="289"/>
      <c r="O7" s="289"/>
      <c r="P7" s="318"/>
      <c r="Q7" s="4"/>
    </row>
    <row r="8" spans="1:17" ht="12" customHeight="1">
      <c r="A8" s="259" t="s">
        <v>515</v>
      </c>
      <c r="B8" s="259"/>
      <c r="C8" s="259"/>
      <c r="D8" s="259"/>
      <c r="E8" s="259"/>
      <c r="F8" s="259"/>
      <c r="G8" s="259"/>
      <c r="H8" s="263"/>
      <c r="I8" s="263"/>
      <c r="J8" s="264"/>
      <c r="K8" s="319"/>
      <c r="L8" s="289"/>
      <c r="M8" s="289"/>
      <c r="N8" s="289"/>
      <c r="O8" s="289"/>
      <c r="P8" s="318"/>
      <c r="Q8" s="4"/>
    </row>
    <row r="9" spans="1:17" ht="18" customHeight="1">
      <c r="A9" s="308" t="str">
        <f>+ZAKL_DATA!D2</f>
        <v>CZ</v>
      </c>
      <c r="B9" s="309"/>
      <c r="C9" s="309"/>
      <c r="D9" s="309"/>
      <c r="E9" s="309"/>
      <c r="F9" s="309"/>
      <c r="G9" s="310"/>
      <c r="H9" s="263"/>
      <c r="I9" s="263"/>
      <c r="J9" s="264"/>
      <c r="K9" s="319"/>
      <c r="L9" s="289"/>
      <c r="M9" s="289"/>
      <c r="N9" s="289"/>
      <c r="O9" s="289"/>
      <c r="P9" s="318"/>
      <c r="Q9" s="4"/>
    </row>
    <row r="10" spans="1:17" ht="12" customHeight="1">
      <c r="A10" s="326" t="s">
        <v>2379</v>
      </c>
      <c r="B10" s="326"/>
      <c r="C10" s="326"/>
      <c r="D10" s="326"/>
      <c r="E10" s="326"/>
      <c r="F10" s="326"/>
      <c r="G10" s="326"/>
      <c r="H10" s="263"/>
      <c r="I10" s="263"/>
      <c r="J10" s="264"/>
      <c r="K10" s="319"/>
      <c r="L10" s="289"/>
      <c r="M10" s="289"/>
      <c r="N10" s="289"/>
      <c r="O10" s="289"/>
      <c r="P10" s="318"/>
      <c r="Q10" s="4"/>
    </row>
    <row r="11" spans="1:17" ht="17.25" customHeight="1">
      <c r="A11" s="260" t="str">
        <f>+MID(A9,3,15)</f>
        <v/>
      </c>
      <c r="B11" s="261"/>
      <c r="C11" s="261"/>
      <c r="D11" s="261"/>
      <c r="E11" s="261"/>
      <c r="F11" s="261"/>
      <c r="G11" s="262"/>
      <c r="H11" s="148"/>
      <c r="I11" s="148"/>
      <c r="J11" s="148"/>
      <c r="K11" s="319"/>
      <c r="L11" s="289"/>
      <c r="M11" s="289"/>
      <c r="N11" s="289"/>
      <c r="O11" s="289"/>
      <c r="P11" s="318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9"/>
      <c r="L12" s="289"/>
      <c r="M12" s="289"/>
      <c r="N12" s="289"/>
      <c r="O12" s="289"/>
      <c r="P12" s="318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263"/>
      <c r="J13" s="313"/>
      <c r="K13" s="319"/>
      <c r="L13" s="289"/>
      <c r="M13" s="289"/>
      <c r="N13" s="289"/>
      <c r="O13" s="289"/>
      <c r="P13" s="318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3"/>
      <c r="B14" s="327"/>
      <c r="C14" s="327"/>
      <c r="D14" s="327"/>
      <c r="E14" s="327"/>
      <c r="F14" s="327"/>
      <c r="G14" s="327"/>
      <c r="H14" s="327"/>
      <c r="I14" s="313"/>
      <c r="J14" s="313"/>
      <c r="K14" s="319"/>
      <c r="L14" s="289"/>
      <c r="M14" s="289"/>
      <c r="N14" s="289"/>
      <c r="O14" s="289"/>
      <c r="P14" s="318"/>
    </row>
    <row r="15" spans="1:16" ht="24.75" customHeight="1">
      <c r="A15" s="328" t="s">
        <v>528</v>
      </c>
      <c r="B15" s="328"/>
      <c r="C15" s="328"/>
      <c r="D15" s="328"/>
      <c r="E15" s="259"/>
      <c r="F15" s="334"/>
      <c r="G15" s="335"/>
      <c r="H15" s="335"/>
      <c r="I15" s="336"/>
      <c r="J15" s="103"/>
      <c r="K15" s="320"/>
      <c r="L15" s="321"/>
      <c r="M15" s="321"/>
      <c r="N15" s="321"/>
      <c r="O15" s="321"/>
      <c r="P15" s="322"/>
    </row>
    <row r="16" spans="1:16" ht="5.1" customHeight="1">
      <c r="A16" s="323"/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</row>
    <row r="17" spans="1:16" ht="15" customHeight="1">
      <c r="A17" s="259" t="s">
        <v>628</v>
      </c>
      <c r="B17" s="272"/>
      <c r="C17" s="272"/>
      <c r="D17" s="272"/>
      <c r="E17" s="169"/>
      <c r="F17" s="170"/>
      <c r="G17" s="311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16" ht="24.95" customHeight="1">
      <c r="A18" s="304" t="s">
        <v>516</v>
      </c>
      <c r="B18" s="304"/>
      <c r="C18" s="304"/>
      <c r="D18" s="304"/>
      <c r="E18" s="304"/>
      <c r="F18" s="304"/>
      <c r="G18" s="304"/>
      <c r="H18" s="305"/>
      <c r="I18" s="305"/>
      <c r="J18" s="305"/>
      <c r="K18" s="305"/>
      <c r="L18" s="305"/>
      <c r="M18" s="305"/>
      <c r="N18" s="305"/>
      <c r="O18" s="305"/>
      <c r="P18" s="305"/>
    </row>
    <row r="19" spans="1:16" ht="18.75" customHeight="1">
      <c r="A19" s="306" t="s">
        <v>2415</v>
      </c>
      <c r="B19" s="306"/>
      <c r="C19" s="306"/>
      <c r="D19" s="306"/>
      <c r="E19" s="306"/>
      <c r="F19" s="306"/>
      <c r="G19" s="306"/>
      <c r="H19" s="307"/>
      <c r="I19" s="307"/>
      <c r="J19" s="307"/>
      <c r="K19" s="307"/>
      <c r="L19" s="307"/>
      <c r="M19" s="307"/>
      <c r="N19" s="307"/>
      <c r="O19" s="307"/>
      <c r="P19" s="307"/>
    </row>
    <row r="20" spans="1:16" ht="5.1" customHeight="1">
      <c r="A20" s="229"/>
      <c r="B20" s="229"/>
      <c r="C20" s="229"/>
      <c r="D20" s="229"/>
      <c r="E20" s="229"/>
      <c r="F20" s="229"/>
      <c r="G20" s="229"/>
      <c r="H20" s="230"/>
      <c r="I20" s="230"/>
      <c r="J20" s="230"/>
      <c r="K20" s="230"/>
      <c r="L20" s="230"/>
      <c r="M20" s="230"/>
      <c r="N20" s="230"/>
      <c r="O20" s="230"/>
      <c r="P20" s="230"/>
    </row>
    <row r="21" spans="1:18" ht="18" customHeight="1">
      <c r="A21" s="227" t="s">
        <v>2419</v>
      </c>
      <c r="B21" s="227"/>
      <c r="C21" s="227"/>
      <c r="D21" s="227"/>
      <c r="E21" s="227"/>
      <c r="F21" s="227"/>
      <c r="G21" s="227"/>
      <c r="H21" s="227"/>
      <c r="I21" s="227"/>
      <c r="J21" s="77">
        <v>1.0</v>
      </c>
      <c r="K21" s="227" t="s">
        <v>517</v>
      </c>
      <c r="L21" s="228"/>
      <c r="M21" s="77"/>
      <c r="N21" s="180" t="s">
        <v>518</v>
      </c>
      <c r="O21" s="225">
        <v>2022.0</v>
      </c>
      <c r="P21" s="22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29"/>
      <c r="B22" s="229"/>
      <c r="C22" s="229"/>
      <c r="D22" s="229"/>
      <c r="E22" s="229"/>
      <c r="F22" s="229"/>
      <c r="G22" s="229"/>
      <c r="H22" s="230"/>
      <c r="I22" s="230"/>
      <c r="J22" s="230"/>
      <c r="K22" s="230"/>
      <c r="L22" s="230"/>
      <c r="M22" s="230"/>
      <c r="N22" s="230"/>
      <c r="O22" s="230"/>
      <c r="P22" s="230"/>
    </row>
    <row r="23" spans="1:18" ht="18" customHeight="1">
      <c r="A23" s="227" t="s">
        <v>547</v>
      </c>
      <c r="B23" s="227"/>
      <c r="C23" s="227"/>
      <c r="D23" s="227"/>
      <c r="E23" s="227"/>
      <c r="F23" s="227"/>
      <c r="G23" s="227"/>
      <c r="H23" s="227"/>
      <c r="I23" s="227"/>
      <c r="J23" s="81"/>
      <c r="K23" s="227" t="s">
        <v>548</v>
      </c>
      <c r="L23" s="228"/>
      <c r="M23" s="81"/>
      <c r="N23" s="231"/>
      <c r="O23" s="232"/>
      <c r="P23" s="23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35" t="s">
        <v>2426</v>
      </c>
      <c r="B25" s="236"/>
      <c r="C25" s="236"/>
      <c r="D25" s="171" t="s">
        <v>538</v>
      </c>
      <c r="E25" s="235" t="s">
        <v>2416</v>
      </c>
      <c r="F25" s="236"/>
      <c r="G25" s="236"/>
      <c r="H25" s="236"/>
      <c r="I25" s="236"/>
      <c r="J25" s="171"/>
      <c r="K25" s="235" t="s">
        <v>627</v>
      </c>
      <c r="L25" s="333"/>
      <c r="M25" s="333"/>
      <c r="N25" s="333"/>
      <c r="O25" s="333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35" t="s">
        <v>642</v>
      </c>
      <c r="B26" s="236"/>
      <c r="C26" s="236"/>
      <c r="D26" s="171"/>
      <c r="E26" s="235" t="s">
        <v>621</v>
      </c>
      <c r="F26" s="236"/>
      <c r="G26" s="236"/>
      <c r="H26" s="236"/>
      <c r="I26" s="236"/>
      <c r="J26" s="171"/>
      <c r="K26" s="333" t="s">
        <v>549</v>
      </c>
      <c r="L26" s="333"/>
      <c r="M26" s="333"/>
      <c r="N26" s="333"/>
      <c r="O26" s="333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337" t="s">
        <v>2380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</row>
    <row r="29" spans="1:16" ht="18" customHeight="1">
      <c r="A29" s="233">
        <f>+ZAKL_DATA!D4</f>
        <v>0.0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9"/>
      <c r="M29" s="339"/>
      <c r="N29" s="339"/>
      <c r="O29" s="339"/>
      <c r="P29" s="340"/>
    </row>
    <row r="30" spans="1:16" ht="5.1" customHeight="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</row>
    <row r="31" spans="1:16" ht="17.25" customHeight="1">
      <c r="A31" s="331"/>
      <c r="B31" s="256"/>
      <c r="C31" s="256"/>
      <c r="D31" s="256"/>
      <c r="E31" s="256"/>
      <c r="F31" s="256"/>
      <c r="G31" s="256"/>
      <c r="H31" s="256"/>
      <c r="I31" s="256"/>
      <c r="J31" s="256"/>
      <c r="K31" s="332"/>
      <c r="L31" s="173"/>
      <c r="M31" s="331">
        <f>+ZAKL_DATA!D7</f>
        <v>0.0</v>
      </c>
      <c r="N31" s="256"/>
      <c r="O31" s="256"/>
      <c r="P31" s="341"/>
    </row>
    <row r="32" spans="1:16" s="5" customFormat="1" ht="15" customHeight="1">
      <c r="A32" s="234" t="s">
        <v>2381</v>
      </c>
      <c r="B32" s="219"/>
      <c r="C32" s="219"/>
      <c r="D32" s="219"/>
      <c r="E32" s="219"/>
      <c r="F32" s="219"/>
      <c r="G32" s="219"/>
      <c r="H32" s="219"/>
      <c r="I32" s="219"/>
      <c r="J32" s="219" t="s">
        <v>520</v>
      </c>
      <c r="K32" s="219"/>
      <c r="L32" s="219"/>
      <c r="M32" s="219"/>
      <c r="N32" s="219"/>
      <c r="O32" s="219" t="s">
        <v>525</v>
      </c>
      <c r="P32" s="220"/>
    </row>
    <row r="33" spans="1:16" ht="18" customHeight="1">
      <c r="A33" s="223">
        <f>+ZAKL_DATA!B5</f>
        <v>0.0</v>
      </c>
      <c r="B33" s="223"/>
      <c r="C33" s="223"/>
      <c r="D33" s="223"/>
      <c r="E33" s="223"/>
      <c r="F33" s="223"/>
      <c r="G33" s="224"/>
      <c r="H33" s="237"/>
      <c r="I33" s="238"/>
      <c r="J33" s="233">
        <f>+ZAKL_DATA!B4</f>
        <v>0.0</v>
      </c>
      <c r="K33" s="223"/>
      <c r="L33" s="223"/>
      <c r="M33" s="224"/>
      <c r="N33" s="175"/>
      <c r="O33" s="221">
        <f>+ZAKL_DATA!B7</f>
        <v>0.0</v>
      </c>
      <c r="P33" s="222"/>
    </row>
    <row r="34" spans="1:16" ht="15" customHeight="1">
      <c r="A34" s="342" t="s">
        <v>2382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</row>
    <row r="35" spans="1:16" s="5" customFormat="1" ht="12" customHeight="1">
      <c r="A35" s="358" t="s">
        <v>541</v>
      </c>
      <c r="B35" s="358"/>
      <c r="C35" s="358"/>
      <c r="D35" s="358"/>
      <c r="E35" s="358"/>
      <c r="F35" s="358"/>
      <c r="G35" s="358"/>
      <c r="H35" s="358"/>
      <c r="I35" s="174"/>
      <c r="J35" s="358" t="s">
        <v>542</v>
      </c>
      <c r="K35" s="358"/>
      <c r="L35" s="174"/>
      <c r="M35" s="358" t="s">
        <v>543</v>
      </c>
      <c r="N35" s="358"/>
      <c r="O35" s="358"/>
      <c r="P35" s="358"/>
    </row>
    <row r="36" spans="1:16" ht="18" customHeight="1">
      <c r="A36" s="223">
        <f>+ZAKL_DATA!B18</f>
        <v>0.0</v>
      </c>
      <c r="B36" s="376"/>
      <c r="C36" s="376"/>
      <c r="D36" s="376"/>
      <c r="E36" s="376"/>
      <c r="F36" s="376"/>
      <c r="G36" s="376"/>
      <c r="H36" s="377"/>
      <c r="I36" s="176"/>
      <c r="J36" s="233">
        <f>+ZAKL_DATA!B19</f>
        <v>0.0</v>
      </c>
      <c r="K36" s="365"/>
      <c r="L36" s="176"/>
      <c r="M36" s="379">
        <f>+ZAKL_DATA!B25</f>
        <v>0.0</v>
      </c>
      <c r="N36" s="274"/>
      <c r="O36" s="274"/>
      <c r="P36" s="275"/>
    </row>
    <row r="37" spans="1:16" ht="12" customHeight="1">
      <c r="A37" s="358" t="s">
        <v>550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174"/>
      <c r="M37" s="177"/>
      <c r="N37" s="378" t="s">
        <v>622</v>
      </c>
      <c r="O37" s="378"/>
      <c r="P37" s="378"/>
    </row>
    <row r="38" spans="1:16" ht="18" customHeight="1">
      <c r="A38" s="223">
        <f>+ZAKL_DATA!B16</f>
        <v>0.0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357"/>
      <c r="M38" s="176"/>
      <c r="N38" s="359">
        <f>+ZAKL_DATA!B17</f>
        <v>0.0</v>
      </c>
      <c r="O38" s="360"/>
      <c r="P38" s="361"/>
    </row>
    <row r="39" spans="1:16" ht="12" customHeight="1">
      <c r="A39" s="358" t="s">
        <v>636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174"/>
      <c r="M39" s="358" t="s">
        <v>544</v>
      </c>
      <c r="N39" s="358"/>
      <c r="O39" s="358"/>
      <c r="P39" s="358"/>
    </row>
    <row r="40" spans="1:16" ht="18" customHeight="1">
      <c r="A40" s="375">
        <f>+ZAKL_DATA!B27</f>
        <v>0.0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4"/>
      <c r="L40" s="176"/>
      <c r="M40" s="372">
        <f>+ZAKL_DATA!B20</f>
        <v>0.0</v>
      </c>
      <c r="N40" s="373"/>
      <c r="O40" s="373"/>
      <c r="P40" s="374"/>
    </row>
    <row r="41" spans="1:16" ht="12" customHeight="1">
      <c r="A41" s="371" t="s">
        <v>623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</row>
    <row r="42" spans="1:16" ht="18" customHeight="1">
      <c r="A42" s="260">
        <f>ZAKL_DATA!B29</f>
        <v>0.0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367"/>
      <c r="M42" s="367"/>
      <c r="N42" s="367"/>
      <c r="O42" s="367"/>
      <c r="P42" s="368"/>
    </row>
    <row r="43" spans="1:16" ht="5.1" customHeight="1" thickBot="1">
      <c r="A43" s="369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</row>
    <row r="44" spans="1:16" ht="16.5" thickBot="1">
      <c r="A44" s="366" t="s">
        <v>551</v>
      </c>
      <c r="B44" s="366"/>
      <c r="C44" s="366"/>
      <c r="D44" s="366"/>
      <c r="E44" s="366"/>
      <c r="F44" s="366"/>
      <c r="G44" s="366"/>
      <c r="H44" s="245"/>
      <c r="I44" s="245"/>
      <c r="J44" s="245"/>
      <c r="K44" s="245"/>
      <c r="L44" s="245"/>
      <c r="M44" s="245"/>
      <c r="N44" s="245"/>
      <c r="O44" s="245"/>
      <c r="P44" s="245"/>
    </row>
    <row r="45" spans="1:16" ht="12.95" customHeight="1">
      <c r="A45" s="346" t="s">
        <v>2383</v>
      </c>
      <c r="B45" s="347"/>
      <c r="C45" s="347"/>
      <c r="D45" s="347"/>
      <c r="E45" s="352" t="s">
        <v>2384</v>
      </c>
      <c r="F45" s="352"/>
      <c r="G45" s="352"/>
      <c r="H45" s="347"/>
      <c r="I45" s="347"/>
      <c r="J45" s="347"/>
      <c r="K45" s="347"/>
      <c r="L45" s="347"/>
      <c r="M45" s="347"/>
      <c r="N45" s="347"/>
      <c r="O45" s="347"/>
      <c r="P45" s="353"/>
    </row>
    <row r="46" spans="1:16" ht="15" customHeight="1">
      <c r="A46" s="354"/>
      <c r="B46" s="355"/>
      <c r="C46" s="355"/>
      <c r="D46" s="356"/>
      <c r="E46" s="348"/>
      <c r="F46" s="349"/>
      <c r="G46" s="99"/>
      <c r="H46" s="99"/>
      <c r="I46" s="99"/>
      <c r="J46" s="99"/>
      <c r="K46" s="99"/>
      <c r="L46" s="99"/>
      <c r="M46" s="99"/>
      <c r="N46" s="99"/>
      <c r="O46" s="99"/>
      <c r="P46" s="73"/>
    </row>
    <row r="47" spans="1:16" ht="12.95" customHeight="1">
      <c r="A47" s="350" t="s">
        <v>2385</v>
      </c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351"/>
    </row>
    <row r="48" spans="1:16" ht="18" customHeight="1">
      <c r="A48" s="343" t="str">
        <f>+CONCATENATE(ZAKL_DATA!D20," ",ZAKL_DATA!D21," ",ZAKL_DATA!D22)</f>
        <v xml:space="preserve">  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344"/>
      <c r="M48" s="344"/>
      <c r="N48" s="344"/>
      <c r="O48" s="344"/>
      <c r="P48" s="345"/>
    </row>
    <row r="49" spans="1:16" ht="12.95" customHeight="1">
      <c r="A49" s="350" t="s">
        <v>624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351"/>
    </row>
    <row r="50" spans="1:16" ht="18" customHeight="1">
      <c r="A50" s="34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344"/>
      <c r="M50" s="344"/>
      <c r="N50" s="344"/>
      <c r="O50" s="344"/>
      <c r="P50" s="345"/>
    </row>
    <row r="51" spans="1:16" ht="12.95" customHeight="1">
      <c r="A51" s="239" t="s">
        <v>2417</v>
      </c>
      <c r="B51" s="240"/>
      <c r="C51" s="240"/>
      <c r="D51" s="240"/>
      <c r="E51" s="240"/>
      <c r="F51" s="240"/>
      <c r="G51" s="241"/>
      <c r="H51" s="242"/>
      <c r="I51" s="242"/>
      <c r="J51" s="242"/>
      <c r="K51" s="242"/>
      <c r="L51" s="242"/>
      <c r="M51" s="242"/>
      <c r="N51" s="242"/>
      <c r="O51" s="242"/>
      <c r="P51" s="243"/>
    </row>
    <row r="52" spans="1:16" ht="12.95" customHeight="1">
      <c r="A52" s="239" t="s">
        <v>2418</v>
      </c>
      <c r="B52" s="240"/>
      <c r="C52" s="240"/>
      <c r="D52" s="240"/>
      <c r="E52" s="240"/>
      <c r="F52" s="240"/>
      <c r="G52" s="241"/>
      <c r="H52" s="242"/>
      <c r="I52" s="242"/>
      <c r="J52" s="242"/>
      <c r="K52" s="242"/>
      <c r="L52" s="242"/>
      <c r="M52" s="242"/>
      <c r="N52" s="242"/>
      <c r="O52" s="242"/>
      <c r="P52" s="243"/>
    </row>
    <row r="53" spans="1:16" ht="12.95" customHeight="1">
      <c r="A53" s="254" t="s">
        <v>625</v>
      </c>
      <c r="B53" s="240"/>
      <c r="C53" s="240"/>
      <c r="D53" s="240"/>
      <c r="E53" s="240"/>
      <c r="F53" s="240"/>
      <c r="G53" s="241"/>
      <c r="H53" s="242"/>
      <c r="I53" s="242"/>
      <c r="J53" s="242"/>
      <c r="K53" s="242"/>
      <c r="L53" s="242"/>
      <c r="M53" s="242"/>
      <c r="N53" s="242"/>
      <c r="O53" s="242"/>
      <c r="P53" s="243"/>
    </row>
    <row r="54" spans="1:16" ht="18" customHeight="1">
      <c r="A54" s="255" t="str">
        <f>+CONCATENATE(ZAKL_DATA!D14," ",ZAKL_DATA!D15," ",ZAKL_DATA!D16," - ",ZAKL_DATA!D17)</f>
        <v xml:space="preserve">   - 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7"/>
      <c r="M54" s="257"/>
      <c r="N54" s="257"/>
      <c r="O54" s="257"/>
      <c r="P54" s="258"/>
    </row>
    <row r="55" spans="1:16" ht="4.5" customHeight="1" thickBot="1">
      <c r="A55" s="251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3"/>
    </row>
    <row r="56" spans="1:16" ht="4.5" customHeight="1" thickBot="1">
      <c r="A56" s="244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6"/>
    </row>
    <row r="57" spans="1:16" ht="15" customHeight="1">
      <c r="A57" s="247" t="s">
        <v>629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9"/>
    </row>
    <row r="58" spans="1:16" ht="24" customHeight="1">
      <c r="A58" s="288" t="s">
        <v>521</v>
      </c>
      <c r="B58" s="289"/>
      <c r="C58" s="289"/>
      <c r="D58" s="289"/>
      <c r="E58" s="250" t="s">
        <v>552</v>
      </c>
      <c r="F58" s="250"/>
      <c r="G58" s="250"/>
      <c r="H58" s="250"/>
      <c r="I58" s="250"/>
      <c r="J58" s="250"/>
      <c r="K58" s="250"/>
      <c r="L58" s="178"/>
      <c r="M58" s="290" t="s">
        <v>626</v>
      </c>
      <c r="N58" s="290"/>
      <c r="O58" s="290"/>
      <c r="P58" s="291"/>
    </row>
    <row r="59" spans="1:16" ht="14.1" customHeight="1">
      <c r="A59" s="299">
        <f ca="1">+TODAY()</f>
        <v>44574.0</v>
      </c>
      <c r="B59" s="300"/>
      <c r="C59" s="301"/>
      <c r="D59" s="149"/>
      <c r="E59" s="279"/>
      <c r="F59" s="280"/>
      <c r="G59" s="280"/>
      <c r="H59" s="280"/>
      <c r="I59" s="280"/>
      <c r="J59" s="280"/>
      <c r="K59" s="281"/>
      <c r="L59" s="380"/>
      <c r="M59" s="279"/>
      <c r="N59" s="280"/>
      <c r="O59" s="280"/>
      <c r="P59" s="296"/>
    </row>
    <row r="60" spans="1:16" ht="18" customHeight="1">
      <c r="A60" s="292"/>
      <c r="B60" s="293"/>
      <c r="C60" s="294"/>
      <c r="D60" s="294"/>
      <c r="E60" s="282"/>
      <c r="F60" s="283"/>
      <c r="G60" s="283"/>
      <c r="H60" s="283"/>
      <c r="I60" s="283"/>
      <c r="J60" s="283"/>
      <c r="K60" s="284"/>
      <c r="L60" s="380"/>
      <c r="M60" s="282"/>
      <c r="N60" s="283"/>
      <c r="O60" s="283"/>
      <c r="P60" s="297"/>
    </row>
    <row r="61" spans="1:16" ht="14.1" customHeight="1">
      <c r="A61" s="295"/>
      <c r="B61" s="294"/>
      <c r="C61" s="294"/>
      <c r="D61" s="294"/>
      <c r="E61" s="285"/>
      <c r="F61" s="286"/>
      <c r="G61" s="286"/>
      <c r="H61" s="286"/>
      <c r="I61" s="286"/>
      <c r="J61" s="286"/>
      <c r="K61" s="287"/>
      <c r="L61" s="380"/>
      <c r="M61" s="285"/>
      <c r="N61" s="286"/>
      <c r="O61" s="286"/>
      <c r="P61" s="298"/>
    </row>
    <row r="62" spans="1:16" ht="5.1" customHeight="1" thickBot="1">
      <c r="A62" s="266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8"/>
    </row>
    <row r="63" spans="1:16" ht="5.1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1:16" s="11" customFormat="1" ht="15" customHeight="1">
      <c r="A64" s="271" t="s">
        <v>2386</v>
      </c>
      <c r="B64" s="272"/>
      <c r="C64" s="272"/>
      <c r="D64" s="276" t="str">
        <f>+CONCATENATE(ZAKL_DATA!D31," ",ZAKL_DATA!D30," ",ZAKL_DATA!D32)</f>
        <v xml:space="preserve">  </v>
      </c>
      <c r="E64" s="277"/>
      <c r="F64" s="277"/>
      <c r="G64" s="277"/>
      <c r="H64" s="277"/>
      <c r="I64" s="277"/>
      <c r="J64" s="277"/>
      <c r="K64" s="277"/>
      <c r="L64" s="278"/>
      <c r="M64" s="179" t="s">
        <v>540</v>
      </c>
      <c r="N64" s="273">
        <f>+ZAKL_DATA!D33</f>
        <v>0.0</v>
      </c>
      <c r="O64" s="274"/>
      <c r="P64" s="275"/>
    </row>
    <row r="65" spans="1:16" s="11" customFormat="1" ht="12.75">
      <c r="A65" s="269" t="s">
        <v>546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</row>
    <row r="66" spans="1:16" s="11" customFormat="1" ht="12.75">
      <c r="A66" s="362" t="s">
        <v>2427</v>
      </c>
      <c r="B66" s="363"/>
      <c r="C66" s="363"/>
      <c r="D66" s="363"/>
      <c r="E66" s="269">
        <f>+ZAKL_DATA!A44</f>
        <v>0.0</v>
      </c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</row>
    <row r="67" spans="1:16" s="11" customFormat="1" ht="9.95" customHeight="1">
      <c r="A67" s="265">
        <v>1.0</v>
      </c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</row>
    <row r="69" ht="12.6" customHeight="1"/>
    <row r="218" spans="1:1" ht="12.75">
      <c r="A218" s="9"/>
    </row>
  </sheetData>
  <sheetProtection algorithmName="SHA-512" hashValue="mvqGK2hnZvlY+2s6sYYG8js/m6xyWepui2ta/cPaL9l4CKoIj1buleadXqd90yaAz5XRmau1IgaXBgMh1H1p2g==" saltValue="UTCfhs1l/gBFW85pjgbWoQ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5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419" t="s">
        <v>553</v>
      </c>
      <c r="B1" s="420"/>
      <c r="C1" s="420"/>
      <c r="D1" s="420"/>
      <c r="E1" s="420"/>
      <c r="F1" s="420"/>
      <c r="G1" s="420"/>
      <c r="H1" s="420"/>
      <c r="I1" s="420"/>
    </row>
    <row r="2" spans="1:9" ht="18" customHeight="1">
      <c r="A2" s="453" t="s">
        <v>554</v>
      </c>
      <c r="B2" s="454"/>
      <c r="C2" s="16" t="s">
        <v>545</v>
      </c>
      <c r="D2" s="445" t="s">
        <v>529</v>
      </c>
      <c r="E2" s="447"/>
      <c r="F2" s="448"/>
      <c r="G2" s="449"/>
      <c r="H2" s="445" t="s">
        <v>530</v>
      </c>
      <c r="I2" s="446"/>
    </row>
    <row r="3" spans="1:9" ht="18" customHeight="1">
      <c r="A3" s="451" t="s">
        <v>2410</v>
      </c>
      <c r="B3" s="150" t="s">
        <v>555</v>
      </c>
      <c r="C3" s="151">
        <v>1.0</v>
      </c>
      <c r="D3" s="381">
        <v>0.0</v>
      </c>
      <c r="E3" s="397"/>
      <c r="F3" s="397"/>
      <c r="G3" s="398"/>
      <c r="H3" s="381"/>
      <c r="I3" s="382"/>
    </row>
    <row r="4" spans="1:9" ht="18" customHeight="1">
      <c r="A4" s="452"/>
      <c r="B4" s="150" t="s">
        <v>556</v>
      </c>
      <c r="C4" s="151">
        <v>2.0</v>
      </c>
      <c r="D4" s="381"/>
      <c r="E4" s="397"/>
      <c r="F4" s="397"/>
      <c r="G4" s="398"/>
      <c r="H4" s="381"/>
      <c r="I4" s="382"/>
    </row>
    <row r="5" spans="1:9" ht="18" customHeight="1">
      <c r="A5" s="403" t="s">
        <v>2411</v>
      </c>
      <c r="B5" s="152" t="s">
        <v>555</v>
      </c>
      <c r="C5" s="153">
        <v>3.0</v>
      </c>
      <c r="D5" s="381"/>
      <c r="E5" s="397"/>
      <c r="F5" s="397"/>
      <c r="G5" s="398"/>
      <c r="H5" s="381"/>
      <c r="I5" s="382"/>
    </row>
    <row r="6" spans="1:9" ht="18" customHeight="1">
      <c r="A6" s="450"/>
      <c r="B6" s="152" t="s">
        <v>556</v>
      </c>
      <c r="C6" s="153">
        <v>4.0</v>
      </c>
      <c r="D6" s="381"/>
      <c r="E6" s="397"/>
      <c r="F6" s="397"/>
      <c r="G6" s="398"/>
      <c r="H6" s="381"/>
      <c r="I6" s="382"/>
    </row>
    <row r="7" spans="1:9" ht="18" customHeight="1">
      <c r="A7" s="403" t="s">
        <v>630</v>
      </c>
      <c r="B7" s="152" t="s">
        <v>555</v>
      </c>
      <c r="C7" s="153">
        <v>5.0</v>
      </c>
      <c r="D7" s="381"/>
      <c r="E7" s="397"/>
      <c r="F7" s="397"/>
      <c r="G7" s="398"/>
      <c r="H7" s="381"/>
      <c r="I7" s="382"/>
    </row>
    <row r="8" spans="1:9" ht="18" customHeight="1">
      <c r="A8" s="435"/>
      <c r="B8" s="152" t="s">
        <v>556</v>
      </c>
      <c r="C8" s="153">
        <v>6.0</v>
      </c>
      <c r="D8" s="381">
        <v>0.0</v>
      </c>
      <c r="E8" s="397"/>
      <c r="F8" s="397"/>
      <c r="G8" s="398"/>
      <c r="H8" s="381">
        <v>0.0</v>
      </c>
      <c r="I8" s="382"/>
    </row>
    <row r="9" spans="1:9" ht="18" customHeight="1">
      <c r="A9" s="403" t="s">
        <v>2387</v>
      </c>
      <c r="B9" s="152" t="s">
        <v>555</v>
      </c>
      <c r="C9" s="153">
        <v>7.0</v>
      </c>
      <c r="D9" s="381"/>
      <c r="E9" s="397"/>
      <c r="F9" s="397"/>
      <c r="G9" s="398"/>
      <c r="H9" s="381"/>
      <c r="I9" s="382"/>
    </row>
    <row r="10" spans="1:9" ht="18" customHeight="1">
      <c r="A10" s="435"/>
      <c r="B10" s="152" t="s">
        <v>556</v>
      </c>
      <c r="C10" s="153">
        <v>8.0</v>
      </c>
      <c r="D10" s="381"/>
      <c r="E10" s="397"/>
      <c r="F10" s="397"/>
      <c r="G10" s="398"/>
      <c r="H10" s="381"/>
      <c r="I10" s="382"/>
    </row>
    <row r="11" spans="1:9" ht="18" customHeight="1">
      <c r="A11" s="436" t="s">
        <v>2412</v>
      </c>
      <c r="B11" s="437"/>
      <c r="C11" s="153">
        <v>9.0</v>
      </c>
      <c r="D11" s="381"/>
      <c r="E11" s="397"/>
      <c r="F11" s="397"/>
      <c r="G11" s="398"/>
      <c r="H11" s="381"/>
      <c r="I11" s="382"/>
    </row>
    <row r="12" spans="1:9" ht="18" customHeight="1">
      <c r="A12" s="403" t="s">
        <v>2388</v>
      </c>
      <c r="B12" s="152" t="s">
        <v>555</v>
      </c>
      <c r="C12" s="153">
        <v>10.0</v>
      </c>
      <c r="D12" s="381"/>
      <c r="E12" s="397"/>
      <c r="F12" s="397"/>
      <c r="G12" s="398"/>
      <c r="H12" s="381"/>
      <c r="I12" s="382"/>
    </row>
    <row r="13" spans="1:9" ht="18" customHeight="1">
      <c r="A13" s="404"/>
      <c r="B13" s="154" t="s">
        <v>556</v>
      </c>
      <c r="C13" s="155">
        <v>11.0</v>
      </c>
      <c r="D13" s="395"/>
      <c r="E13" s="401"/>
      <c r="F13" s="401"/>
      <c r="G13" s="402"/>
      <c r="H13" s="395"/>
      <c r="I13" s="396"/>
    </row>
    <row r="14" spans="1:9" ht="18" customHeight="1">
      <c r="A14" s="403" t="s">
        <v>2389</v>
      </c>
      <c r="B14" s="152" t="s">
        <v>555</v>
      </c>
      <c r="C14" s="153">
        <v>12.0</v>
      </c>
      <c r="D14" s="381"/>
      <c r="E14" s="397"/>
      <c r="F14" s="397"/>
      <c r="G14" s="398"/>
      <c r="H14" s="381"/>
      <c r="I14" s="382"/>
    </row>
    <row r="15" spans="1:9" ht="18" customHeight="1" thickBot="1">
      <c r="A15" s="404"/>
      <c r="B15" s="154" t="s">
        <v>556</v>
      </c>
      <c r="C15" s="155">
        <v>13.0</v>
      </c>
      <c r="D15" s="395">
        <v>0.0</v>
      </c>
      <c r="E15" s="401"/>
      <c r="F15" s="401"/>
      <c r="G15" s="402"/>
      <c r="H15" s="395">
        <v>0.0</v>
      </c>
      <c r="I15" s="396"/>
    </row>
    <row r="16" spans="1:9" ht="18" customHeight="1" thickBot="1">
      <c r="A16" s="383" t="s">
        <v>637</v>
      </c>
      <c r="B16" s="384"/>
      <c r="C16" s="384"/>
      <c r="D16" s="384"/>
      <c r="E16" s="384"/>
      <c r="F16" s="384"/>
      <c r="G16" s="405"/>
      <c r="H16" s="399" t="s">
        <v>557</v>
      </c>
      <c r="I16" s="400"/>
    </row>
    <row r="17" spans="1:9" ht="18" customHeight="1">
      <c r="A17" s="432" t="s">
        <v>2391</v>
      </c>
      <c r="B17" s="433"/>
      <c r="C17" s="433"/>
      <c r="D17" s="433"/>
      <c r="E17" s="433"/>
      <c r="F17" s="434"/>
      <c r="G17" s="156">
        <v>20.0</v>
      </c>
      <c r="H17" s="390">
        <v>0.0</v>
      </c>
      <c r="I17" s="391"/>
    </row>
    <row r="18" spans="1:9" ht="18" customHeight="1">
      <c r="A18" s="392" t="s">
        <v>643</v>
      </c>
      <c r="B18" s="393"/>
      <c r="C18" s="393"/>
      <c r="D18" s="393"/>
      <c r="E18" s="393"/>
      <c r="F18" s="394"/>
      <c r="G18" s="157">
        <v>21.0</v>
      </c>
      <c r="H18" s="381">
        <v>0.0</v>
      </c>
      <c r="I18" s="387"/>
    </row>
    <row r="19" spans="1:9" ht="18" customHeight="1">
      <c r="A19" s="392" t="s">
        <v>2392</v>
      </c>
      <c r="B19" s="393"/>
      <c r="C19" s="393"/>
      <c r="D19" s="393"/>
      <c r="E19" s="393"/>
      <c r="F19" s="394"/>
      <c r="G19" s="157">
        <v>22.0</v>
      </c>
      <c r="H19" s="381">
        <v>0.0</v>
      </c>
      <c r="I19" s="387"/>
    </row>
    <row r="20" spans="1:9" ht="18" customHeight="1">
      <c r="A20" s="392" t="s">
        <v>2393</v>
      </c>
      <c r="B20" s="393"/>
      <c r="C20" s="393"/>
      <c r="D20" s="393"/>
      <c r="E20" s="393"/>
      <c r="F20" s="394"/>
      <c r="G20" s="157">
        <v>23.0</v>
      </c>
      <c r="H20" s="381">
        <v>0.0</v>
      </c>
      <c r="I20" s="387"/>
    </row>
    <row r="21" spans="1:9" ht="18" customHeight="1">
      <c r="A21" s="392" t="s">
        <v>2428</v>
      </c>
      <c r="B21" s="393"/>
      <c r="C21" s="393"/>
      <c r="D21" s="393"/>
      <c r="E21" s="393"/>
      <c r="F21" s="394"/>
      <c r="G21" s="157">
        <v>24.0</v>
      </c>
      <c r="H21" s="381">
        <v>0.0</v>
      </c>
      <c r="I21" s="387"/>
    </row>
    <row r="22" spans="1:9" ht="18" customHeight="1">
      <c r="A22" s="392" t="s">
        <v>2390</v>
      </c>
      <c r="B22" s="413"/>
      <c r="C22" s="413"/>
      <c r="D22" s="413"/>
      <c r="E22" s="413"/>
      <c r="F22" s="414"/>
      <c r="G22" s="158">
        <v>25.0</v>
      </c>
      <c r="H22" s="381">
        <v>0.0</v>
      </c>
      <c r="I22" s="387"/>
    </row>
    <row r="23" spans="1:9" ht="18" customHeight="1" thickBot="1">
      <c r="A23" s="458" t="s">
        <v>2429</v>
      </c>
      <c r="B23" s="459"/>
      <c r="C23" s="459"/>
      <c r="D23" s="459"/>
      <c r="E23" s="459"/>
      <c r="F23" s="460"/>
      <c r="G23" s="159">
        <v>26.0</v>
      </c>
      <c r="H23" s="388"/>
      <c r="I23" s="389"/>
    </row>
    <row r="24" spans="1:9" ht="18" customHeight="1" thickBot="1">
      <c r="A24" s="383" t="s">
        <v>558</v>
      </c>
      <c r="B24" s="384"/>
      <c r="C24" s="384"/>
      <c r="D24" s="384"/>
      <c r="E24" s="384"/>
      <c r="F24" s="384"/>
      <c r="G24" s="384"/>
      <c r="H24" s="385"/>
      <c r="I24" s="386"/>
    </row>
    <row r="25" spans="1:9" ht="18" customHeight="1">
      <c r="A25" s="408" t="s">
        <v>2394</v>
      </c>
      <c r="B25" s="409"/>
      <c r="C25" s="409"/>
      <c r="D25" s="411" t="s">
        <v>560</v>
      </c>
      <c r="E25" s="409"/>
      <c r="F25" s="409"/>
      <c r="G25" s="156">
        <v>30.0</v>
      </c>
      <c r="H25" s="417">
        <v>0.0</v>
      </c>
      <c r="I25" s="418"/>
    </row>
    <row r="26" spans="1:9" ht="18" customHeight="1">
      <c r="A26" s="410"/>
      <c r="B26" s="236"/>
      <c r="C26" s="236"/>
      <c r="D26" s="412" t="s">
        <v>559</v>
      </c>
      <c r="E26" s="236"/>
      <c r="F26" s="236"/>
      <c r="G26" s="157">
        <v>31.0</v>
      </c>
      <c r="H26" s="415">
        <v>0.0</v>
      </c>
      <c r="I26" s="416"/>
    </row>
    <row r="27" spans="1:9" ht="18" customHeight="1">
      <c r="A27" s="457" t="s">
        <v>631</v>
      </c>
      <c r="B27" s="236"/>
      <c r="C27" s="236"/>
      <c r="D27" s="236"/>
      <c r="E27" s="236"/>
      <c r="F27" s="236"/>
      <c r="G27" s="157">
        <v>32.0</v>
      </c>
      <c r="H27" s="415"/>
      <c r="I27" s="416"/>
    </row>
    <row r="28" spans="1:9" ht="18" customHeight="1">
      <c r="A28" s="461" t="s">
        <v>2413</v>
      </c>
      <c r="B28" s="236"/>
      <c r="C28" s="236"/>
      <c r="D28" s="412" t="s">
        <v>632</v>
      </c>
      <c r="E28" s="236"/>
      <c r="F28" s="236"/>
      <c r="G28" s="157">
        <v>33.0</v>
      </c>
      <c r="H28" s="415">
        <v>0.0</v>
      </c>
      <c r="I28" s="416"/>
    </row>
    <row r="29" spans="1:9" ht="18" customHeight="1" thickBot="1">
      <c r="A29" s="462"/>
      <c r="B29" s="407"/>
      <c r="C29" s="407"/>
      <c r="D29" s="406" t="s">
        <v>633</v>
      </c>
      <c r="E29" s="407"/>
      <c r="F29" s="407"/>
      <c r="G29" s="159">
        <v>34.0</v>
      </c>
      <c r="H29" s="455">
        <v>0.0</v>
      </c>
      <c r="I29" s="456"/>
    </row>
    <row r="30" spans="1:9" ht="18" customHeight="1" thickBot="1">
      <c r="A30" s="429" t="s">
        <v>565</v>
      </c>
      <c r="B30" s="430"/>
      <c r="C30" s="431"/>
      <c r="D30" s="426" t="s">
        <v>529</v>
      </c>
      <c r="E30" s="428"/>
      <c r="F30" s="426" t="s">
        <v>562</v>
      </c>
      <c r="G30" s="427"/>
      <c r="H30" s="428"/>
      <c r="I30" s="17" t="s">
        <v>561</v>
      </c>
    </row>
    <row r="31" spans="1:9" ht="18" customHeight="1">
      <c r="A31" s="443" t="s">
        <v>563</v>
      </c>
      <c r="B31" s="150" t="s">
        <v>555</v>
      </c>
      <c r="C31" s="160">
        <v>40.0</v>
      </c>
      <c r="D31" s="438">
        <v>0.0</v>
      </c>
      <c r="E31" s="440"/>
      <c r="F31" s="438"/>
      <c r="G31" s="439"/>
      <c r="H31" s="440"/>
      <c r="I31" s="18"/>
    </row>
    <row r="32" spans="1:9" ht="18" customHeight="1">
      <c r="A32" s="444"/>
      <c r="B32" s="150" t="s">
        <v>556</v>
      </c>
      <c r="C32" s="161">
        <v>41.0</v>
      </c>
      <c r="D32" s="438"/>
      <c r="E32" s="440"/>
      <c r="F32" s="438"/>
      <c r="G32" s="439"/>
      <c r="H32" s="440"/>
      <c r="I32" s="18"/>
    </row>
    <row r="33" spans="1:9" ht="18" customHeight="1">
      <c r="A33" s="441" t="s">
        <v>564</v>
      </c>
      <c r="B33" s="442"/>
      <c r="C33" s="162">
        <v>42.0</v>
      </c>
      <c r="D33" s="438"/>
      <c r="E33" s="440"/>
      <c r="F33" s="438"/>
      <c r="G33" s="439"/>
      <c r="H33" s="440"/>
      <c r="I33" s="18"/>
    </row>
    <row r="34" spans="1:9" ht="18" customHeight="1">
      <c r="A34" s="471" t="s">
        <v>634</v>
      </c>
      <c r="B34" s="152" t="s">
        <v>555</v>
      </c>
      <c r="C34" s="162">
        <v>43.0</v>
      </c>
      <c r="D34" s="438">
        <f>+D5+D7+D9+D11+D12+D14</f>
        <v>0.0</v>
      </c>
      <c r="E34" s="440"/>
      <c r="F34" s="438">
        <f>+H5+H7+H9+H11+H12+H14</f>
        <v>0.0</v>
      </c>
      <c r="G34" s="439"/>
      <c r="H34" s="440"/>
      <c r="I34" s="18">
        <v>0.0</v>
      </c>
    </row>
    <row r="35" spans="1:9" ht="18" customHeight="1">
      <c r="A35" s="472"/>
      <c r="B35" s="152" t="s">
        <v>556</v>
      </c>
      <c r="C35" s="163">
        <v>44.0</v>
      </c>
      <c r="D35" s="438">
        <f>+D6+D8+D10+D15+D13</f>
        <v>0.0</v>
      </c>
      <c r="E35" s="440"/>
      <c r="F35" s="438">
        <f>+H6+H8+H10+H15+H13</f>
        <v>0.0</v>
      </c>
      <c r="G35" s="439"/>
      <c r="H35" s="440"/>
      <c r="I35" s="18">
        <v>0.0</v>
      </c>
    </row>
    <row r="36" spans="1:9" ht="18" customHeight="1">
      <c r="A36" s="436" t="s">
        <v>2430</v>
      </c>
      <c r="B36" s="493"/>
      <c r="C36" s="162">
        <v>45.0</v>
      </c>
      <c r="D36" s="469"/>
      <c r="E36" s="470"/>
      <c r="F36" s="438">
        <v>0.0</v>
      </c>
      <c r="G36" s="439"/>
      <c r="H36" s="440"/>
      <c r="I36" s="18">
        <v>0.0</v>
      </c>
    </row>
    <row r="37" spans="1:9" ht="18" customHeight="1" thickBot="1">
      <c r="A37" s="473" t="s">
        <v>2395</v>
      </c>
      <c r="B37" s="474"/>
      <c r="C37" s="164">
        <v>46.0</v>
      </c>
      <c r="D37" s="475"/>
      <c r="E37" s="476"/>
      <c r="F37" s="477">
        <f>+SUM(F31:H36)</f>
        <v>0.0</v>
      </c>
      <c r="G37" s="478"/>
      <c r="H37" s="479"/>
      <c r="I37" s="75">
        <f>+SUM(I31:I36)</f>
        <v>0.0</v>
      </c>
    </row>
    <row r="38" spans="1:9" ht="18" customHeight="1" thickBot="1">
      <c r="A38" s="480" t="s">
        <v>2361</v>
      </c>
      <c r="B38" s="481"/>
      <c r="C38" s="165">
        <v>47.0</v>
      </c>
      <c r="D38" s="482">
        <v>0.0</v>
      </c>
      <c r="E38" s="483"/>
      <c r="F38" s="482">
        <v>0.0</v>
      </c>
      <c r="G38" s="484"/>
      <c r="H38" s="483"/>
      <c r="I38" s="76">
        <v>0.0</v>
      </c>
    </row>
    <row r="39" spans="1:9" ht="18" customHeight="1" thickBot="1">
      <c r="A39" s="383" t="s">
        <v>566</v>
      </c>
      <c r="B39" s="384"/>
      <c r="C39" s="384"/>
      <c r="D39" s="384"/>
      <c r="E39" s="384"/>
      <c r="F39" s="384"/>
      <c r="G39" s="384"/>
      <c r="H39" s="385"/>
      <c r="I39" s="386"/>
    </row>
    <row r="40" spans="1:9" ht="18" customHeight="1">
      <c r="A40" s="488" t="s">
        <v>567</v>
      </c>
      <c r="B40" s="489"/>
      <c r="C40" s="162">
        <v>50.0</v>
      </c>
      <c r="D40" s="485">
        <v>0.0</v>
      </c>
      <c r="E40" s="486"/>
      <c r="F40" s="487"/>
      <c r="G40" s="490"/>
      <c r="H40" s="491"/>
      <c r="I40" s="492"/>
    </row>
    <row r="41" spans="1:9" ht="18" customHeight="1">
      <c r="A41" s="514" t="s">
        <v>2396</v>
      </c>
      <c r="B41" s="515"/>
      <c r="C41" s="503">
        <v>51.0</v>
      </c>
      <c r="D41" s="520" t="s">
        <v>568</v>
      </c>
      <c r="E41" s="521"/>
      <c r="F41" s="521"/>
      <c r="G41" s="522" t="s">
        <v>569</v>
      </c>
      <c r="H41" s="523"/>
      <c r="I41" s="524"/>
    </row>
    <row r="42" spans="1:9" ht="18" customHeight="1">
      <c r="A42" s="516"/>
      <c r="B42" s="517"/>
      <c r="C42" s="504"/>
      <c r="D42" s="463">
        <v>0.0</v>
      </c>
      <c r="E42" s="463"/>
      <c r="F42" s="463"/>
      <c r="G42" s="463">
        <v>0.0</v>
      </c>
      <c r="H42" s="463"/>
      <c r="I42" s="464"/>
    </row>
    <row r="43" spans="1:9" ht="18" customHeight="1">
      <c r="A43" s="505" t="s">
        <v>2398</v>
      </c>
      <c r="B43" s="513"/>
      <c r="C43" s="162">
        <v>52.0</v>
      </c>
      <c r="D43" s="518" t="s">
        <v>635</v>
      </c>
      <c r="E43" s="519"/>
      <c r="F43" s="142"/>
      <c r="G43" s="467" t="s">
        <v>570</v>
      </c>
      <c r="H43" s="468"/>
      <c r="I43" s="19">
        <f>+ROUND(I37*F43/100,0)</f>
        <v>0.0</v>
      </c>
    </row>
    <row r="44" spans="1:9" ht="18" customHeight="1" thickBot="1">
      <c r="A44" s="505" t="s">
        <v>2397</v>
      </c>
      <c r="B44" s="442"/>
      <c r="C44" s="162">
        <v>53.0</v>
      </c>
      <c r="D44" s="506" t="s">
        <v>638</v>
      </c>
      <c r="E44" s="507"/>
      <c r="F44" s="142"/>
      <c r="G44" s="465" t="s">
        <v>571</v>
      </c>
      <c r="H44" s="466"/>
      <c r="I44" s="19">
        <v>0.0</v>
      </c>
    </row>
    <row r="45" spans="1:9" ht="18" customHeight="1" thickBot="1">
      <c r="A45" s="383" t="s">
        <v>2399</v>
      </c>
      <c r="B45" s="384"/>
      <c r="C45" s="384"/>
      <c r="D45" s="384"/>
      <c r="E45" s="384"/>
      <c r="F45" s="384"/>
      <c r="G45" s="384"/>
      <c r="H45" s="385"/>
      <c r="I45" s="386"/>
    </row>
    <row r="46" spans="1:9" ht="18" customHeight="1">
      <c r="A46" s="421" t="s">
        <v>2414</v>
      </c>
      <c r="B46" s="422"/>
      <c r="C46" s="422"/>
      <c r="D46" s="422"/>
      <c r="E46" s="422"/>
      <c r="F46" s="423"/>
      <c r="G46" s="157">
        <v>60.0</v>
      </c>
      <c r="H46" s="424">
        <v>0.0</v>
      </c>
      <c r="I46" s="425"/>
    </row>
    <row r="47" spans="1:9" ht="18" customHeight="1">
      <c r="A47" s="421" t="s">
        <v>572</v>
      </c>
      <c r="B47" s="422"/>
      <c r="C47" s="422"/>
      <c r="D47" s="422"/>
      <c r="E47" s="422"/>
      <c r="F47" s="423"/>
      <c r="G47" s="157">
        <v>61.0</v>
      </c>
      <c r="H47" s="424">
        <v>0.0</v>
      </c>
      <c r="I47" s="425"/>
    </row>
    <row r="48" spans="1:10" ht="18" customHeight="1">
      <c r="A48" s="498" t="s">
        <v>2424</v>
      </c>
      <c r="B48" s="499"/>
      <c r="C48" s="499"/>
      <c r="D48" s="499"/>
      <c r="E48" s="499"/>
      <c r="F48" s="500"/>
      <c r="G48" s="166">
        <v>62.0</v>
      </c>
      <c r="H48" s="424">
        <f>IF(SUM(D3:G15)+SUM(H17:I23)&gt;400000,T("LIMIT"),+SUM(H3:I15)-H47)</f>
        <v>0.0</v>
      </c>
      <c r="I48" s="425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498" t="s">
        <v>2401</v>
      </c>
      <c r="B49" s="499"/>
      <c r="C49" s="499"/>
      <c r="D49" s="499"/>
      <c r="E49" s="499"/>
      <c r="F49" s="500"/>
      <c r="G49" s="166">
        <v>63.0</v>
      </c>
      <c r="H49" s="501">
        <f>IF(SUM(D3:G15)+SUM(H17:I23)&gt;400000,T("LIMIT"),+F37+I43+I44+H46)</f>
        <v>0.0</v>
      </c>
      <c r="I49" s="502"/>
      <c r="J49" s="182" t="str">
        <f>+IF(EXACT(H49,"LIMIT"),"Neomezenou verzi této šablony zakoupíte zde:"," ")</f>
        <v xml:space="preserve"> </v>
      </c>
    </row>
    <row r="50" spans="1:10" ht="18" customHeight="1">
      <c r="A50" s="498" t="s">
        <v>2425</v>
      </c>
      <c r="B50" s="499"/>
      <c r="C50" s="499"/>
      <c r="D50" s="499"/>
      <c r="E50" s="499"/>
      <c r="F50" s="500"/>
      <c r="G50" s="166">
        <v>64.0</v>
      </c>
      <c r="H50" s="501">
        <f>+IF(H52=0,IF(H48&gt;H49,+H48-H49,0),0)</f>
        <v>0.0</v>
      </c>
      <c r="I50" s="502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98" t="s">
        <v>2400</v>
      </c>
      <c r="B51" s="499"/>
      <c r="C51" s="499"/>
      <c r="D51" s="499"/>
      <c r="E51" s="499"/>
      <c r="F51" s="500"/>
      <c r="G51" s="166">
        <v>65.0</v>
      </c>
      <c r="H51" s="501">
        <f>+IF(H52=0,IF(H48&lt;H49,-H48+H49,0),0)</f>
        <v>0.0</v>
      </c>
      <c r="I51" s="502"/>
    </row>
    <row r="52" spans="1:9" ht="18" customHeight="1" thickBot="1">
      <c r="A52" s="508" t="s">
        <v>2402</v>
      </c>
      <c r="B52" s="509"/>
      <c r="C52" s="509"/>
      <c r="D52" s="509"/>
      <c r="E52" s="509"/>
      <c r="F52" s="510"/>
      <c r="G52" s="159">
        <v>66.0</v>
      </c>
      <c r="H52" s="511">
        <f>+IF(OR(EXACT("X",'DPH1'!E13),EXACT("x",'DPH1'!E13)),+H48-H49,0)</f>
        <v>0.0</v>
      </c>
      <c r="I52" s="512"/>
    </row>
    <row r="53" spans="1:9" ht="15" customHeight="1">
      <c r="A53" s="496" t="str">
        <f>+'DPH1'!A65</f>
        <v>Formulář zpracovala ASPEKT HM, daňová, účetní a auditorská kancelář, www.danovapriznani.cz, business.center.cz</v>
      </c>
      <c r="B53" s="497"/>
      <c r="C53" s="497"/>
      <c r="D53" s="497"/>
      <c r="E53" s="497"/>
      <c r="F53" s="497"/>
      <c r="G53" s="497"/>
      <c r="H53" s="497"/>
      <c r="I53" s="497"/>
    </row>
    <row r="54" spans="1:9" ht="12.75">
      <c r="A54" s="494">
        <v>2.0</v>
      </c>
      <c r="B54" s="495"/>
      <c r="C54" s="495"/>
      <c r="D54" s="495"/>
      <c r="E54" s="495"/>
      <c r="F54" s="495"/>
      <c r="G54" s="495"/>
      <c r="H54" s="495"/>
      <c r="I54" s="495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28"/>
      <c r="B1" s="528"/>
      <c r="C1" s="528"/>
      <c r="D1" s="528"/>
      <c r="E1" s="528"/>
      <c r="F1" s="528"/>
      <c r="G1" s="528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1.0</v>
      </c>
      <c r="B3" s="20">
        <f>+'DPH2'!D3</f>
        <v>0.0</v>
      </c>
      <c r="C3" s="20">
        <f>+'DPH2'!H3</f>
        <v>0.0</v>
      </c>
      <c r="D3" s="30">
        <v>0.21</v>
      </c>
      <c r="E3" s="20">
        <f>ROUND(+B3*D3,0)</f>
        <v>0.0</v>
      </c>
      <c r="F3" s="20">
        <f>+C3-E3</f>
        <v>0.0</v>
      </c>
      <c r="G3" s="26">
        <f t="shared" si="0" ref="G3:G17">IF((OR(ABS(F3)&gt;15,ABS(F3)&gt;ABS(B3*0.001))),0,1)</f>
        <v>1.0</v>
      </c>
    </row>
    <row r="4" spans="1:8" ht="18" customHeight="1">
      <c r="A4" s="28">
        <v>2.0</v>
      </c>
      <c r="B4" s="20">
        <f>+'DPH2'!D4</f>
        <v>0.0</v>
      </c>
      <c r="C4" s="20">
        <f>+'DPH2'!H4</f>
        <v>0.0</v>
      </c>
      <c r="D4" s="30">
        <v>0.15</v>
      </c>
      <c r="E4" s="20">
        <f>ROUND(+B4*D4,0)</f>
        <v>0.0</v>
      </c>
      <c r="F4" s="20">
        <f t="shared" si="1" ref="F4:F17">+C4-E4</f>
        <v>0.0</v>
      </c>
      <c r="G4" s="26">
        <f t="shared" si="0"/>
        <v>1.0</v>
      </c>
      <c r="H4" s="11" t="str">
        <f>IF(G4=0,T($A$26)," ")</f>
        <v xml:space="preserve"> </v>
      </c>
    </row>
    <row r="5" spans="1:7" ht="18" customHeight="1">
      <c r="A5" s="28">
        <v>3.0</v>
      </c>
      <c r="B5" s="20">
        <f>+'DPH2'!D5</f>
        <v>0.0</v>
      </c>
      <c r="C5" s="20">
        <f>+'DPH2'!H5</f>
        <v>0.0</v>
      </c>
      <c r="D5" s="30">
        <v>0.21</v>
      </c>
      <c r="E5" s="20">
        <f>ROUND(+B5*D5,0)</f>
        <v>0.0</v>
      </c>
      <c r="F5" s="20">
        <f t="shared" si="1"/>
        <v>0.0</v>
      </c>
      <c r="G5" s="26">
        <f t="shared" si="0"/>
        <v>1.0</v>
      </c>
    </row>
    <row r="6" spans="1:8" ht="18" customHeight="1">
      <c r="A6" s="28">
        <v>4.0</v>
      </c>
      <c r="B6" s="20">
        <f>+'DPH2'!D6</f>
        <v>0.0</v>
      </c>
      <c r="C6" s="20">
        <f>+'DPH2'!H6</f>
        <v>0.0</v>
      </c>
      <c r="D6" s="30">
        <v>0.15</v>
      </c>
      <c r="E6" s="20">
        <f t="shared" si="2" ref="E6:E19">ROUND(+B6*D6,0)</f>
        <v>0.0</v>
      </c>
      <c r="F6" s="20">
        <f t="shared" si="1"/>
        <v>0.0</v>
      </c>
      <c r="G6" s="26">
        <f t="shared" si="0"/>
        <v>1.0</v>
      </c>
      <c r="H6" s="11" t="str">
        <f>IF(G6=0,T($A$26)," ")</f>
        <v xml:space="preserve"> </v>
      </c>
    </row>
    <row r="7" spans="1:7" ht="18" customHeight="1">
      <c r="A7" s="28">
        <v>5.0</v>
      </c>
      <c r="B7" s="20">
        <f>+'DPH2'!D7</f>
        <v>0.0</v>
      </c>
      <c r="C7" s="20">
        <f>+'DPH2'!H7</f>
        <v>0.0</v>
      </c>
      <c r="D7" s="30">
        <v>0.21</v>
      </c>
      <c r="E7" s="20">
        <f t="shared" si="2"/>
        <v>0.0</v>
      </c>
      <c r="F7" s="20">
        <f t="shared" si="1"/>
        <v>0.0</v>
      </c>
      <c r="G7" s="26">
        <f t="shared" si="0"/>
        <v>1.0</v>
      </c>
    </row>
    <row r="8" spans="1:8" ht="18" customHeight="1">
      <c r="A8" s="28">
        <v>6.0</v>
      </c>
      <c r="B8" s="20">
        <f>+'DPH2'!D8</f>
        <v>0.0</v>
      </c>
      <c r="C8" s="20">
        <f>+'DPH2'!H8</f>
        <v>0.0</v>
      </c>
      <c r="D8" s="30">
        <v>0.15</v>
      </c>
      <c r="E8" s="20">
        <f t="shared" si="2"/>
        <v>0.0</v>
      </c>
      <c r="F8" s="20">
        <f t="shared" si="1"/>
        <v>0.0</v>
      </c>
      <c r="G8" s="26">
        <f t="shared" si="0"/>
        <v>1.0</v>
      </c>
      <c r="H8" s="11" t="str">
        <f>IF(G8=0,T($A$26)," ")</f>
        <v xml:space="preserve"> </v>
      </c>
    </row>
    <row r="9" spans="1:7" ht="18" customHeight="1">
      <c r="A9" s="28">
        <v>7.0</v>
      </c>
      <c r="B9" s="20">
        <f>+'DPH2'!D9</f>
        <v>0.0</v>
      </c>
      <c r="C9" s="20">
        <f>+'DPH2'!H9</f>
        <v>0.0</v>
      </c>
      <c r="D9" s="30">
        <v>0.21</v>
      </c>
      <c r="E9" s="20">
        <f t="shared" si="2"/>
        <v>0.0</v>
      </c>
      <c r="F9" s="20">
        <f t="shared" si="1"/>
        <v>0.0</v>
      </c>
      <c r="G9" s="26">
        <f t="shared" si="0"/>
        <v>1.0</v>
      </c>
    </row>
    <row r="10" spans="1:8" ht="18" customHeight="1">
      <c r="A10" s="28">
        <v>8.0</v>
      </c>
      <c r="B10" s="20">
        <f>+'DPH2'!D10</f>
        <v>0.0</v>
      </c>
      <c r="C10" s="20">
        <f>+'DPH2'!H10</f>
        <v>0.0</v>
      </c>
      <c r="D10" s="30">
        <v>0.15</v>
      </c>
      <c r="E10" s="20">
        <f t="shared" si="2"/>
        <v>0.0</v>
      </c>
      <c r="F10" s="20">
        <f t="shared" si="1"/>
        <v>0.0</v>
      </c>
      <c r="G10" s="26">
        <f t="shared" si="0"/>
        <v>1.0</v>
      </c>
      <c r="H10" s="11" t="str">
        <f>IF(G10=0,T($A$26)," ")</f>
        <v xml:space="preserve"> </v>
      </c>
    </row>
    <row r="11" spans="1:7" ht="18" customHeight="1">
      <c r="A11" s="28">
        <v>9.0</v>
      </c>
      <c r="B11" s="20">
        <f>+'DPH2'!D11</f>
        <v>0.0</v>
      </c>
      <c r="C11" s="20">
        <f>+'DPH2'!H11</f>
        <v>0.0</v>
      </c>
      <c r="D11" s="30">
        <v>0.21</v>
      </c>
      <c r="E11" s="20">
        <f t="shared" si="2"/>
        <v>0.0</v>
      </c>
      <c r="F11" s="20">
        <f t="shared" si="1"/>
        <v>0.0</v>
      </c>
      <c r="G11" s="26">
        <f t="shared" si="0"/>
        <v>1.0</v>
      </c>
    </row>
    <row r="12" spans="1:7" ht="18" customHeight="1">
      <c r="A12" s="28">
        <v>10.0</v>
      </c>
      <c r="B12" s="20">
        <f>+'DPH2'!D12</f>
        <v>0.0</v>
      </c>
      <c r="C12" s="20">
        <f>+'DPH2'!H12</f>
        <v>0.0</v>
      </c>
      <c r="D12" s="30">
        <v>0.21</v>
      </c>
      <c r="E12" s="20">
        <f t="shared" si="2"/>
        <v>0.0</v>
      </c>
      <c r="F12" s="20">
        <f>+C12-E12</f>
        <v>0.0</v>
      </c>
      <c r="G12" s="26">
        <f>IF((OR(ABS(F12)&gt;15,ABS(F12)&gt;ABS(B12*0.001))),0,1)</f>
        <v>1.0</v>
      </c>
    </row>
    <row r="13" spans="1:8" ht="18" customHeight="1">
      <c r="A13" s="28">
        <v>11.0</v>
      </c>
      <c r="B13" s="20">
        <f>+'DPH2'!D13</f>
        <v>0.0</v>
      </c>
      <c r="C13" s="20">
        <f>+'DPH2'!H13</f>
        <v>0.0</v>
      </c>
      <c r="D13" s="30">
        <v>0.15</v>
      </c>
      <c r="E13" s="20">
        <f t="shared" si="2"/>
        <v>0.0</v>
      </c>
      <c r="F13" s="20">
        <f>+C13-E13</f>
        <v>0.0</v>
      </c>
      <c r="G13" s="26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28">
        <v>12.0</v>
      </c>
      <c r="B14" s="20">
        <f>+'DPH2'!D14</f>
        <v>0.0</v>
      </c>
      <c r="C14" s="20">
        <f>+'DPH2'!H14</f>
        <v>0.0</v>
      </c>
      <c r="D14" s="30">
        <v>0.21</v>
      </c>
      <c r="E14" s="20">
        <f t="shared" si="2"/>
        <v>0.0</v>
      </c>
      <c r="F14" s="20">
        <f>+C14-E14</f>
        <v>0.0</v>
      </c>
      <c r="G14" s="26">
        <f>IF((OR(ABS(F14)&gt;15,ABS(F14)&gt;ABS(B14*0.001))),0,1)</f>
        <v>1.0</v>
      </c>
    </row>
    <row r="15" spans="1:8" ht="18" customHeight="1">
      <c r="A15" s="28">
        <v>13.0</v>
      </c>
      <c r="B15" s="20">
        <f>+'DPH2'!D15</f>
        <v>0.0</v>
      </c>
      <c r="C15" s="20">
        <f>+'DPH2'!H15</f>
        <v>0.0</v>
      </c>
      <c r="D15" s="30">
        <v>0.15</v>
      </c>
      <c r="E15" s="20">
        <f t="shared" si="2"/>
        <v>0.0</v>
      </c>
      <c r="F15" s="20">
        <f>+C15-E15</f>
        <v>0.0</v>
      </c>
      <c r="G15" s="26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28">
        <v>40.0</v>
      </c>
      <c r="B16" s="20">
        <f>+'DPH2'!D31</f>
        <v>0.0</v>
      </c>
      <c r="C16" s="20">
        <f>+'DPH2'!F31+'DPH2'!I31</f>
        <v>0.0</v>
      </c>
      <c r="D16" s="30">
        <v>0.21</v>
      </c>
      <c r="E16" s="20">
        <f t="shared" si="2"/>
        <v>0.0</v>
      </c>
      <c r="F16" s="20">
        <f t="shared" si="1"/>
        <v>0.0</v>
      </c>
      <c r="G16" s="26">
        <f t="shared" si="0"/>
        <v>1.0</v>
      </c>
    </row>
    <row r="17" spans="1:8" ht="18" customHeight="1">
      <c r="A17" s="28">
        <v>41.0</v>
      </c>
      <c r="B17" s="20">
        <f>+'DPH2'!D32</f>
        <v>0.0</v>
      </c>
      <c r="C17" s="20">
        <f>+'DPH2'!F32+'DPH2'!I32</f>
        <v>0.0</v>
      </c>
      <c r="D17" s="30">
        <v>0.15</v>
      </c>
      <c r="E17" s="20">
        <f t="shared" si="2"/>
        <v>0.0</v>
      </c>
      <c r="F17" s="20">
        <f t="shared" si="1"/>
        <v>0.0</v>
      </c>
      <c r="G17" s="26">
        <f t="shared" si="0"/>
        <v>1.0</v>
      </c>
      <c r="H17" s="11" t="str">
        <f>IF(G17=0,T($A$26)," ")</f>
        <v xml:space="preserve"> </v>
      </c>
    </row>
    <row r="18" spans="1:7" ht="18" customHeight="1">
      <c r="A18" s="28">
        <v>43.0</v>
      </c>
      <c r="B18" s="20">
        <f>+'DPH2'!D34</f>
        <v>0.0</v>
      </c>
      <c r="C18" s="20">
        <f>+'DPH2'!F34+'DPH2'!I34</f>
        <v>0.0</v>
      </c>
      <c r="D18" s="30">
        <v>0.21</v>
      </c>
      <c r="E18" s="20">
        <f t="shared" si="2"/>
        <v>0.0</v>
      </c>
      <c r="F18" s="20">
        <f>+C18-E18</f>
        <v>0.0</v>
      </c>
      <c r="G18" s="26">
        <f>IF((OR(ABS(F18)&gt;15,ABS(F18)&gt;ABS(B18*0.001))),0,1)</f>
        <v>1.0</v>
      </c>
    </row>
    <row r="19" spans="1:8" ht="18" customHeight="1" thickBot="1">
      <c r="A19" s="29">
        <v>44.0</v>
      </c>
      <c r="B19" s="21">
        <f>+'DPH2'!D35</f>
        <v>0.0</v>
      </c>
      <c r="C19" s="21">
        <f>+'DPH2'!F35+'DPH2'!I35</f>
        <v>0.0</v>
      </c>
      <c r="D19" s="31">
        <v>0.15</v>
      </c>
      <c r="E19" s="21">
        <f t="shared" si="2"/>
        <v>0.0</v>
      </c>
      <c r="F19" s="21">
        <f>+C19-E19</f>
        <v>0.0</v>
      </c>
      <c r="G19" s="27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5" t="str">
        <f>IF(G21=1,T(A24),T(A25))</f>
        <v>Daňové přiznání je ve všech kontrolovaných bodech v pořádku.</v>
      </c>
      <c r="B23" s="526"/>
      <c r="C23" s="526"/>
      <c r="D23" s="526"/>
      <c r="E23" s="526"/>
      <c r="F23" s="526"/>
      <c r="G23" s="527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91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>TEXT('DPH1'!A59,"dd.mm.rrrr")</f>
        <v>13.01.2022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0.0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IF(AND(LEN('DPH1'!A50)&lt;9,LEN('DPH1'!A50)&gt;5),'DPH1'!A50,"")</f>
        <v/>
      </c>
    </row>
    <row r="16" spans="1:2" ht="12.75">
      <c r="A16" t="s">
        <v>1350</v>
      </c>
      <c r="B16" s="92" t="str">
        <f>IF(NOT(ISERR(DATEVALUE('DPH1'!A50))),'DPH1'!A50,"")</f>
        <v/>
      </c>
    </row>
    <row r="17" spans="1:2" ht="12.75">
      <c r="A17" t="s">
        <v>1351</v>
      </c>
      <c r="B17" s="92" t="str">
        <f>IF(AND(LEN('DPH1'!A50)&gt;0,LEN('DPH1'!A50)&lt;6),'DPH1'!A50,"")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IF('DPH1'!E46="4c","P",IF(OR('DPH1'!E46="4b",'DPH1'!E46="4a"),"F",""))</f>
        <v/>
      </c>
    </row>
    <row r="24" spans="1:2" ht="12.75">
      <c r="A24" t="s">
        <v>2370</v>
      </c>
      <c r="B24" s="93">
        <f>IF(AND(OR($B$2="P",$B$23="P"),'DPH1'!$E$46&lt;&gt;"4a",'DPH1'!$E$46&lt;&gt;"4b"),ZAKL_DATA!D14,"")</f>
        <v>0.0</v>
      </c>
    </row>
    <row r="25" spans="1:2" ht="12.75">
      <c r="A25" s="144" t="s">
        <v>2371</v>
      </c>
      <c r="B25" s="93">
        <f>IF(AND(OR($B$2="P",$B$23="P"),'DPH1'!$E$46&lt;&gt;"4a",'DPH1'!$E$46&lt;&gt;"4b"),ZAKL_DATA!D15,"")</f>
        <v>0.0</v>
      </c>
    </row>
    <row r="26" spans="1:2" ht="12.75">
      <c r="A26" s="144" t="s">
        <v>2372</v>
      </c>
      <c r="B26" s="93">
        <f>IF(AND(OR($B$2="P",$B$23="P"),'DPH1'!$E$46&lt;&gt;"4a",'DPH1'!$E$46&lt;&gt;"4b"),ZAKL_DATA!D17,"")</f>
        <v>0.0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IF(AND('DPH1'!E46="4c",'DPH1'!A48&lt;&gt;""),'DPH1'!A48,"")</f>
        <v/>
      </c>
      <c r="C29" s="145"/>
    </row>
    <row r="30" spans="1:3" ht="12.75">
      <c r="A30" s="144"/>
      <c r="B30" s="146" t="str">
        <f>IF(AND(ZAKL_DATA!D4&lt;&gt;"",ZAKL_DATA!D16&lt;&gt;"",'DPH1'!E46&lt;&gt;"4a",'DPH1'!E46&lt;&gt;"4b"),ZAKL_DATA!D16,"")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44574.0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98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07" t="s">
        <v>870</v>
      </c>
      <c r="C1" s="106" t="s">
        <v>869</v>
      </c>
      <c r="D1">
        <f>COUNTIF(E2:E991,"?*")</f>
        <v>990.0</v>
      </c>
    </row>
    <row r="2" spans="1:9" ht="12.75">
      <c r="A2" s="109">
        <f>IF(ISNUMBER(SEARCH(ZAKL_DATA!$B$29,B2)),MAX($A$1:A1)+1,0)</f>
        <v>1.0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2.0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3.0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4.0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5.0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6.0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7.0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8.0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9.0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10.0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11.0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12.0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13.0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14.0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15.0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16.0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17.0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18.0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19.0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20.0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21.0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22.0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23.0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24.0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25.0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26.0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27.0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28.0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29.0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30.0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31.0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32.0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33.0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34.0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35.0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36.0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37.0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38.0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39.0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40.0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41.0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42.0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43.0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44.0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45.0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46.0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47.0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48.0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49.0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50.0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51.0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52.0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53.0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54.0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55.0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56.0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57.0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58.0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59.0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60.0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61.0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62.0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63.0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64.0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65.0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66.0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67.0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68.0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69.0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70.0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71.0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72.0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73.0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74.0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75.0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76.0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77.0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78.0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79.0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80.0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81.0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82.0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83.0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84.0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85.0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86.0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87.0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88.0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89.0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90.0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91.0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92.0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93.0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94.0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95.0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96.0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97.0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98.0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99.0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100.0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101.0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102.0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103.0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104.0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105.0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106.0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107.0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108.0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109.0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110.0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111.0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112.0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113.0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114.0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115.0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116.0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117.0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118.0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119.0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120.0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121.0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122.0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123.0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124.0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125.0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126.0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127.0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128.0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129.0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130.0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131.0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132.0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133.0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134.0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135.0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136.0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137.0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138.0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139.0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140.0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141.0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142.0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143.0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144.0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145.0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146.0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147.0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148.0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149.0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150.0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151.0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152.0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153.0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154.0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155.0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156.0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157.0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158.0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159.0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160.0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161.0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162.0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163.0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164.0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165.0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166.0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167.0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168.0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169.0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170.0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171.0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172.0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173.0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174.0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175.0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176.0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177.0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178.0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179.0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180.0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181.0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182.0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183.0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184.0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185.0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186.0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187.0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188.0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189.0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190.0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191.0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192.0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193.0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194.0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195.0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196.0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197.0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198.0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199.0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200.0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201.0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202.0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203.0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204.0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205.0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206.0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207.0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208.0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209.0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210.0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211.0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212.0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213.0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214.0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215.0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216.0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217.0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218.0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219.0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220.0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221.0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222.0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223.0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224.0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225.0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226.0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227.0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228.0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229.0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230.0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231.0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232.0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233.0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234.0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235.0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236.0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237.0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238.0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239.0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240.0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241.0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242.0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243.0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244.0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245.0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246.0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247.0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248.0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249.0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250.0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251.0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252.0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253.0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254.0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255.0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256.0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257.0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258.0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259.0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260.0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261.0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262.0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263.0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264.0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265.0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266.0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267.0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268.0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269.0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270.0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271.0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272.0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273.0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274.0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275.0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276.0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277.0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278.0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279.0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280.0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281.0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282.0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283.0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284.0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285.0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286.0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287.0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288.0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289.0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290.0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291.0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292.0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293.0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294.0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295.0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296.0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297.0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298.0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299.0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300.0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301.0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302.0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303.0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304.0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305.0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306.0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307.0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308.0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309.0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310.0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311.0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312.0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313.0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314.0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315.0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316.0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317.0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318.0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319.0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320.0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321.0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322.0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323.0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324.0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325.0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326.0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327.0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328.0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329.0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330.0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331.0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332.0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333.0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334.0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335.0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336.0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337.0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338.0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339.0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340.0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341.0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342.0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343.0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344.0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345.0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346.0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347.0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348.0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349.0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350.0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351.0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352.0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353.0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354.0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355.0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356.0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357.0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358.0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359.0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360.0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361.0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362.0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363.0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364.0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365.0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366.0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367.0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368.0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369.0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370.0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371.0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372.0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373.0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374.0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375.0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376.0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377.0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378.0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379.0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380.0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381.0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382.0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383.0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384.0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385.0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386.0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387.0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388.0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389.0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390.0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391.0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392.0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393.0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394.0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395.0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396.0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397.0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398.0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399.0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400.0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401.0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402.0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403.0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404.0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405.0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406.0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407.0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408.0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409.0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410.0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411.0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412.0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413.0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414.0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415.0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416.0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417.0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418.0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419.0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420.0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421.0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422.0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423.0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424.0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425.0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426.0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427.0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428.0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429.0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430.0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431.0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432.0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433.0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434.0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435.0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436.0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437.0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438.0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439.0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440.0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441.0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442.0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443.0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444.0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445.0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446.0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447.0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448.0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449.0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450.0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451.0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452.0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453.0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454.0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455.0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456.0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457.0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458.0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459.0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460.0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461.0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462.0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463.0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464.0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465.0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466.0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467.0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468.0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469.0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470.0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471.0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472.0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473.0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474.0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475.0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476.0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477.0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478.0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479.0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480.0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481.0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482.0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483.0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484.0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485.0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486.0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487.0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488.0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489.0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490.0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491.0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492.0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493.0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494.0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495.0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496.0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497.0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498.0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499.0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500.0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501.0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502.0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503.0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504.0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505.0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506.0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507.0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508.0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509.0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510.0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511.0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512.0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513.0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514.0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515.0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516.0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517.0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518.0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519.0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520.0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521.0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522.0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523.0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524.0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525.0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526.0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527.0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528.0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529.0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530.0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531.0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532.0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533.0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534.0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535.0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536.0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537.0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538.0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539.0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540.0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541.0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542.0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543.0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544.0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545.0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546.0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547.0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548.0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549.0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550.0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551.0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552.0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553.0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554.0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555.0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556.0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557.0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558.0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559.0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560.0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561.0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562.0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563.0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564.0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565.0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566.0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567.0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568.0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569.0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570.0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571.0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572.0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573.0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574.0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575.0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576.0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577.0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578.0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579.0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580.0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581.0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582.0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583.0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584.0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585.0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586.0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587.0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588.0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589.0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590.0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591.0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592.0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593.0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594.0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595.0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596.0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597.0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598.0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599.0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600.0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601.0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602.0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603.0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604.0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605.0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606.0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607.0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608.0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609.0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610.0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611.0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612.0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613.0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614.0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615.0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616.0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617.0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618.0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619.0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620.0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621.0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622.0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623.0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624.0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625.0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626.0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627.0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628.0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629.0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630.0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631.0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632.0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633.0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634.0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635.0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636.0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637.0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638.0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639.0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640.0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641.0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642.0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643.0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644.0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645.0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646.0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647.0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648.0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649.0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650.0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651.0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652.0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653.0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654.0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655.0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656.0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657.0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658.0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659.0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660.0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661.0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662.0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663.0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664.0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665.0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666.0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667.0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668.0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669.0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670.0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671.0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672.0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673.0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674.0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675.0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676.0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677.0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678.0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679.0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680.0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681.0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682.0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683.0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684.0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685.0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686.0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687.0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688.0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689.0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690.0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691.0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692.0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693.0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694.0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695.0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696.0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697.0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698.0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699.0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700.0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701.0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702.0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703.0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704.0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705.0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706.0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707.0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708.0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709.0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710.0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711.0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712.0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713.0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714.0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715.0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716.0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717.0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718.0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719.0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720.0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721.0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722.0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723.0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724.0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725.0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726.0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727.0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728.0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729.0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730.0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731.0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732.0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733.0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734.0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735.0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736.0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737.0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738.0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739.0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740.0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741.0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742.0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743.0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744.0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745.0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746.0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747.0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748.0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749.0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750.0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751.0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752.0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753.0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754.0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755.0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756.0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757.0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758.0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759.0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760.0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761.0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762.0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763.0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764.0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765.0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766.0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767.0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768.0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769.0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770.0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771.0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772.0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773.0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774.0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775.0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776.0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777.0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778.0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779.0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780.0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781.0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782.0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783.0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784.0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785.0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786.0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787.0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788.0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789.0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790.0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791.0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792.0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793.0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794.0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795.0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796.0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797.0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798.0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799.0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800.0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801.0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802.0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803.0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804.0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805.0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806.0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807.0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808.0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809.0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810.0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811.0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812.0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813.0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814.0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815.0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816.0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817.0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818.0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819.0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820.0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821.0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822.0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823.0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824.0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825.0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826.0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827.0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828.0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829.0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830.0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831.0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832.0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833.0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834.0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835.0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836.0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837.0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838.0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839.0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840.0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841.0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842.0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843.0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844.0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845.0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846.0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847.0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848.0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849.0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850.0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851.0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852.0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853.0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854.0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855.0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856.0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857.0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858.0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859.0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860.0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861.0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862.0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863.0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864.0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865.0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866.0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867.0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868.0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869.0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870.0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871.0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872.0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873.0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874.0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875.0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876.0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877.0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878.0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879.0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880.0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881.0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882.0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883.0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884.0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885.0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886.0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887.0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888.0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889.0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890.0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891.0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892.0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893.0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894.0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895.0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896.0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897.0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898.0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899.0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900.0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901.0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902.0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903.0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904.0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905.0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906.0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907.0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908.0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909.0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910.0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911.0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912.0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913.0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914.0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915.0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916.0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917.0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918.0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919.0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920.0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921.0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922.0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923.0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924.0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925.0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926.0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927.0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928.0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929.0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930.0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931.0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932.0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933.0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934.0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935.0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936.0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937.0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938.0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939.0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940.0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941.0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942.0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943.0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944.0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945.0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946.0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947.0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948.0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949.0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950.0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951.0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952.0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953.0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954.0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955.0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956.0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957.0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958.0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959.0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960.0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961.0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962.0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963.0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964.0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965.0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966.0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967.0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968.0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969.0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970.0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971.0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972.0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973.0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974.0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975.0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976.0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977.0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978.0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979.0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980.0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981.0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982.0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983.0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984.0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985.0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986.0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987.0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988.0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989.0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990.0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202.0</v>
      </c>
      <c r="H2" s="84"/>
    </row>
    <row r="3" spans="2:8" ht="12.75">
      <c r="B3" s="83" t="s">
        <v>863</v>
      </c>
      <c r="C3" s="116">
        <v>451.0</v>
      </c>
      <c r="D3" s="113">
        <f>IF(ISNUMBER(SEARCH(ZAKL_DATA!$B$14,E3)),MAX($D$2:D2)+1,0)</f>
        <v>1.0</v>
      </c>
      <c r="E3" s="110" t="s">
        <v>648</v>
      </c>
      <c r="F3" s="117">
        <v>2001.0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452.0</v>
      </c>
      <c r="D4" s="113">
        <f>IF(ISNUMBER(SEARCH(ZAKL_DATA!$B$14,E4)),MAX($D$2:D3)+1,0)</f>
        <v>2.0</v>
      </c>
      <c r="E4" s="110" t="s">
        <v>649</v>
      </c>
      <c r="F4" s="117">
        <v>2002.0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453.0</v>
      </c>
      <c r="D5" s="113">
        <f>IF(ISNUMBER(SEARCH(ZAKL_DATA!$B$14,E5)),MAX($D$2:D4)+1,0)</f>
        <v>3.0</v>
      </c>
      <c r="E5" s="110" t="s">
        <v>650</v>
      </c>
      <c r="F5" s="117">
        <v>2003.0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454.0</v>
      </c>
      <c r="D6" s="113">
        <f>IF(ISNUMBER(SEARCH(ZAKL_DATA!$B$14,E6)),MAX($D$2:D5)+1,0)</f>
        <v>4.0</v>
      </c>
      <c r="E6" s="110" t="s">
        <v>651</v>
      </c>
      <c r="F6" s="117">
        <v>2004.0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455.0</v>
      </c>
      <c r="D7" s="113">
        <f>IF(ISNUMBER(SEARCH(ZAKL_DATA!$B$14,E7)),MAX($D$2:D6)+1,0)</f>
        <v>5.0</v>
      </c>
      <c r="E7" s="110" t="s">
        <v>652</v>
      </c>
      <c r="F7" s="117">
        <v>2005.0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456.0</v>
      </c>
      <c r="D8" s="113">
        <f>IF(ISNUMBER(SEARCH(ZAKL_DATA!$B$14,E8)),MAX($D$2:D7)+1,0)</f>
        <v>6.0</v>
      </c>
      <c r="E8" s="110" t="s">
        <v>653</v>
      </c>
      <c r="F8" s="117">
        <v>2006.0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457.0</v>
      </c>
      <c r="D9" s="113">
        <f>IF(ISNUMBER(SEARCH(ZAKL_DATA!$B$14,E9)),MAX($D$2:D8)+1,0)</f>
        <v>7.0</v>
      </c>
      <c r="E9" s="110" t="s">
        <v>654</v>
      </c>
      <c r="F9" s="117">
        <v>2007.0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458.0</v>
      </c>
      <c r="D10" s="113">
        <f>IF(ISNUMBER(SEARCH(ZAKL_DATA!$B$14,E10)),MAX($D$2:D9)+1,0)</f>
        <v>8.0</v>
      </c>
      <c r="E10" s="110" t="s">
        <v>655</v>
      </c>
      <c r="F10" s="117">
        <v>2008.0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459.0</v>
      </c>
      <c r="D11" s="113">
        <f>IF(ISNUMBER(SEARCH(ZAKL_DATA!$B$14,E11)),MAX($D$2:D10)+1,0)</f>
        <v>9.0</v>
      </c>
      <c r="E11" s="110" t="s">
        <v>656</v>
      </c>
      <c r="F11" s="117">
        <v>2009.0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460.0</v>
      </c>
      <c r="D12" s="113">
        <f>IF(ISNUMBER(SEARCH(ZAKL_DATA!$B$14,E12)),MAX($D$2:D11)+1,0)</f>
        <v>10.0</v>
      </c>
      <c r="E12" s="110" t="s">
        <v>657</v>
      </c>
      <c r="F12" s="117">
        <v>2010.0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461.0</v>
      </c>
      <c r="D13" s="113">
        <f>IF(ISNUMBER(SEARCH(ZAKL_DATA!$B$14,E13)),MAX($D$2:D12)+1,0)</f>
        <v>11.0</v>
      </c>
      <c r="E13" s="110" t="s">
        <v>658</v>
      </c>
      <c r="F13" s="117">
        <v>2011.0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462.0</v>
      </c>
      <c r="D14" s="113">
        <f>IF(ISNUMBER(SEARCH(ZAKL_DATA!$B$14,E14)),MAX($D$2:D13)+1,0)</f>
        <v>12.0</v>
      </c>
      <c r="E14" s="110" t="s">
        <v>659</v>
      </c>
      <c r="F14" s="117">
        <v>2012.0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463.0</v>
      </c>
      <c r="D15" s="113">
        <f>IF(ISNUMBER(SEARCH(ZAKL_DATA!$B$14,E15)),MAX($D$2:D14)+1,0)</f>
        <v>13.0</v>
      </c>
      <c r="E15" s="110" t="s">
        <v>661</v>
      </c>
      <c r="F15" s="117">
        <v>2101.0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464.0</v>
      </c>
      <c r="D16" s="113">
        <f>IF(ISNUMBER(SEARCH(ZAKL_DATA!$B$14,E16)),MAX($D$2:D15)+1,0)</f>
        <v>14.0</v>
      </c>
      <c r="E16" s="110" t="s">
        <v>662</v>
      </c>
      <c r="F16" s="117">
        <v>2102.0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13.0</v>
      </c>
      <c r="D17" s="113">
        <f>IF(ISNUMBER(SEARCH(ZAKL_DATA!$B$14,E17)),MAX($D$2:D16)+1,0)</f>
        <v>15.0</v>
      </c>
      <c r="E17" s="110" t="s">
        <v>663</v>
      </c>
      <c r="F17" s="117">
        <v>2103.0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16.0</v>
      </c>
      <c r="E18" s="110" t="s">
        <v>664</v>
      </c>
      <c r="F18" s="117">
        <v>2104.0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17.0</v>
      </c>
      <c r="E19" s="110" t="s">
        <v>665</v>
      </c>
      <c r="F19" s="117">
        <v>2105.0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18.0</v>
      </c>
      <c r="E20" s="110" t="s">
        <v>666</v>
      </c>
      <c r="F20" s="117">
        <v>2106.0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19.0</v>
      </c>
      <c r="E21" s="110" t="s">
        <v>667</v>
      </c>
      <c r="F21" s="117">
        <v>2107.0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20.0</v>
      </c>
      <c r="E22" s="110" t="s">
        <v>668</v>
      </c>
      <c r="F22" s="117">
        <v>2108.0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21.0</v>
      </c>
      <c r="E23" s="110" t="s">
        <v>669</v>
      </c>
      <c r="F23" s="117">
        <v>2109.0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22.0</v>
      </c>
      <c r="E24" s="110" t="s">
        <v>670</v>
      </c>
      <c r="F24" s="117">
        <v>2110.0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23.0</v>
      </c>
      <c r="E25" s="110" t="s">
        <v>671</v>
      </c>
      <c r="F25" s="117">
        <v>2111.0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24.0</v>
      </c>
      <c r="E26" s="110" t="s">
        <v>672</v>
      </c>
      <c r="F26" s="117">
        <v>2112.0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25.0</v>
      </c>
      <c r="E27" s="110" t="s">
        <v>673</v>
      </c>
      <c r="F27" s="117">
        <v>2113.0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26.0</v>
      </c>
      <c r="E28" s="110" t="s">
        <v>674</v>
      </c>
      <c r="F28" s="117">
        <v>2114.0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27.0</v>
      </c>
      <c r="E29" s="110" t="s">
        <v>675</v>
      </c>
      <c r="F29" s="117">
        <v>2115.0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28.0</v>
      </c>
      <c r="E30" s="110" t="s">
        <v>676</v>
      </c>
      <c r="F30" s="117">
        <v>2116.0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29.0</v>
      </c>
      <c r="E31" s="110" t="s">
        <v>677</v>
      </c>
      <c r="F31" s="117">
        <v>2117.0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30.0</v>
      </c>
      <c r="E32" s="110" t="s">
        <v>678</v>
      </c>
      <c r="F32" s="117">
        <v>2118.0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31.0</v>
      </c>
      <c r="E33" s="110" t="s">
        <v>679</v>
      </c>
      <c r="F33" s="117">
        <v>2119.0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32.0</v>
      </c>
      <c r="E34" s="110" t="s">
        <v>680</v>
      </c>
      <c r="F34" s="117">
        <v>2120.0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33.0</v>
      </c>
      <c r="E35" s="110" t="s">
        <v>681</v>
      </c>
      <c r="F35" s="117">
        <v>2121.0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34.0</v>
      </c>
      <c r="E36" s="110" t="s">
        <v>682</v>
      </c>
      <c r="F36" s="117">
        <v>2122.0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35.0</v>
      </c>
      <c r="E37" s="110" t="s">
        <v>683</v>
      </c>
      <c r="F37" s="117">
        <v>2123.0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36.0</v>
      </c>
      <c r="E38" s="110" t="s">
        <v>684</v>
      </c>
      <c r="F38" s="117">
        <v>2124.0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37.0</v>
      </c>
      <c r="E39" s="110" t="s">
        <v>685</v>
      </c>
      <c r="F39" s="117">
        <v>2125.0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38.0</v>
      </c>
      <c r="E40" s="110" t="s">
        <v>686</v>
      </c>
      <c r="F40" s="117">
        <v>2126.0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39.0</v>
      </c>
      <c r="E41" s="110" t="s">
        <v>688</v>
      </c>
      <c r="F41" s="117">
        <v>2201.0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40.0</v>
      </c>
      <c r="E42" s="110" t="s">
        <v>689</v>
      </c>
      <c r="F42" s="117">
        <v>2202.0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41.0</v>
      </c>
      <c r="E43" s="110" t="s">
        <v>690</v>
      </c>
      <c r="F43" s="117">
        <v>2203.0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42.0</v>
      </c>
      <c r="E44" s="110" t="s">
        <v>691</v>
      </c>
      <c r="F44" s="117">
        <v>2204.0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43.0</v>
      </c>
      <c r="E45" s="110" t="s">
        <v>692</v>
      </c>
      <c r="F45" s="117">
        <v>2205.0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44.0</v>
      </c>
      <c r="E46" s="110" t="s">
        <v>693</v>
      </c>
      <c r="F46" s="117">
        <v>2206.0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45.0</v>
      </c>
      <c r="E47" s="110" t="s">
        <v>694</v>
      </c>
      <c r="F47" s="117">
        <v>2207.0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46.0</v>
      </c>
      <c r="E48" s="110" t="s">
        <v>695</v>
      </c>
      <c r="F48" s="117">
        <v>2208.0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47.0</v>
      </c>
      <c r="E49" s="110" t="s">
        <v>696</v>
      </c>
      <c r="F49" s="117">
        <v>2209.0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48.0</v>
      </c>
      <c r="E50" s="110" t="s">
        <v>697</v>
      </c>
      <c r="F50" s="117">
        <v>2210.0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49.0</v>
      </c>
      <c r="E51" s="110" t="s">
        <v>698</v>
      </c>
      <c r="F51" s="117">
        <v>2211.0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50.0</v>
      </c>
      <c r="E52" s="110" t="s">
        <v>699</v>
      </c>
      <c r="F52" s="117">
        <v>2212.0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51.0</v>
      </c>
      <c r="E53" s="110" t="s">
        <v>700</v>
      </c>
      <c r="F53" s="117">
        <v>2213.0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52.0</v>
      </c>
      <c r="E54" s="110" t="s">
        <v>701</v>
      </c>
      <c r="F54" s="117">
        <v>2214.0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53.0</v>
      </c>
      <c r="E55" s="110" t="s">
        <v>702</v>
      </c>
      <c r="F55" s="117">
        <v>2215.0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54.0</v>
      </c>
      <c r="E56" s="110" t="s">
        <v>703</v>
      </c>
      <c r="F56" s="117">
        <v>2216.0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55.0</v>
      </c>
      <c r="E57" s="110" t="s">
        <v>704</v>
      </c>
      <c r="F57" s="117">
        <v>2217.0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56.0</v>
      </c>
      <c r="E58" s="110" t="s">
        <v>706</v>
      </c>
      <c r="F58" s="117">
        <v>2301.0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57.0</v>
      </c>
      <c r="E59" s="110" t="s">
        <v>707</v>
      </c>
      <c r="F59" s="117">
        <v>2302.0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58.0</v>
      </c>
      <c r="E60" s="110" t="s">
        <v>708</v>
      </c>
      <c r="F60" s="117">
        <v>2303.0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59.0</v>
      </c>
      <c r="E61" s="110" t="s">
        <v>709</v>
      </c>
      <c r="F61" s="117">
        <v>2304.0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60.0</v>
      </c>
      <c r="E62" s="110" t="s">
        <v>710</v>
      </c>
      <c r="F62" s="117">
        <v>2305.0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61.0</v>
      </c>
      <c r="E63" s="110" t="s">
        <v>711</v>
      </c>
      <c r="F63" s="117">
        <v>2306.0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62.0</v>
      </c>
      <c r="E64" s="110" t="s">
        <v>712</v>
      </c>
      <c r="F64" s="117">
        <v>2307.0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63.0</v>
      </c>
      <c r="E65" s="110" t="s">
        <v>713</v>
      </c>
      <c r="F65" s="117">
        <v>2308.0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64.0</v>
      </c>
      <c r="E66" s="110" t="s">
        <v>714</v>
      </c>
      <c r="F66" s="117">
        <v>2309.0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65.0</v>
      </c>
      <c r="E67" s="110" t="s">
        <v>715</v>
      </c>
      <c r="F67" s="117">
        <v>2310.0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66.0</v>
      </c>
      <c r="E68" s="110" t="s">
        <v>716</v>
      </c>
      <c r="F68" s="117">
        <v>2311.0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67.0</v>
      </c>
      <c r="E69" s="110" t="s">
        <v>717</v>
      </c>
      <c r="F69" s="117">
        <v>2312.0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68.0</v>
      </c>
      <c r="E70" s="110" t="s">
        <v>718</v>
      </c>
      <c r="F70" s="117">
        <v>2313.0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69.0</v>
      </c>
      <c r="E71" s="110" t="s">
        <v>719</v>
      </c>
      <c r="F71" s="117">
        <v>2314.0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70.0</v>
      </c>
      <c r="E72" s="110" t="s">
        <v>720</v>
      </c>
      <c r="F72" s="117">
        <v>2315.0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71.0</v>
      </c>
      <c r="E73" s="110" t="s">
        <v>722</v>
      </c>
      <c r="F73" s="117">
        <v>2401.0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72.0</v>
      </c>
      <c r="E74" s="110" t="s">
        <v>723</v>
      </c>
      <c r="F74" s="117">
        <v>2402.0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73.0</v>
      </c>
      <c r="E75" s="110" t="s">
        <v>724</v>
      </c>
      <c r="F75" s="117">
        <v>2403.0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74.0</v>
      </c>
      <c r="E76" s="110" t="s">
        <v>725</v>
      </c>
      <c r="F76" s="117">
        <v>2404.0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75.0</v>
      </c>
      <c r="E77" s="110" t="s">
        <v>726</v>
      </c>
      <c r="F77" s="117">
        <v>2405.0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76.0</v>
      </c>
      <c r="E78" s="110" t="s">
        <v>727</v>
      </c>
      <c r="F78" s="117">
        <v>2406.0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77.0</v>
      </c>
      <c r="E79" s="110" t="s">
        <v>728</v>
      </c>
      <c r="F79" s="117">
        <v>2407.0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78.0</v>
      </c>
      <c r="E80" s="110" t="s">
        <v>730</v>
      </c>
      <c r="F80" s="117">
        <v>2501.0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79.0</v>
      </c>
      <c r="E81" s="110" t="s">
        <v>731</v>
      </c>
      <c r="F81" s="117">
        <v>2502.0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80.0</v>
      </c>
      <c r="E82" s="110" t="s">
        <v>732</v>
      </c>
      <c r="F82" s="117">
        <v>2503.0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81.0</v>
      </c>
      <c r="E83" s="110" t="s">
        <v>733</v>
      </c>
      <c r="F83" s="117">
        <v>2504.0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82.0</v>
      </c>
      <c r="E84" s="110" t="s">
        <v>734</v>
      </c>
      <c r="F84" s="117">
        <v>2505.0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83.0</v>
      </c>
      <c r="E85" s="110" t="s">
        <v>735</v>
      </c>
      <c r="F85" s="117">
        <v>2506.0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84.0</v>
      </c>
      <c r="E86" s="110" t="s">
        <v>736</v>
      </c>
      <c r="F86" s="117">
        <v>2507.0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85.0</v>
      </c>
      <c r="E87" s="110" t="s">
        <v>737</v>
      </c>
      <c r="F87" s="117">
        <v>2508.0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86.0</v>
      </c>
      <c r="E88" s="110" t="s">
        <v>738</v>
      </c>
      <c r="F88" s="117">
        <v>2509.0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87.0</v>
      </c>
      <c r="E89" s="110" t="s">
        <v>739</v>
      </c>
      <c r="F89" s="117">
        <v>2510.0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88.0</v>
      </c>
      <c r="E90" s="110" t="s">
        <v>740</v>
      </c>
      <c r="F90" s="117">
        <v>2511.0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89.0</v>
      </c>
      <c r="E91" s="110" t="s">
        <v>741</v>
      </c>
      <c r="F91" s="117">
        <v>2512.0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90.0</v>
      </c>
      <c r="E92" s="110" t="s">
        <v>742</v>
      </c>
      <c r="F92" s="117">
        <v>2513.0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91.0</v>
      </c>
      <c r="E93" s="110" t="s">
        <v>743</v>
      </c>
      <c r="F93" s="117">
        <v>2514.0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92.0</v>
      </c>
      <c r="E94" s="110" t="s">
        <v>744</v>
      </c>
      <c r="F94" s="117">
        <v>2515.0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93.0</v>
      </c>
      <c r="E95" s="110" t="s">
        <v>746</v>
      </c>
      <c r="F95" s="117">
        <v>2601.0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94.0</v>
      </c>
      <c r="E96" s="110" t="s">
        <v>747</v>
      </c>
      <c r="F96" s="117">
        <v>2602.0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95.0</v>
      </c>
      <c r="E97" s="110" t="s">
        <v>748</v>
      </c>
      <c r="F97" s="117">
        <v>2603.0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96.0</v>
      </c>
      <c r="E98" s="110" t="s">
        <v>749</v>
      </c>
      <c r="F98" s="117">
        <v>2604.0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97.0</v>
      </c>
      <c r="E99" s="110" t="s">
        <v>750</v>
      </c>
      <c r="F99" s="117">
        <v>2605.0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98.0</v>
      </c>
      <c r="E100" s="110" t="s">
        <v>751</v>
      </c>
      <c r="F100" s="117">
        <v>2606.0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99.0</v>
      </c>
      <c r="E101" s="110" t="s">
        <v>752</v>
      </c>
      <c r="F101" s="117">
        <v>2607.0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100.0</v>
      </c>
      <c r="E102" s="110" t="s">
        <v>753</v>
      </c>
      <c r="F102" s="117">
        <v>2608.0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101.0</v>
      </c>
      <c r="E103" s="110" t="s">
        <v>754</v>
      </c>
      <c r="F103" s="117">
        <v>2609.0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102.0</v>
      </c>
      <c r="E104" s="110" t="s">
        <v>755</v>
      </c>
      <c r="F104" s="117">
        <v>2610.0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103.0</v>
      </c>
      <c r="E105" s="110" t="s">
        <v>757</v>
      </c>
      <c r="F105" s="117">
        <v>2701.0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104.0</v>
      </c>
      <c r="E106" s="110" t="s">
        <v>758</v>
      </c>
      <c r="F106" s="117">
        <v>2702.0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105.0</v>
      </c>
      <c r="E107" s="110" t="s">
        <v>759</v>
      </c>
      <c r="F107" s="117">
        <v>2703.0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106.0</v>
      </c>
      <c r="E108" s="110" t="s">
        <v>760</v>
      </c>
      <c r="F108" s="117">
        <v>2704.0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107.0</v>
      </c>
      <c r="E109" s="110" t="s">
        <v>761</v>
      </c>
      <c r="F109" s="117">
        <v>2705.0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108.0</v>
      </c>
      <c r="E110" s="110" t="s">
        <v>762</v>
      </c>
      <c r="F110" s="117">
        <v>2706.0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109.0</v>
      </c>
      <c r="E111" s="110" t="s">
        <v>763</v>
      </c>
      <c r="F111" s="117">
        <v>2707.0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110.0</v>
      </c>
      <c r="E112" s="110" t="s">
        <v>764</v>
      </c>
      <c r="F112" s="117">
        <v>2708.0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111.0</v>
      </c>
      <c r="E113" s="110" t="s">
        <v>765</v>
      </c>
      <c r="F113" s="117">
        <v>2709.0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112.0</v>
      </c>
      <c r="E114" s="110" t="s">
        <v>766</v>
      </c>
      <c r="F114" s="117">
        <v>2710.0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113.0</v>
      </c>
      <c r="E115" s="110" t="s">
        <v>767</v>
      </c>
      <c r="F115" s="117">
        <v>2711.0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114.0</v>
      </c>
      <c r="E116" s="110" t="s">
        <v>768</v>
      </c>
      <c r="F116" s="117">
        <v>2712.0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115.0</v>
      </c>
      <c r="E117" s="110" t="s">
        <v>769</v>
      </c>
      <c r="F117" s="117">
        <v>2713.0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116.0</v>
      </c>
      <c r="E118" s="110" t="s">
        <v>770</v>
      </c>
      <c r="F118" s="117">
        <v>2714.0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117.0</v>
      </c>
      <c r="E119" s="110" t="s">
        <v>772</v>
      </c>
      <c r="F119" s="117">
        <v>2801.0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118.0</v>
      </c>
      <c r="E120" s="110" t="s">
        <v>773</v>
      </c>
      <c r="F120" s="117">
        <v>2802.0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119.0</v>
      </c>
      <c r="E121" s="110" t="s">
        <v>774</v>
      </c>
      <c r="F121" s="117">
        <v>2803.0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120.0</v>
      </c>
      <c r="E122" s="110" t="s">
        <v>775</v>
      </c>
      <c r="F122" s="117">
        <v>2804.0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121.0</v>
      </c>
      <c r="E123" s="110" t="s">
        <v>776</v>
      </c>
      <c r="F123" s="117">
        <v>2805.0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122.0</v>
      </c>
      <c r="E124" s="110" t="s">
        <v>777</v>
      </c>
      <c r="F124" s="117">
        <v>2806.0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123.0</v>
      </c>
      <c r="E125" s="110" t="s">
        <v>778</v>
      </c>
      <c r="F125" s="117">
        <v>2807.0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124.0</v>
      </c>
      <c r="E126" s="110" t="s">
        <v>779</v>
      </c>
      <c r="F126" s="117">
        <v>2808.0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125.0</v>
      </c>
      <c r="E127" s="110" t="s">
        <v>780</v>
      </c>
      <c r="F127" s="117">
        <v>2809.0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126.0</v>
      </c>
      <c r="E128" s="110" t="s">
        <v>781</v>
      </c>
      <c r="F128" s="117">
        <v>2810.0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127.0</v>
      </c>
      <c r="E129" s="110" t="s">
        <v>782</v>
      </c>
      <c r="F129" s="117">
        <v>2811.0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128.0</v>
      </c>
      <c r="E130" s="110" t="s">
        <v>784</v>
      </c>
      <c r="F130" s="117">
        <v>2901.0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129.0</v>
      </c>
      <c r="E131" s="110" t="s">
        <v>785</v>
      </c>
      <c r="F131" s="117">
        <v>2902.0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130.0</v>
      </c>
      <c r="E132" s="110" t="s">
        <v>786</v>
      </c>
      <c r="F132" s="117">
        <v>2903.0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131.0</v>
      </c>
      <c r="E133" s="110" t="s">
        <v>787</v>
      </c>
      <c r="F133" s="117">
        <v>2904.0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132.0</v>
      </c>
      <c r="E134" s="110" t="s">
        <v>788</v>
      </c>
      <c r="F134" s="117">
        <v>2905.0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133.0</v>
      </c>
      <c r="E135" s="110" t="s">
        <v>789</v>
      </c>
      <c r="F135" s="117">
        <v>2906.0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134.0</v>
      </c>
      <c r="E136" s="110" t="s">
        <v>790</v>
      </c>
      <c r="F136" s="117">
        <v>2907.0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135.0</v>
      </c>
      <c r="E137" s="110" t="s">
        <v>791</v>
      </c>
      <c r="F137" s="117">
        <v>2908.0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136.0</v>
      </c>
      <c r="E138" s="110" t="s">
        <v>792</v>
      </c>
      <c r="F138" s="117">
        <v>2909.0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137.0</v>
      </c>
      <c r="E139" s="110" t="s">
        <v>793</v>
      </c>
      <c r="F139" s="117">
        <v>2910.0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138.0</v>
      </c>
      <c r="E140" s="110" t="s">
        <v>794</v>
      </c>
      <c r="F140" s="117">
        <v>2911.0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139.0</v>
      </c>
      <c r="E141" s="110" t="s">
        <v>795</v>
      </c>
      <c r="F141" s="117">
        <v>2912.0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140.0</v>
      </c>
      <c r="E142" s="110" t="s">
        <v>796</v>
      </c>
      <c r="F142" s="117">
        <v>2913.0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141.0</v>
      </c>
      <c r="E143" s="110" t="s">
        <v>797</v>
      </c>
      <c r="F143" s="117">
        <v>2914.0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142.0</v>
      </c>
      <c r="E144" s="110" t="s">
        <v>799</v>
      </c>
      <c r="F144" s="117">
        <v>3001.0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143.0</v>
      </c>
      <c r="E145" s="110" t="s">
        <v>800</v>
      </c>
      <c r="F145" s="117">
        <v>3002.0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144.0</v>
      </c>
      <c r="E146" s="110" t="s">
        <v>801</v>
      </c>
      <c r="F146" s="117">
        <v>3003.0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145.0</v>
      </c>
      <c r="E147" s="110" t="s">
        <v>802</v>
      </c>
      <c r="F147" s="117">
        <v>3004.0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146.0</v>
      </c>
      <c r="E148" s="110" t="s">
        <v>803</v>
      </c>
      <c r="F148" s="117">
        <v>3005.0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147.0</v>
      </c>
      <c r="E149" s="110" t="s">
        <v>804</v>
      </c>
      <c r="F149" s="117">
        <v>3006.0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148.0</v>
      </c>
      <c r="E150" s="110" t="s">
        <v>805</v>
      </c>
      <c r="F150" s="117">
        <v>3007.0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149.0</v>
      </c>
      <c r="E151" s="110" t="s">
        <v>806</v>
      </c>
      <c r="F151" s="117">
        <v>3008.0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150.0</v>
      </c>
      <c r="E152" s="110" t="s">
        <v>807</v>
      </c>
      <c r="F152" s="117">
        <v>3009.0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151.0</v>
      </c>
      <c r="E153" s="110" t="s">
        <v>808</v>
      </c>
      <c r="F153" s="117">
        <v>3010.0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152.0</v>
      </c>
      <c r="E154" s="110" t="s">
        <v>809</v>
      </c>
      <c r="F154" s="117">
        <v>3011.0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153.0</v>
      </c>
      <c r="E155" s="110" t="s">
        <v>810</v>
      </c>
      <c r="F155" s="117">
        <v>3012.0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154.0</v>
      </c>
      <c r="E156" s="110" t="s">
        <v>811</v>
      </c>
      <c r="F156" s="117">
        <v>3013.0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155.0</v>
      </c>
      <c r="E157" s="110" t="s">
        <v>812</v>
      </c>
      <c r="F157" s="117">
        <v>3014.0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156.0</v>
      </c>
      <c r="E158" s="110" t="s">
        <v>813</v>
      </c>
      <c r="F158" s="117">
        <v>3015.0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157.0</v>
      </c>
      <c r="E159" s="110" t="s">
        <v>814</v>
      </c>
      <c r="F159" s="117">
        <v>3016.0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158.0</v>
      </c>
      <c r="E160" s="110" t="s">
        <v>815</v>
      </c>
      <c r="F160" s="117">
        <v>3017.0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159.0</v>
      </c>
      <c r="E161" s="110" t="s">
        <v>816</v>
      </c>
      <c r="F161" s="117">
        <v>3018.0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160.0</v>
      </c>
      <c r="E162" s="110" t="s">
        <v>817</v>
      </c>
      <c r="F162" s="117">
        <v>3019.0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161.0</v>
      </c>
      <c r="E163" s="110" t="s">
        <v>818</v>
      </c>
      <c r="F163" s="117">
        <v>3020.0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162.0</v>
      </c>
      <c r="E164" s="110" t="s">
        <v>820</v>
      </c>
      <c r="F164" s="117">
        <v>3101.0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163.0</v>
      </c>
      <c r="E165" s="110" t="s">
        <v>821</v>
      </c>
      <c r="F165" s="117">
        <v>3102.0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164.0</v>
      </c>
      <c r="E166" s="110" t="s">
        <v>822</v>
      </c>
      <c r="F166" s="117">
        <v>3103.0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165.0</v>
      </c>
      <c r="E167" s="110" t="s">
        <v>823</v>
      </c>
      <c r="F167" s="117">
        <v>3104.0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166.0</v>
      </c>
      <c r="E168" s="110" t="s">
        <v>824</v>
      </c>
      <c r="F168" s="117">
        <v>3105.0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167.0</v>
      </c>
      <c r="E169" s="110" t="s">
        <v>825</v>
      </c>
      <c r="F169" s="117">
        <v>3106.0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168.0</v>
      </c>
      <c r="E170" s="110" t="s">
        <v>826</v>
      </c>
      <c r="F170" s="117">
        <v>3107.0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169.0</v>
      </c>
      <c r="E171" s="110" t="s">
        <v>827</v>
      </c>
      <c r="F171" s="117">
        <v>3108.0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170.0</v>
      </c>
      <c r="E172" s="110" t="s">
        <v>828</v>
      </c>
      <c r="F172" s="117">
        <v>3109.0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171.0</v>
      </c>
      <c r="E173" s="110" t="s">
        <v>829</v>
      </c>
      <c r="F173" s="117">
        <v>3110.0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172.0</v>
      </c>
      <c r="E174" s="110" t="s">
        <v>831</v>
      </c>
      <c r="F174" s="117">
        <v>3201.0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173.0</v>
      </c>
      <c r="E175" s="110" t="s">
        <v>832</v>
      </c>
      <c r="F175" s="117">
        <v>3202.0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174.0</v>
      </c>
      <c r="E176" s="110" t="s">
        <v>833</v>
      </c>
      <c r="F176" s="117">
        <v>3203.0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175.0</v>
      </c>
      <c r="E177" s="110" t="s">
        <v>834</v>
      </c>
      <c r="F177" s="117">
        <v>3204.0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176.0</v>
      </c>
      <c r="E178" s="110" t="s">
        <v>835</v>
      </c>
      <c r="F178" s="117">
        <v>3205.0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177.0</v>
      </c>
      <c r="E179" s="110" t="s">
        <v>836</v>
      </c>
      <c r="F179" s="117">
        <v>3206.0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178.0</v>
      </c>
      <c r="E180" s="110" t="s">
        <v>837</v>
      </c>
      <c r="F180" s="117">
        <v>3207.0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179.0</v>
      </c>
      <c r="E181" s="110" t="s">
        <v>838</v>
      </c>
      <c r="F181" s="117">
        <v>3208.0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180.0</v>
      </c>
      <c r="E182" s="110" t="s">
        <v>839</v>
      </c>
      <c r="F182" s="117">
        <v>3209.0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181.0</v>
      </c>
      <c r="E183" s="110" t="s">
        <v>840</v>
      </c>
      <c r="F183" s="117">
        <v>3210.0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182.0</v>
      </c>
      <c r="E184" s="110" t="s">
        <v>841</v>
      </c>
      <c r="F184" s="117">
        <v>3211.0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183.0</v>
      </c>
      <c r="E185" s="110" t="s">
        <v>842</v>
      </c>
      <c r="F185" s="117">
        <v>3212.0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184.0</v>
      </c>
      <c r="E186" s="110" t="s">
        <v>843</v>
      </c>
      <c r="F186" s="117">
        <v>3213.0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185.0</v>
      </c>
      <c r="E187" s="110" t="s">
        <v>844</v>
      </c>
      <c r="F187" s="117">
        <v>3214.0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186.0</v>
      </c>
      <c r="E188" s="110" t="s">
        <v>845</v>
      </c>
      <c r="F188" s="117">
        <v>3215.0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187.0</v>
      </c>
      <c r="E189" s="110" t="s">
        <v>846</v>
      </c>
      <c r="F189" s="117">
        <v>3216.0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188.0</v>
      </c>
      <c r="E190" s="110" t="s">
        <v>847</v>
      </c>
      <c r="F190" s="117">
        <v>3217.0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189.0</v>
      </c>
      <c r="E191" s="110" t="s">
        <v>848</v>
      </c>
      <c r="F191" s="117">
        <v>3218.0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190.0</v>
      </c>
      <c r="E192" s="110" t="s">
        <v>850</v>
      </c>
      <c r="F192" s="117">
        <v>3301.0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191.0</v>
      </c>
      <c r="E193" s="110" t="s">
        <v>851</v>
      </c>
      <c r="F193" s="117">
        <v>3302.0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192.0</v>
      </c>
      <c r="E194" s="110" t="s">
        <v>852</v>
      </c>
      <c r="F194" s="117">
        <v>3303.0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193.0</v>
      </c>
      <c r="E195" s="110" t="s">
        <v>853</v>
      </c>
      <c r="F195" s="117">
        <v>3304.0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194.0</v>
      </c>
      <c r="E196" s="110" t="s">
        <v>854</v>
      </c>
      <c r="F196" s="117">
        <v>3305.0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195.0</v>
      </c>
      <c r="E197" s="110" t="s">
        <v>855</v>
      </c>
      <c r="F197" s="117">
        <v>3306.0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196.0</v>
      </c>
      <c r="E198" s="110" t="s">
        <v>856</v>
      </c>
      <c r="F198" s="117">
        <v>3307.0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197.0</v>
      </c>
      <c r="E199" s="110" t="s">
        <v>857</v>
      </c>
      <c r="F199" s="117">
        <v>3308.0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198.0</v>
      </c>
      <c r="E200" s="110" t="s">
        <v>858</v>
      </c>
      <c r="F200" s="117">
        <v>3309.0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199.0</v>
      </c>
      <c r="E201" s="110" t="s">
        <v>859</v>
      </c>
      <c r="F201" s="117">
        <v>3310.0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200.0</v>
      </c>
      <c r="E202" s="110" t="s">
        <v>860</v>
      </c>
      <c r="F202" s="117">
        <v>3311.0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201.0</v>
      </c>
      <c r="E203" s="110" t="s">
        <v>861</v>
      </c>
      <c r="F203" s="117">
        <v>3312.0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202.0</v>
      </c>
      <c r="E204" s="115" t="s">
        <v>864</v>
      </c>
      <c r="F204" s="118">
        <v>4000.0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2022-01-13T20:08:37Z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