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drawings/drawing2.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3290" yWindow="15" windowWidth="15000" windowHeight="12915"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Poj_priz" sheetId="15" r:id="rId15"/>
    <sheet name="SP1" sheetId="16" r:id="rId16"/>
    <sheet name="SP2" sheetId="17" r:id="rId17"/>
    <sheet name="Sp_Př" sheetId="18" r:id="rId18"/>
    <sheet name="VZP" sheetId="19" r:id="rId19"/>
    <sheet name="Zálohy1" sheetId="20" r:id="rId20"/>
    <sheet name="Zálohy2" sheetId="21" r:id="rId21"/>
  </sheets>
  <definedNames>
    <definedName name="_xlfn.BAHTTEXT" hidden="1">#NAME?</definedName>
    <definedName name="_xlnm.Print_Area" localSheetId="7">'1Př1'!$A$1:$K$39</definedName>
    <definedName name="_xlnm.Print_Area" localSheetId="8">'1Př2'!$A$1:$G$50</definedName>
    <definedName name="_xlnm.Print_Area" localSheetId="9">'2Př'!$A$1:$J$40</definedName>
    <definedName name="_xlnm.Print_Area" localSheetId="10">'3Př'!$A$1:$G$25</definedName>
    <definedName name="_xlnm.Print_Area" localSheetId="11">'3Př_a'!$A$1:$G$23</definedName>
    <definedName name="_xlnm.Print_Area" localSheetId="12">'6Př'!$A$1:$F$36</definedName>
    <definedName name="_xlnm.Print_Area" localSheetId="2">'DAP1'!$A$1:$L$48</definedName>
    <definedName name="_xlnm.Print_Area" localSheetId="3">'DAP2'!$A$1:$J$46</definedName>
    <definedName name="_xlnm.Print_Area" localSheetId="4">'DAP3'!$A$1:$I$49</definedName>
    <definedName name="_xlnm.Print_Area" localSheetId="5">'DAP4'!$A$1:$K$58</definedName>
    <definedName name="_xlnm.Print_Area" localSheetId="14">'Poj_priz'!$A$1:$M$56</definedName>
    <definedName name="_xlnm.Print_Area" localSheetId="13">'Př_b'!$A$1:$F$36</definedName>
    <definedName name="_xlnm.Print_Area" localSheetId="17">'Sp_Př'!$A$1:$K$47</definedName>
    <definedName name="_xlnm.Print_Area" localSheetId="15">'SP1'!$A$1:$AF$70</definedName>
    <definedName name="_xlnm.Print_Area" localSheetId="16">'SP2'!$A$1:$AO$64</definedName>
    <definedName name="_xlnm.Print_Area" localSheetId="0">'UVOD'!$A$1:$K$41</definedName>
    <definedName name="_xlnm.Print_Area" localSheetId="18">'VZP'!$A$1:$AR$63</definedName>
    <definedName name="_xlnm.Print_Area" localSheetId="1">'ZAKL_DATA'!$A$1:$E$42</definedName>
    <definedName name="_xlnm.Print_Area" localSheetId="19">'Zálohy1'!$A$1:$F$41</definedName>
    <definedName name="_xlnm.Print_Area" localSheetId="20">'Zálohy2'!$A$1:$F$41</definedName>
    <definedName name="_xlnm.Print_Area" localSheetId="6">'ZAV'!$A$2:$C$49</definedName>
  </definedNames>
  <calcPr fullCalcOnLoad="1"/>
</workbook>
</file>

<file path=xl/comments15.xml><?xml version="1.0" encoding="utf-8"?>
<comments xmlns="http://schemas.openxmlformats.org/spreadsheetml/2006/main">
  <authors>
    <author>Martin Štěpán</author>
  </authors>
  <commentList>
    <comment ref="G18" authorId="0">
      <text>
        <r>
          <rPr>
            <b/>
            <sz val="9"/>
            <rFont val="Tahoma"/>
            <family val="2"/>
          </rPr>
          <t>Martin Štěpán:</t>
        </r>
        <r>
          <rPr>
            <sz val="9"/>
            <rFont val="Tahoma"/>
            <family val="2"/>
          </rPr>
          <t xml:space="preserve">
Do této buňky se přetahuje hodnota řádku 34 z listu SP1, je tedy potřeba nejprve vyplnit list SP1.</t>
        </r>
      </text>
    </comment>
  </commentList>
</comments>
</file>

<file path=xl/comments16.xml><?xml version="1.0" encoding="utf-8"?>
<comments xmlns="http://schemas.openxmlformats.org/spreadsheetml/2006/main">
  <authors>
    <author>Martin Štěpán</author>
  </authors>
  <commentList>
    <comment ref="H61" authorId="0">
      <text>
        <r>
          <rPr>
            <b/>
            <sz val="8"/>
            <rFont val="Tahoma"/>
            <family val="2"/>
          </rPr>
          <t>mgr. Martin Štěpán:</t>
        </r>
        <r>
          <rPr>
            <sz val="8"/>
            <rFont val="Tahoma"/>
            <family val="2"/>
          </rPr>
          <t xml:space="preserve">
Pokud vykonáváte činnost OSVČ jen jako vedlejší a Váš daňový základ nedosáhl rozhodné částky ( pro rok 2014 = 62.261,- ), nemusíte být sociálně pojištěni. Pokud nechcete být sociálně pojištěni, uveďte do tohoto řádku 0.</t>
        </r>
      </text>
    </comment>
    <comment ref="AA23" authorId="0">
      <text>
        <r>
          <rPr>
            <b/>
            <sz val="8"/>
            <rFont val="Tahoma"/>
            <family val="2"/>
          </rPr>
          <t xml:space="preserve">Martin Štěpán: </t>
        </r>
        <r>
          <rPr>
            <sz val="8"/>
            <rFont val="Tahoma"/>
            <family val="2"/>
          </rPr>
          <t>Do "zaškrtávacích" buněk vpisujte velké písmeno X.</t>
        </r>
        <r>
          <rPr>
            <sz val="8"/>
            <rFont val="Tahoma"/>
            <family val="2"/>
          </rPr>
          <t xml:space="preserve">
</t>
        </r>
      </text>
    </comment>
    <comment ref="P57" authorId="0">
      <text>
        <r>
          <rPr>
            <b/>
            <sz val="8"/>
            <rFont val="Tahoma"/>
            <family val="0"/>
          </rPr>
          <t>Martin Štěpán:</t>
        </r>
        <r>
          <rPr>
            <sz val="8"/>
            <rFont val="Tahoma"/>
            <family val="0"/>
          </rPr>
          <t xml:space="preserve">
Pokud jste vykonávali činnost OSVČ v některých měsících jako vedlejší a Váš daňový základ nedosáhl rozhodné částky ( pro rok 2014 = 62.261,- ), nemusíte být v těchto měsících sociálně pojištěni. Pokud nechcete být v těchto měsících sociálně pojištěni, uveďte do této buňky 0.</t>
        </r>
      </text>
    </comment>
  </commentList>
</comments>
</file>

<file path=xl/comments17.xml><?xml version="1.0" encoding="utf-8"?>
<comments xmlns="http://schemas.openxmlformats.org/spreadsheetml/2006/main">
  <authors>
    <author>Martin Štěpán</author>
  </authors>
  <commentList>
    <comment ref="M31" authorId="0">
      <text>
        <r>
          <rPr>
            <b/>
            <sz val="8"/>
            <rFont val="Tahoma"/>
            <family val="2"/>
          </rPr>
          <t>mgr. Martin Štěpán:</t>
        </r>
        <r>
          <rPr>
            <sz val="8"/>
            <rFont val="Tahoma"/>
            <family val="2"/>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9.xml><?xml version="1.0" encoding="utf-8"?>
<comments xmlns="http://schemas.openxmlformats.org/spreadsheetml/2006/main">
  <authors>
    <author>Martin Štěpán</author>
  </authors>
  <commentList>
    <comment ref="AN24" authorId="0">
      <text>
        <r>
          <rPr>
            <b/>
            <sz val="8"/>
            <rFont val="Tahoma"/>
            <family val="2"/>
          </rPr>
          <t xml:space="preserve">Martin Štěpán: </t>
        </r>
        <r>
          <rPr>
            <sz val="8"/>
            <rFont val="Tahoma"/>
            <family val="2"/>
          </rPr>
          <t>Do "zaškrtávacích" buněk vpisujte velké písmeno X.</t>
        </r>
        <r>
          <rPr>
            <sz val="8"/>
            <rFont val="Tahoma"/>
            <family val="2"/>
          </rPr>
          <t xml:space="preserve">
</t>
        </r>
      </text>
    </comment>
  </commentList>
</comments>
</file>

<file path=xl/comments2.xml><?xml version="1.0" encoding="utf-8"?>
<comments xmlns="http://schemas.openxmlformats.org/spreadsheetml/2006/main">
  <authors>
    <author>Martin Štěpán</author>
  </authors>
  <commentLis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3.xml><?xml version="1.0" encoding="utf-8"?>
<comments xmlns="http://schemas.openxmlformats.org/spreadsheetml/2006/main">
  <authors>
    <author>martin</author>
  </authors>
  <commentList>
    <comment ref="A9" authorId="0">
      <text>
        <r>
          <rPr>
            <b/>
            <sz val="9"/>
            <rFont val="Tahoma"/>
            <family val="2"/>
          </rPr>
          <t xml:space="preserve">Martin Štěpán: </t>
        </r>
        <r>
          <rPr>
            <sz val="9"/>
            <rFont val="Tahoma"/>
            <family val="2"/>
          </rPr>
          <t xml:space="preserve">Pro správnost fungování této buňky je potřeba správně vyplnit položku DIČ v buňce D2 na listu ZAKL_DATA. Pokud Vám DIČ předěleno nebylo, vyplňte do položky DIČ v buňce D2 na listu ZAKL_DATA pouze Vaše rodné číslo.
</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2"/>
          </rPr>
          <t>ASPEKT HM :</t>
        </r>
        <r>
          <rPr>
            <sz val="8"/>
            <rFont val="Tahoma"/>
            <family val="2"/>
          </rPr>
          <t xml:space="preserve"> Tato položka se přenáší z Přílohy 1, strana 1, kterou je potřeba vyplnit před dalším vyplňováním této stránky.</t>
        </r>
      </text>
    </comment>
    <comment ref="E13" authorId="0">
      <text>
        <r>
          <rPr>
            <b/>
            <sz val="8"/>
            <rFont val="Tahoma"/>
            <family val="2"/>
          </rPr>
          <t>ASPEKT HM : Tato položka se přenáší z listu závěrka (ZAV), který je potřeba vyplnit před dalším vyplňováním této stránky.</t>
        </r>
        <r>
          <rPr>
            <sz val="8"/>
            <rFont val="Tahoma"/>
            <family val="2"/>
          </rPr>
          <t xml:space="preserve">
</t>
        </r>
      </text>
    </comment>
    <comment ref="E14" authorId="0">
      <text>
        <r>
          <rPr>
            <b/>
            <sz val="8"/>
            <rFont val="Tahoma"/>
            <family val="2"/>
          </rPr>
          <t xml:space="preserve">ASPEKT HM : </t>
        </r>
        <r>
          <rPr>
            <sz val="8"/>
            <rFont val="Tahoma"/>
            <family val="2"/>
          </rPr>
          <t>Tato položka se přenáší z přílohy 2, strana 1, kterou je potřeba vyplnit před dalším vyplňováním této stránky.</t>
        </r>
      </text>
    </comment>
    <comment ref="E15" authorId="0">
      <text>
        <r>
          <rPr>
            <b/>
            <sz val="8"/>
            <rFont val="Tahoma"/>
            <family val="2"/>
          </rPr>
          <t xml:space="preserve">ASPEKT HM : </t>
        </r>
        <r>
          <rPr>
            <sz val="8"/>
            <rFont val="Tahoma"/>
            <family val="2"/>
          </rPr>
          <t>Tato položka se přenáší z přílohy 2, strana 1, kterou je potřeba vyplnit před dalším vyplňováním této stránky.</t>
        </r>
        <r>
          <rPr>
            <sz val="8"/>
            <rFont val="Tahoma"/>
            <family val="2"/>
          </rPr>
          <t xml:space="preserve">
</t>
        </r>
      </text>
    </comment>
    <comment ref="F39" authorId="0">
      <text>
        <r>
          <rPr>
            <b/>
            <sz val="8"/>
            <rFont val="Tahoma"/>
            <family val="2"/>
          </rPr>
          <t>ASPEKT HM :</t>
        </r>
        <r>
          <rPr>
            <sz val="8"/>
            <rFont val="Tahoma"/>
            <family val="2"/>
          </rPr>
          <t xml:space="preserve"> Pokud máte příjmy ze zahraničí, nebo příjmy plynoucí za více zdaňovacích období, je potřeba před dalším vyplňováním této stránky vyplnit přílohu č. 3.</t>
        </r>
      </text>
    </comment>
  </commentList>
</comments>
</file>

<file path=xl/comments5.xml><?xml version="1.0" encoding="utf-8"?>
<comments xmlns="http://schemas.openxmlformats.org/spreadsheetml/2006/main">
  <authors>
    <author>Martin Štěpán</author>
  </authors>
  <commentList>
    <comment ref="D28" authorId="0">
      <text>
        <r>
          <rPr>
            <b/>
            <sz val="8"/>
            <rFont val="Tahoma"/>
            <family val="2"/>
          </rPr>
          <t>Martin Štěpán:</t>
        </r>
        <r>
          <rPr>
            <sz val="8"/>
            <rFont val="Tahoma"/>
            <family val="2"/>
          </rPr>
          <t xml:space="preserve">
Podle § 35c odst. 3 má poplatník nárok na daňový bonus jen v případě, že jeho celkové příjmy podle § 6, 7, 8 a 9 zákona převyšují šestinásobek minimální mzdy, která je pro rok 2010 v hodnotě 8.000,- Kč.</t>
        </r>
      </text>
    </comment>
    <comment ref="E6" authorId="0">
      <text>
        <r>
          <rPr>
            <b/>
            <sz val="9"/>
            <rFont val="Tahoma"/>
            <family val="2"/>
          </rPr>
          <t>Martin Štěpán:</t>
        </r>
        <r>
          <rPr>
            <sz val="9"/>
            <rFont val="Tahoma"/>
            <family val="2"/>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7" authorId="0">
      <text>
        <r>
          <rPr>
            <b/>
            <sz val="9"/>
            <rFont val="Tahoma"/>
            <family val="2"/>
          </rPr>
          <t xml:space="preserve">Martin Štěpán: </t>
        </r>
        <r>
          <rPr>
            <sz val="9"/>
            <rFont val="Tahoma"/>
            <family val="2"/>
          </rPr>
          <t>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D24" authorId="0">
      <text>
        <r>
          <rPr>
            <b/>
            <sz val="9"/>
            <rFont val="Tahoma"/>
            <family val="2"/>
          </rPr>
          <t>Martin Štěpán:</t>
        </r>
        <r>
          <rPr>
            <sz val="9"/>
            <rFont val="Tahoma"/>
            <family val="2"/>
          </rPr>
          <t xml:space="preserve">
Uplatnil-li jste paušální výdaje u dílčího základu daně podle § 7 ( OSVČ ) nebo podle § 9 ( pronájem ) a součet dílčích základů, u kterých byly výdaje tímto způsobem uplatněny, je vyšší než 50 % celkového základu daně (ř. 42), nemůžete snížit daň na tomto řádku a musíte zde uvést částku 0 Kč.</t>
        </r>
      </text>
    </comment>
    <comment ref="E12" authorId="0">
      <text>
        <r>
          <rPr>
            <b/>
            <sz val="9"/>
            <rFont val="Tahoma"/>
            <family val="2"/>
          </rPr>
          <t>Martin Štěpán:</t>
        </r>
        <r>
          <rPr>
            <sz val="9"/>
            <rFont val="Tahoma"/>
            <family val="2"/>
          </rPr>
          <t xml:space="preserve">
V roce 2014 lze uplatnit max. 8500 Kč za jedno dítě umístěné ve školce nebo obdobném zařízení.</t>
        </r>
      </text>
    </comment>
  </commentList>
</comments>
</file>

<file path=xl/comments8.xml><?xml version="1.0" encoding="utf-8"?>
<comments xmlns="http://schemas.openxmlformats.org/spreadsheetml/2006/main">
  <authors>
    <author>Martin Stepan</author>
    <author>Martin Štěpán</author>
  </authors>
  <commentList>
    <comment ref="A28" authorId="0">
      <text>
        <r>
          <rPr>
            <b/>
            <sz val="8"/>
            <rFont val="Tahoma"/>
            <family val="2"/>
          </rPr>
          <t xml:space="preserve">ASPEKT HM : Tuto položku vyplní pouze poplatníci účtující v soustavě podvojného účetnictví.
</t>
        </r>
        <r>
          <rPr>
            <sz val="8"/>
            <rFont val="Tahoma"/>
            <family val="2"/>
          </rPr>
          <t xml:space="preserve">
</t>
        </r>
      </text>
    </comment>
    <comment ref="F11" authorId="1">
      <text>
        <r>
          <rPr>
            <b/>
            <sz val="8"/>
            <rFont val="Tahoma"/>
            <family val="2"/>
          </rPr>
          <t>Martin Štěpán - ASPEKT HM:</t>
        </r>
        <r>
          <rPr>
            <sz val="8"/>
            <rFont val="Tahoma"/>
            <family val="2"/>
          </rPr>
          <t xml:space="preserve">
Pokud vedete daňovou evidenci, začněte vyplňovat list ZAV.</t>
        </r>
      </text>
    </comment>
    <comment ref="K8" authorId="1">
      <text>
        <r>
          <rPr>
            <b/>
            <sz val="8"/>
            <rFont val="Tahoma"/>
            <family val="2"/>
          </rPr>
          <t>Martin Štěpán:</t>
        </r>
        <r>
          <rPr>
            <sz val="8"/>
            <rFont val="Tahoma"/>
            <family val="2"/>
          </rPr>
          <t xml:space="preserve">
Uplatňujete-li výdaj paušálem, vyplňte nejdříve sazbu paušálních výdajů na ř. 30 tohoto listu.</t>
        </r>
      </text>
    </comment>
  </commentList>
</comments>
</file>

<file path=xl/sharedStrings.xml><?xml version="1.0" encoding="utf-8"?>
<sst xmlns="http://schemas.openxmlformats.org/spreadsheetml/2006/main" count="1022" uniqueCount="777">
  <si>
    <t>z toho : zůstatková cena prodaného dlouhodobého majetku</t>
  </si>
  <si>
    <t>a)</t>
  </si>
  <si>
    <t>b)</t>
  </si>
  <si>
    <t>Datum :</t>
  </si>
  <si>
    <t>ano</t>
  </si>
  <si>
    <r>
      <t xml:space="preserve">03 DAP </t>
    </r>
    <r>
      <rPr>
        <vertAlign val="superscript"/>
        <sz val="8"/>
        <rFont val="Arial CE"/>
        <family val="2"/>
      </rPr>
      <t>1)</t>
    </r>
  </si>
  <si>
    <t>Důvody pro podání dodatečného                                                       DAP zjištěny dne</t>
  </si>
  <si>
    <t>1-12</t>
  </si>
  <si>
    <t>6. Nová výše zálohy ( viz Poučení )</t>
  </si>
  <si>
    <t>na měsíce :</t>
  </si>
  <si>
    <t>vraťte na účet :</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</si>
  <si>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</si>
  <si>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</si>
  <si>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</si>
  <si>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</si>
  <si>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podle § 15 zákona č. 589/1992 Sb., ve znění pozdějších předpisů</t>
  </si>
  <si>
    <t>DIČ :</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</si>
  <si>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</si>
  <si>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</si>
  <si>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</si>
  <si>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</si>
  <si>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</si>
  <si>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Datum zjištění nové výše vyměřovacího základu ze SVČ</t>
  </si>
  <si>
    <t>PŘIZNÁNÍ K DANI Z PŘÍJMU FYZICKÝCH OSOB</t>
  </si>
  <si>
    <t>Formulář dále obsahuje (1) Přehled o příjmech a výdajích OSVČ pro sociální správu a (2) Přehled pro VZP</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</si>
  <si>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</si>
  <si>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</si>
  <si>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</si>
  <si>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</si>
  <si>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</si>
  <si>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</si>
  <si>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</si>
  <si>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</si>
  <si>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</si>
  <si>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</si>
  <si>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</si>
  <si>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</si>
  <si>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</si>
  <si>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</si>
  <si>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</si>
  <si>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</si>
  <si>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</si>
  <si>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</si>
  <si>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</si>
  <si>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</si>
  <si>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podle zákona č. 586/1992 Sb., o daních z příjmů, ve znění pozdějších předpisů ( dále jen "zákon" )</t>
  </si>
  <si>
    <t>Příjmy podle § 7 zákona</t>
  </si>
  <si>
    <t>Výdaje související s příjmy podle § 7 zákona</t>
  </si>
  <si>
    <t>2. Doplňující údaje (§7 zákona)</t>
  </si>
  <si>
    <t>C. Údaje o podnikání a jiné samostatné výdělečné činnosti</t>
  </si>
  <si>
    <t>IBAN ( mezinárodní číslo účtu použijte při platbě do ciziny )</t>
  </si>
  <si>
    <t>Předčíslí účtu</t>
  </si>
  <si>
    <t>Číslo účtu</t>
  </si>
  <si>
    <t>/</t>
  </si>
  <si>
    <t>Specifický symbol</t>
  </si>
  <si>
    <t>pošlete poštovní pou-kázkou na adresu :</t>
  </si>
  <si>
    <t>Ulice</t>
  </si>
  <si>
    <t>Obec</t>
  </si>
  <si>
    <t>Stát</t>
  </si>
  <si>
    <t>Odst. 3 a 4 zákona (odečet úroků)</t>
  </si>
  <si>
    <t>Datum narození</t>
  </si>
  <si>
    <t>Počet příloh</t>
  </si>
  <si>
    <t>Podpis (a razítko) OSVČ</t>
  </si>
  <si>
    <t>Podpis a razítko OSSZ</t>
  </si>
  <si>
    <t>strana 2</t>
  </si>
  <si>
    <t>Poznámka :</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</si>
  <si>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</si>
  <si>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</si>
  <si>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</si>
  <si>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</si>
  <si>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</si>
  <si>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</si>
  <si>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</si>
  <si>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</si>
  <si>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</si>
  <si>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</si>
  <si>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</si>
  <si>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</si>
  <si>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</si>
  <si>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</si>
  <si>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</si>
  <si>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</si>
  <si>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</si>
  <si>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</si>
  <si>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</si>
  <si>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</si>
  <si>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</si>
  <si>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</si>
  <si>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</si>
  <si>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</si>
  <si>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</si>
  <si>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</si>
  <si>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</si>
  <si>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</si>
  <si>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</si>
  <si>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</si>
  <si>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</si>
  <si>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</si>
  <si>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</si>
  <si>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</si>
  <si>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</si>
  <si>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</si>
  <si>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</si>
  <si>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</si>
  <si>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</si>
  <si>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</si>
  <si>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rPr>
      <t>1</t>
    </r>
    <r>
      <rPr>
        <sz val="8"/>
        <rFont val="Arial CE"/>
        <family val="2"/>
      </rPr>
      <t>)</t>
    </r>
  </si>
  <si>
    <t>A. Údaje o obratu a odpisech</t>
  </si>
  <si>
    <t>Na konci zdaňovacího období</t>
  </si>
  <si>
    <t>25 5405 Mfin 5405 vzor č. 21</t>
  </si>
  <si>
    <t>formulář je platný pro zdaňovací období započatá v roce 2014</t>
  </si>
  <si>
    <t>21 Číslo pop./or.</t>
  </si>
  <si>
    <t>25 5405 MFin 5405 vzor č.21</t>
  </si>
  <si>
    <t>Úhrn povinného pojistného podle § 6 odst. 12 zákona</t>
  </si>
  <si>
    <t>Daň zaplacená v zahraničí podle § 6 odst. 13 zákona</t>
  </si>
  <si>
    <t>Úhrn příjmů plynoucí ze zahraničí zvýšený o povinné pojistné podle § 6 odst. 12 zákona</t>
  </si>
  <si>
    <t>Úhrn dílčích základů daně podle § 7 až § 10 zákona po vynětí ( ř. 41- úhrn vyňatých příjmů ze zdrojů v zahraničí podle § 7 až § 10 zákona nebo ř. 41)</t>
  </si>
  <si>
    <t>Úhrn příjmů podle § 6 zákona od všech zaměstnavatelů po vynětí ( ř. 31- úhrn vyňatých příjmů podle § 6 od všech zaměstnavatelů )</t>
  </si>
  <si>
    <t>52a</t>
  </si>
  <si>
    <t>§34 odst. 4 (odpočet na podporu odborného vzdělávání )</t>
  </si>
  <si>
    <t>Odst. 1 zákona (hodnota bezúplatného plnění - daru/darů)</t>
  </si>
  <si>
    <t>Odst. 5 zákona (penzijní připojištění, a penzijní pojištění a doplňkové penzijní spoření)</t>
  </si>
  <si>
    <t>Úhrn nezdanitelných částí základu daně a položek odčitatelných od základu daně (ř.46 + ř.47 + ř.48 + ř.49 + ř.50 + ř.51 + ř. 52 + ř. 52a + ř.53)</t>
  </si>
  <si>
    <t>Tab.č.1  ÚDAJE O MANŽELCE ( MANŽELOVI )</t>
  </si>
  <si>
    <t>69a</t>
  </si>
  <si>
    <t>písm. g) zákona (sleva za umístění dítěte)</t>
  </si>
  <si>
    <t>písm. a) zákona (základní sleva na poplatníka)</t>
  </si>
  <si>
    <t>písm. b) zákona (sleva na manželku/manžela)</t>
  </si>
  <si>
    <t>písm. b) zákona (sleva na manželku/manžela, která/který je držitelem ZTP/P)</t>
  </si>
  <si>
    <t>písm. c) zákona (základní sleva na invaliditu - na poživatele invalidního důchodu pro invaliditu prvního nebo druhého stupně)</t>
  </si>
  <si>
    <t>písm. d) zákona (rozšířená sleva na invaliditu - na poživatele invalidního důchodu pro invaliditu třetího stupně)</t>
  </si>
  <si>
    <t>písm. e) zákona (sleva na držitele průkazky ZTP/P)</t>
  </si>
  <si>
    <t>písm. f) zákona (sleva na studenta)</t>
  </si>
  <si>
    <t>Úhrn slev na dani podle § 35, §35a, §35b a §35 ba zákona (ř. 62 + ř. 63 + ř. 64 + ř. 65a + ř. 65b + ř. 66 + ř. 67 + ř. 68 + ř. 69 + ř. 69a)</t>
  </si>
  <si>
    <t>87b</t>
  </si>
  <si>
    <t xml:space="preserve">Sražená daň podle § 36 odst. 8 zákona </t>
  </si>
  <si>
    <t>Příloha č.1 - "Výpočet dílčího základu daně ze samostatné činnosti ( § 7 zákona )"</t>
  </si>
  <si>
    <t>Příloha č.2 - "Výpočet dílčích základů daně z příjmů z nájmu ( § 9 zákona ) a z ostatních příjmů ( § 10 zákona )"</t>
  </si>
  <si>
    <t>"Potvrzení o zdanitelných příjmech ze závislé činnosti a o sražených zálohách na daň a daňovém zvýhodnění" za příslušné zdaňovací období od všech zaměstnavatelů ( např. podle § 38j odst. 3 zákona )</t>
  </si>
  <si>
    <t>Doklad o poskytnutém bezúplatném plnění (daru)</t>
  </si>
  <si>
    <t>Potvrzení o zaplacených částkách na penzijní připojištění, penzijní pojištění, nebo doplňkové penzijní spoření</t>
  </si>
  <si>
    <t>Potvrzení zařízení péče o děti předškolního věku včetně mateřské školky podle školského zákona</t>
  </si>
  <si>
    <t>Potvrzení o vyplacených příjmech a sražené dani podle § 36 odst. 2 písm p) nebo t) zákona</t>
  </si>
  <si>
    <t>Potvrzení výše příjmů od zahraničního správce daně</t>
  </si>
  <si>
    <t>Vyrozumění o provedeném vkladu do katastru nemovitostí (§ 10 zákona)</t>
  </si>
  <si>
    <t>Počet listů příloh celkem</t>
  </si>
  <si>
    <t>Údaje o podepisující osobě :</t>
  </si>
  <si>
    <t>Kód podepisující osoby :</t>
  </si>
  <si>
    <r>
      <t>3)</t>
    </r>
    <r>
      <rPr>
        <sz val="7"/>
        <rFont val="Arial CE"/>
        <family val="0"/>
      </rPr>
      <t xml:space="preserve"> Údaje o podepisující osobě budou vyplněny pouze v případě, kdy je DAP zpracováno a podáno osobou odlišnou od daňového subjektu.</t>
    </r>
  </si>
  <si>
    <t>ke dni  31.12.2014</t>
  </si>
  <si>
    <t>je součástí tiskopisu P Ř I Z N Á N Í k dani z příjmů fyzických osob za zdaňovací období 2014 - 25 5405 MFin 5405 vzor č. 21 (dále jen "DAP")</t>
  </si>
  <si>
    <t>Výpočet dílčího základu daně z příjmů ze samostatné činnosti (§7 zákona)</t>
  </si>
  <si>
    <t>1. Výpočet dílčího základu daně z příjmů ze samostatné činnosti (§7 zákona)</t>
  </si>
  <si>
    <t>Část příjmů nebo výsledku hospodaření před zdaněním  (zisk), kterou rozdělujete na spolupracující osobu ( osoby ) podle §13 zákona anebo na člena rodiny zúčastněného na provozu rodinného závodu</t>
  </si>
  <si>
    <t>Část výdajů nebo výsledku hospodaření před zdaněním  (ztráta), kterou rozdělujete na spolupracující osobu ( osoby ) podle §13 zákona anebo na člena rodiny zúčastněného na provozu rodinného závodu</t>
  </si>
  <si>
    <t>Část příjmů nebo výsledku hospodaření před zdaněním  (zisk), která připadla na Vás jako na spolupracující osobu  podle §13 zákona anebo na člena rodiny zúčastněného na provozu rodinného závodu</t>
  </si>
  <si>
    <t>Část výdajů nebo výsledku hospodaření před zdaněním  (ztráta), která připadla na Vás jako na spolupracující osobu  podle §13 zákona anebo na člena rodiny zúčastněného na provozu rodinného závodu</t>
  </si>
  <si>
    <t>Dílčí základ daně z příjmů podle § 7 zákona po vynětí (ř. 113 – úhrn vyňatých příjmů ze zdrojů v zahraničí podle § 7 zákona)</t>
  </si>
  <si>
    <t>Z toho odpisy nemovitých věcí</t>
  </si>
  <si>
    <t>25 5405/P1 MFin 5405/P1 - vzor č. 10</t>
  </si>
  <si>
    <r>
      <t>F.Údaje o společnících společnosti</t>
    </r>
    <r>
      <rPr>
        <b/>
        <i/>
        <vertAlign val="superscript"/>
        <sz val="8"/>
        <rFont val="Arial CE"/>
        <family val="2"/>
      </rPr>
      <t>2)</t>
    </r>
  </si>
  <si>
    <t>Jste-li společníkem společnosti, které není právnickou osobou, vyplňte údaje o ostatních společnících společnosti</t>
  </si>
  <si>
    <t>Jste-li osoba, která rozděluje příjmy a výdaje podle § 13 zákona, nebo osoba v rodinném závodě, uveďte údaje o spolupracující osobě</t>
  </si>
  <si>
    <t>Jste-li spolupracující osoba podle § 13 zákona, nebo osoba v rodinném závodě, uveďte údaje o osobě, která na Vás rozdělila příjmy a výdaje.</t>
  </si>
  <si>
    <t>Výpočet dílčích základů daně z příjmů z nájmu (§9 zákona) a z ostatních příjmů (§10 zákona)</t>
  </si>
  <si>
    <t>1. Výpočet dílčího základu daně z příjmů z nájmu (§9 zákona)</t>
  </si>
  <si>
    <t>201a</t>
  </si>
  <si>
    <t>Příjmy podle § 9 zákona pouze z nájmu nemovitých věcí</t>
  </si>
  <si>
    <t>Číslo rozhodnutí katastrálního úřadu</t>
  </si>
  <si>
    <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t>
  </si>
  <si>
    <t>25 5405/P2 MFin 5405/P2 - vzor č. 10</t>
  </si>
  <si>
    <t>je součástí tiskopisu P Ř I Z N Á N Í k dani z příjmů fyzických osob za zdaňovací období 2014  - 25 5405 MFin 5405 vzor č. 21 (dále jen "DAP").</t>
  </si>
  <si>
    <r>
      <t>Vypočtená částka</t>
    </r>
    <r>
      <rPr>
        <sz val="8"/>
        <rFont val="Arial CE"/>
        <family val="2"/>
      </rPr>
      <t xml:space="preserve">[(ř. 57 +ř. 59 ) - ř. 328 ] </t>
    </r>
  </si>
  <si>
    <t>25 5405/P3 MFin 5405/P3 - vzor č. 10</t>
  </si>
  <si>
    <t>Platební kalendář daňových povinností 2015 - 2016</t>
  </si>
  <si>
    <t>PRO POPLATNÍKY, KTEŘÍ MAJÍ TERMÍN PRO ODEVZDÁNÍ DAŇOVÉHO PŘIZNÁNÍ STANOVEN NA BŘEZEN 2015</t>
  </si>
  <si>
    <t>Přehled o příjmech a výdajích OSVČ za rok 2014 - 2.strana</t>
  </si>
  <si>
    <t>G. Způsob použití přeplatku</t>
  </si>
  <si>
    <t>1/15</t>
  </si>
  <si>
    <t>2/15</t>
  </si>
  <si>
    <t>3/15</t>
  </si>
  <si>
    <t>4/15</t>
  </si>
  <si>
    <t>5/15</t>
  </si>
  <si>
    <t>6/15</t>
  </si>
  <si>
    <t>7/15</t>
  </si>
  <si>
    <t>8/15</t>
  </si>
  <si>
    <t>9/15</t>
  </si>
  <si>
    <t>10/15</t>
  </si>
  <si>
    <t>11/15</t>
  </si>
  <si>
    <t>12/15</t>
  </si>
  <si>
    <t>1/15-12/15</t>
  </si>
  <si>
    <t>Číslo domu</t>
  </si>
  <si>
    <t>PSČ</t>
  </si>
  <si>
    <t>H. Výše zálohy na důchodové pojištění (DP) a pojistného na nemocenské pojištění ( NP ) na rok 2015</t>
  </si>
  <si>
    <t>Pro účely placení záloh na pojistné budu v roce 2015 považován/a za OSVČ vykonávající :</t>
  </si>
  <si>
    <t>I. Údaje o OSVČ, se kterou je vykonávána spolupráce</t>
  </si>
  <si>
    <t>J. Přihláška k účasti na důchodovém pojištění OSVČ v roce 2014</t>
  </si>
  <si>
    <t>Vzhledem k tomu, že jsem v roce 2014 nedosáhl/a z výkonu vedlejší SVČ zákonem stanoveného příjmu pro povinnou účast na důchodovém pojištění OSVČ, přihlašuji se k této účasti dnem podání tohoto přehledu :</t>
  </si>
  <si>
    <t>K. Údaje o opravném přehledu</t>
  </si>
  <si>
    <t>L. Podpisy a razítka</t>
  </si>
  <si>
    <t>Datum vyplnění</t>
  </si>
  <si>
    <t>Datum přijetí</t>
  </si>
  <si>
    <r>
      <t>použijte (pokud nemám vůči OSSZ/PSSZ/MSSZ Brno nebo ČSSZ splatný závazek ) na úhradu</t>
    </r>
    <r>
      <rPr>
        <b/>
        <sz val="8"/>
        <rFont val="Arial"/>
        <family val="2"/>
      </rPr>
      <t xml:space="preserve"> záloh na pojistné</t>
    </r>
  </si>
  <si>
    <t>Prohlašuji, že všechny údaje uvedené v tomto Přehledu jsou pravdivé a že příslušné správě sociálního zabezpečení ohlásím změny údajů, které by vedly ke zvýšení vyměřovacího základu za rok 2014, a to do 8 dnů ode dne, kdy jsem se o těchto změnách dozvěděl/a.</t>
  </si>
  <si>
    <t>za rok 2014 o době trvání zaměstnání, které zakládá účast na nemocenském pojištění zaměstnanců pro účely posouzení výkonu vedlejší samostatné výdělečné činnosti.</t>
  </si>
  <si>
    <t>V roce 2014 pro mne neplatila povinnost hradit zálohy na pojistné v měsících :</t>
  </si>
  <si>
    <t>V roce 2014 pro mne nebyl stanoven minimální vyměřovací základ v měsících :</t>
  </si>
  <si>
    <t>Příjmy za rok 2014</t>
  </si>
  <si>
    <t xml:space="preserve">Úhrn zaplacených záloh na pojistné v roce 2014 na účet VZP          </t>
  </si>
  <si>
    <t>Výdaje za rok 2014</t>
  </si>
  <si>
    <t>Počet měsíců trvání samostatné výdělečné činnosti v roce 2014</t>
  </si>
  <si>
    <t>Vyměřovací základ OSVČ za rok 2014 : 0,50 x Řádek 12 ( pro &lt; Řádek 9, zapíše se Řádek 9 )</t>
  </si>
  <si>
    <t>Pojistné za rok 2014 : 0,135 x ( Řádek 14 x Řádek 5 ) / Řádek 4 ( zaokr. na Kč nahoru )</t>
  </si>
  <si>
    <t>VZP 87.51/2014</t>
  </si>
  <si>
    <t>a)1797 Kč</t>
  </si>
  <si>
    <t xml:space="preserve">12 971 Kč x Řádek 6         </t>
  </si>
  <si>
    <t>PRO POPLATNÍKY, KTEŘÍ MAJÍ TERMÍN PRO ODEVZDÁNÍ DAŇOVÉHO PŘIZNÁNÍ STANOVEN NA ČERVEN 2015</t>
  </si>
  <si>
    <t>Na začátku zdaňovacího období</t>
  </si>
  <si>
    <t>Peněžní prostředky v hotovosti</t>
  </si>
  <si>
    <t>Peněžní prostředky na bankovních účtech</t>
  </si>
  <si>
    <t>Rezervy</t>
  </si>
  <si>
    <t>9.</t>
  </si>
  <si>
    <t>8.</t>
  </si>
  <si>
    <t>7.</t>
  </si>
  <si>
    <t>6.</t>
  </si>
  <si>
    <t>4.</t>
  </si>
  <si>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</si>
  <si>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</si>
  <si>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</si>
  <si>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</si>
  <si>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</si>
  <si>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</si>
  <si>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</si>
  <si>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</si>
  <si>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</si>
  <si>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</si>
  <si>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</si>
  <si>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</si>
  <si>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</si>
  <si>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Přeplatek ( zbývající část přeplatku )</t>
  </si>
  <si>
    <t xml:space="preserve">Přeplatek (část přeplatku) ve výši </t>
  </si>
  <si>
    <t>Důvod předložení opravného přehledu</t>
  </si>
  <si>
    <t>řádný</t>
  </si>
  <si>
    <t>opravný</t>
  </si>
  <si>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</si>
  <si>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</si>
  <si>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</si>
  <si>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</si>
  <si>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</si>
  <si>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</si>
  <si>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</si>
  <si>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</si>
  <si>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</si>
  <si>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</si>
  <si>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</si>
  <si>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</si>
  <si>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</si>
  <si>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</si>
  <si>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</si>
  <si>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</si>
  <si>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</si>
  <si>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</si>
  <si>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</si>
  <si>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</si>
  <si>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</si>
  <si>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</si>
  <si>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</si>
  <si>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</si>
  <si>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</si>
  <si>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</si>
  <si>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</si>
  <si>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</si>
  <si>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</si>
  <si>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</si>
  <si>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</si>
  <si>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</si>
  <si>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řádky 30 a 32 se vyplňují pouze v tom případě, byla-li vykonávána hlavní i vedlejší činnost ( čtěte Pokyny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</si>
  <si>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</si>
  <si>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</si>
  <si>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</si>
  <si>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</si>
  <si>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</si>
  <si>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</si>
  <si>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</si>
  <si>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4. Pojistné OSVČ</t>
  </si>
  <si>
    <t>Řádek 1</t>
  </si>
  <si>
    <t>Řádek 2</t>
  </si>
  <si>
    <t>Řádek 4</t>
  </si>
  <si>
    <t>Řádek 5</t>
  </si>
  <si>
    <t>Počet měsíců, ve kterých pro OSVČ platil minimální vyměřovací základ</t>
  </si>
  <si>
    <t>Řádek 6</t>
  </si>
  <si>
    <t>Řádek 9</t>
  </si>
  <si>
    <t>Řádek 12</t>
  </si>
  <si>
    <t>Řádek 1 - Řádek 2</t>
  </si>
  <si>
    <t>Řádek 16</t>
  </si>
  <si>
    <t>5. Přeplatek ( Doplatek )</t>
  </si>
  <si>
    <t>Řádek 41</t>
  </si>
  <si>
    <t xml:space="preserve">Přeplatek ( Doplatek ): Řádek 41 - Řádek 16                         </t>
  </si>
  <si>
    <t xml:space="preserve">Přeplatek </t>
  </si>
  <si>
    <t>NEMÁM přeplatek pojistného</t>
  </si>
  <si>
    <r>
      <t>NEŽÁDÁM o vrácení přeplatku</t>
    </r>
    <r>
      <rPr>
        <b/>
        <sz val="7"/>
        <color indexed="10"/>
        <rFont val="Arial"/>
        <family val="2"/>
      </rPr>
      <t>(přeplatek bude použit na zálohy v dal.období)</t>
    </r>
  </si>
  <si>
    <t>ŽÁDÁM o vrácení přepl. ve výši</t>
  </si>
  <si>
    <t>Řádek 51</t>
  </si>
  <si>
    <t>0,135 x 0,5 x Řádek 12 / Řádek 4 ( zaokr. na Kč nahoru )</t>
  </si>
  <si>
    <t>b)výpočet</t>
  </si>
  <si>
    <t>c) 0 Kč</t>
  </si>
  <si>
    <t>7. Datum pojištění a podpis pojištěnce</t>
  </si>
  <si>
    <t>Podpis pojištěnce</t>
  </si>
  <si>
    <t>Prohlašuji, že všechny údaje v tomto PŘEHLEDU jsou pravdivé a že ohlásím VZP všechny změny údajů, a to do 8 dnů ode dne, kdy jsem se o změněné skutečnosti dozvěděl.</t>
  </si>
  <si>
    <t>Vyplněno dne</t>
  </si>
  <si>
    <t>VZP - kód 111</t>
  </si>
  <si>
    <t>Přehled</t>
  </si>
  <si>
    <t>OSVČ</t>
  </si>
  <si>
    <t xml:space="preserve">za rok </t>
  </si>
  <si>
    <t>POTVRZENÍ</t>
  </si>
  <si>
    <t>Jméno a příjmení:</t>
  </si>
  <si>
    <t>Datum</t>
  </si>
  <si>
    <t>Podpis a razítko zaměstnavatele</t>
  </si>
  <si>
    <t>POUČENÍ</t>
  </si>
  <si>
    <t>11. ID datové schránky</t>
  </si>
  <si>
    <t>o studiu pro účely posouzení výkonu vedlejší samostatné výdělečné činnosti</t>
  </si>
  <si>
    <t>Podpis a razítko školy</t>
  </si>
  <si>
    <t>Potvrzení slouží pro posouzení výkonu vedlejší samostatné výdělečné činnosti ve smyslu ust. § 9 odst. 6 písm. e) zák. č. 155/1995 Sb., ve znění pozdějších předpisů a § 13a odst. 8 zák. č. 589/1992 Sb., ve znění pozdějších předpisů.
*) nehodící se škrtněte</t>
  </si>
  <si>
    <t>Datum převzetí, razítko a podpis pracovníka VZP</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</si>
  <si>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</si>
  <si>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</si>
  <si>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</si>
  <si>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</si>
  <si>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</si>
  <si>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</si>
  <si>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</si>
  <si>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</si>
  <si>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</si>
  <si>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</si>
  <si>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</si>
  <si>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</si>
  <si>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</si>
  <si>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</si>
  <si>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</si>
  <si>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</si>
  <si>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</si>
  <si>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</si>
  <si>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</si>
  <si>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</si>
  <si>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</si>
  <si>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</si>
  <si>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</si>
  <si>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</si>
  <si>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</si>
  <si>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</si>
  <si>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</si>
  <si>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</si>
  <si>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</si>
  <si>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</si>
  <si>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Potvrzení slouží pro posouzení výkonu vedlejší samostatné výdělečné činnosti ve smyslu ust. § 9 odst. 6 písm. a) zák. č. 155/1995 Sb., ve znění
pozdějších předpisů, a § 13a odst. 8 zák. č. 589/1992 Sb., ve znění pozdějších předpisů.
Účastí na nemocenském pojištění v kalendářním měsíci roku 2014 se u zaměstnanců vykonávajících zaměstnání malého rozsahu rozumí
dosažení rozhodného příjmu dle § 6 odst. 5 zákona č. 187/2006 Sb., o nemocenském pojištění, v platném znění, tj. ve výši 2500 Kč.
Účastí na nemocenském pojištění v kalendářním měsíci roku 2014 se u zaměstnanců činných na základě dohody o provedení práce rozumí zaúčtování příjmu alespoň ve výši 10 001 Kč.
Potvrzení obsahující výše uvedené údaje je organizace povinna vydat podle ust. § 42 zák. č. 582/1991 Sb., o organizaci a provádění sociálního
zabezpečení, v platném znění: zaměstnanci, popřípadě zaměstnanci, jehož zaměstnání skončilo, na jeho žádost; okresní/Pražské/v Brně
Městské správě sociálního zabezpečení na její žádost.
Potvrzení je organizace povinna vydat do 8 dnů od obdržení žádosti.</t>
  </si>
  <si>
    <t>Nákup zboží</t>
  </si>
  <si>
    <t>Mzdy</t>
  </si>
  <si>
    <t>Provozní režie</t>
  </si>
  <si>
    <t>Uzávěrková úprava výdajů</t>
  </si>
  <si>
    <t>Výdaje celkem</t>
  </si>
  <si>
    <t>z toho : úroky</t>
  </si>
  <si>
    <t>z toho : odpisy dlouhodobého majetku</t>
  </si>
  <si>
    <t>Telefon</t>
  </si>
  <si>
    <t>Příjmení, jméno, titul manželky (manžela)</t>
  </si>
  <si>
    <t>Částka podle § 35ba odst. 1</t>
  </si>
  <si>
    <t>Základ daně (36a + kladná hodnota z ř. 41a)</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</si>
  <si>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</si>
  <si>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</si>
  <si>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</si>
  <si>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</si>
  <si>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</si>
  <si>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</si>
  <si>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</si>
  <si>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</si>
  <si>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</si>
  <si>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</si>
  <si>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</si>
  <si>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</si>
  <si>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</si>
  <si>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</si>
  <si>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</si>
  <si>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Jména</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</si>
  <si>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</si>
  <si>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</si>
  <si>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</si>
  <si>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</si>
  <si>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</si>
  <si>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</si>
  <si>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</si>
  <si>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</si>
  <si>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</si>
  <si>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</si>
  <si>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</si>
  <si>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</si>
  <si>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</si>
  <si>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</si>
  <si>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2"/>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</si>
  <si>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Výkaz vyplňte prosím v celých Kč !</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</si>
  <si>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</si>
  <si>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</si>
  <si>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</si>
  <si>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</si>
  <si>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</si>
  <si>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</si>
  <si>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</si>
  <si>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</si>
  <si>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</si>
  <si>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</si>
  <si>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</si>
  <si>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</si>
  <si>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</si>
  <si>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</si>
  <si>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</si>
  <si>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Typ přehledu</t>
  </si>
  <si>
    <t>( §24 odst. 2 a 3 zák. č. 592/1992 Sb ve znění pozdějších předpisů )</t>
  </si>
  <si>
    <t>Přehled o příjmech a výdajích ze samostatné výdělečné činnosti a úhrnu záloh na pojistné</t>
  </si>
  <si>
    <t>Číslo popisné / Číslo orientační</t>
  </si>
  <si>
    <t>Důvod výkonu vedlejší SVČ</t>
  </si>
  <si>
    <t>26. Daňový základ</t>
  </si>
  <si>
    <t>27. Počet měsíců, v nichž jsem považován/a za OSVČ</t>
  </si>
  <si>
    <t xml:space="preserve">28. Počet měsíců, v nichž jsem vykonával/a SVČ alespoň po část měsíce </t>
  </si>
  <si>
    <t>29. Průměrný měsíční daňový základ</t>
  </si>
  <si>
    <t>30. Rozdělení daňového základu</t>
  </si>
  <si>
    <t xml:space="preserve">31. Vypočtený vyměřovací základ </t>
  </si>
  <si>
    <t xml:space="preserve">32. Dílčí vyměřovací základ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</si>
  <si>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</si>
  <si>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</si>
  <si>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</si>
  <si>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</si>
  <si>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</si>
  <si>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</si>
  <si>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</si>
  <si>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Identifikátor datové schránky :</t>
  </si>
  <si>
    <t>Solidární zvýšení daně podle §16a zákona</t>
  </si>
  <si>
    <t>Přehled o příjmech a výdajích OSVČ za rok 2014</t>
  </si>
  <si>
    <t>ČESKÁ SPRÁVA SOCIÁLNÍHO ZABEZPEČENÍ</t>
  </si>
  <si>
    <t>A. Základní identifikace</t>
  </si>
  <si>
    <t>6. Číslo domu</t>
  </si>
  <si>
    <t>7. Obec</t>
  </si>
  <si>
    <t>8. PSČ</t>
  </si>
  <si>
    <t>9. Stát</t>
  </si>
  <si>
    <t>10. Telefon</t>
  </si>
  <si>
    <t>B. Údaje o daňovém přiznání</t>
  </si>
  <si>
    <t>C. Údaje o výkonu samostatné výdělečné činnosti ( SVČ )</t>
  </si>
  <si>
    <t>18. V roce 2014 jsem vykonával/a samostatnou výdělečnou činnost :</t>
  </si>
  <si>
    <t xml:space="preserve">D. Vedlejší samostatná výdělečná činnost-podle ustanovení § 9 odst. 6 písm. a) až e)  zák. č. 155/1995 Sb. </t>
  </si>
  <si>
    <t>21.3 Osobní péče o osobu mladší 10 let, která je závislá na péči jiné osoby ve st. I, nebo o osobu, která je závislá na péči jiné osoby ve st. II - IV</t>
  </si>
  <si>
    <t xml:space="preserve">23. Nezaopatřeného dítěte podle § 20 odst. 4 písm. a) zák. č. 155/1995 Sb. </t>
  </si>
  <si>
    <t>E. Údaje o účasti na nemocenském pojištění ( NP ) a o účasti na důchodovém spoření ( DS )</t>
  </si>
  <si>
    <t xml:space="preserve">Od </t>
  </si>
  <si>
    <t xml:space="preserve">Do </t>
  </si>
  <si>
    <t>F. Údaje o daňovém základu OSVČ za rok 2014 a další údaje podle §15 odst. 1 zák. č. 589/1992 Sb.</t>
  </si>
  <si>
    <t xml:space="preserve">33. Minimální vyměřovací základ </t>
  </si>
  <si>
    <t>37. Vyměřovací základ ze SVČ :</t>
  </si>
  <si>
    <t xml:space="preserve">34. Určený vyměřovací základ </t>
  </si>
  <si>
    <t>38. Pojistné na DP :</t>
  </si>
  <si>
    <t xml:space="preserve">35. Vyměřovací základ ze zaměstnání </t>
  </si>
  <si>
    <t>39. Úhrn zaplacených záloh na DP :</t>
  </si>
  <si>
    <t xml:space="preserve">36. Součet řádků 34 a 35 </t>
  </si>
  <si>
    <t>40. Rozdíl mezi Pojistným a Úhrnem záloh ( 38 - 39 ) :</t>
  </si>
  <si>
    <t>ČSSZ-89 324 14 I/2015</t>
  </si>
  <si>
    <r>
      <t xml:space="preserve">Daň celkem zaokrouhlená </t>
    </r>
    <r>
      <rPr>
        <b/>
        <sz val="8"/>
        <rFont val="Arial CE"/>
        <family val="2"/>
      </rPr>
      <t>na celé Kč</t>
    </r>
    <r>
      <rPr>
        <sz val="8"/>
        <rFont val="Arial CE"/>
        <family val="2"/>
      </rPr>
      <t xml:space="preserve"> nahoru ( ř.58 + ř.59 )</t>
    </r>
  </si>
  <si>
    <t>02 Číslo účastníka důchodového spoření</t>
  </si>
  <si>
    <t>POJISTNÉ PŘIZNÁNÍ</t>
  </si>
  <si>
    <t>k pojistnému na důchodové spoření podle zákona č. 397/2012 Sb., o pojistném na důchodové spoření,</t>
  </si>
  <si>
    <t>ve znění pozdějších předpisů (dále jen „zákon″) je součástí tiskopisu PŘIZNÁNÍ k dani z příjmů fyzických osob</t>
  </si>
  <si>
    <t>za pojistné období (kalendářní rok)</t>
  </si>
  <si>
    <t>dále jen "(POJP)"</t>
  </si>
  <si>
    <t>Důvody pro podání dodatečného                                                       pojistného přiznání zjištěny dne</t>
  </si>
  <si>
    <t>05 Zahraniční zaměstnavatel</t>
  </si>
  <si>
    <t>2. ODDÍL – Údaje o základu pojistného a pojistném na důchodové spoření (dále jen „pojistné“)</t>
  </si>
  <si>
    <t>Dílčí základ pojistného ze závislé činnosti</t>
  </si>
  <si>
    <t>Úhrn dílčích základů pojistného ze samostatné výdělečné činnosti (SVČ) a ze závislé činnosti vykonávané pro zahraničního zaměstnavatele</t>
  </si>
  <si>
    <t>Výpočet dílčího základu pojistného ze SVČ a ze závislé činnosti vykonávané pro zahraničního zaměstnavatele</t>
  </si>
  <si>
    <t>Pojistné ze SVČ a ze závislé činnosti vykonávané
pro zahraničního zaměstnavatele (5 % z ř. 442)</t>
  </si>
  <si>
    <t>3. ODDÍL – Dodatečné pojistné přiznání</t>
  </si>
  <si>
    <t>Poslední známé pojistné z dílčího základu pojistného
ze SVČ a ze závislé činnosti vykonávané pro zahraničního zaměstnavatele</t>
  </si>
  <si>
    <t>Zjištěné pojistné ze SVČ a ze závislé činnosti vykonávané pro zahraničního zaměstnavatele</t>
  </si>
  <si>
    <t>Rozdíl řádků (ř. 445 – ř. 444): zvýšení (+) částka
pojistného se zvyšuje, snížení (–) částka pojistného se snižuje</t>
  </si>
  <si>
    <t>4. ODDÍL – Placení pojistného</t>
  </si>
  <si>
    <t>Úhrn poplatníkem zaplacených částek na pojistném</t>
  </si>
  <si>
    <t>Přeplatek připadající na poplatníka podle § 28
odst.1 písm. a) zákona</t>
  </si>
  <si>
    <t>DIČ plátce</t>
  </si>
  <si>
    <t>PROHLAŠUJI, ŽE VŠECHNY MNOU UVEDENÉ ÚDAJE V TOMTO PŘIZNÁNÍ JSOU PRAVDIVÉ A ÚPLNÉ</t>
  </si>
  <si>
    <r>
      <t>03 POJP</t>
    </r>
    <r>
      <rPr>
        <vertAlign val="superscript"/>
        <sz val="8"/>
        <rFont val="Arial"/>
        <family val="2"/>
      </rPr>
      <t>1)</t>
    </r>
  </si>
  <si>
    <r>
      <t>1)</t>
    </r>
    <r>
      <rPr>
        <sz val="8"/>
        <rFont val="Arial"/>
        <family val="2"/>
      </rPr>
      <t xml:space="preserve"> Označte křížkem odpovídající variantu</t>
    </r>
  </si>
  <si>
    <t>Zaplacená daňová povinnost (záloha) podle § 38gb odst. 2 zákona</t>
  </si>
  <si>
    <t>Zbývá doplatit  ( ř.74 - ř.77 - ř.84 - ř.84a - ř.85 - ř.86 - ř.87 - ř.87a - ř. 88 - ř.89 - ř.90 ) : (+) zbývá doplatit, (-) zaplaceno více</t>
  </si>
  <si>
    <t>Pojistné přiznání</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</si>
  <si>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0"/>
      </rPr>
      <t>www.financnisprava.cz</t>
    </r>
    <r>
      <rPr>
        <b/>
        <sz val="8"/>
        <rFont val="Arial CE"/>
        <family val="2"/>
      </rPr>
      <t>.</t>
    </r>
  </si>
  <si>
    <t>Pojištění</t>
  </si>
  <si>
    <t>2. pilíř</t>
  </si>
  <si>
    <t>Z částky daně zaplacené v zahraničí lze maximálně započítat            [(ř. 57 + ř. 59 ) násobeno ř. 324, děleno 100]</t>
  </si>
  <si>
    <t>Formulář bude zpracován elektronicky. Vyplňujte jej, prosím, předepsaným typem písma Courier New Bold 11. Zaškrtávací pole označte křížkem.</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</si>
  <si>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</si>
  <si>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</si>
  <si>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</si>
  <si>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</si>
  <si>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</si>
  <si>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</si>
  <si>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</si>
  <si>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</si>
  <si>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</si>
  <si>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</si>
  <si>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</si>
  <si>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</si>
  <si>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</si>
  <si>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</si>
  <si>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</si>
  <si>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</si>
  <si>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</si>
  <si>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</si>
  <si>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</si>
  <si>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</si>
  <si>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</si>
  <si>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</si>
  <si>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</si>
  <si>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</si>
  <si>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</si>
  <si>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</si>
  <si>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</si>
  <si>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</si>
  <si>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</si>
  <si>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</si>
  <si>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</si>
  <si>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</si>
  <si>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</si>
  <si>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</si>
  <si>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</si>
  <si>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</si>
  <si>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</si>
  <si>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</si>
  <si>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</si>
  <si>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</si>
  <si>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Titul</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</si>
  <si>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</si>
  <si>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</si>
  <si>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</si>
  <si>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</si>
  <si>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</si>
  <si>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</si>
  <si>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</si>
  <si>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</si>
  <si>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t>1. Identifikace pojištěnce</t>
  </si>
  <si>
    <t>Řádek 14</t>
  </si>
  <si>
    <t>12. Daňové přiznání zpracovává a předkládá daňový poradce :</t>
  </si>
  <si>
    <t>13. Jsem povinen / povinna podávat daňové přiznání :</t>
  </si>
  <si>
    <t>14. Jsem poplatníkem daně z příjmů stanovené paušální částkou :</t>
  </si>
  <si>
    <t>15. Protokol o platbě daně z příjmů paušální částkou předložen dne :</t>
  </si>
  <si>
    <t>16. Rozhodnutí finančního úřadu o prodloužení lhůty pro předložení daňového přiznání :</t>
  </si>
  <si>
    <t>17. Účtování v hospodářském roce :</t>
  </si>
  <si>
    <t>19. Zaměstnání</t>
  </si>
  <si>
    <t>Hlavní SVČ jsem vykonával/a v měsících</t>
  </si>
  <si>
    <t>Vedlejší SVČ jsem vykonával/a v měsících</t>
  </si>
  <si>
    <t>21.1. Nárok na rodičovský příspěvek</t>
  </si>
  <si>
    <t>20. Nárok na výplatu invalidního důchodu nebo přiznání starobního důchodu</t>
  </si>
  <si>
    <t>21.2. Nároku na PPM nebo nemocenské z důvodu těhotenství a porodu z nemocenského pojištění zaměstnanců, není-li nárok na PPM</t>
  </si>
  <si>
    <t xml:space="preserve">22. Vykon vojenské služby v ozbrojených silách ČR </t>
  </si>
  <si>
    <t>24. Dobrovolná účast na nemocenském pojištění :</t>
  </si>
  <si>
    <t>25. Účast na důchodovém spoření ( II. pilíř )</t>
  </si>
  <si>
    <r>
      <t>Potvrzení nutno doložit u povinně dokládaných údajů</t>
    </r>
    <r>
      <rPr>
        <b/>
        <sz val="9"/>
        <rFont val="Arial"/>
        <family val="2"/>
      </rPr>
      <t xml:space="preserve"> nejpozději do konce kalendářního měsíce následujícího po měsíci, ve kterém byl podán přehled.</t>
    </r>
  </si>
  <si>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</si>
  <si>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</si>
  <si>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</si>
  <si>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</si>
  <si>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</si>
  <si>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</si>
  <si>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</si>
  <si>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</si>
  <si>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</si>
  <si>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je studentem střední/vysoké školy*). od</t>
  </si>
  <si>
    <t>Potvrzení nutno doložit nejpozději do konce kalendářního měsíce následujícího po měsíci, ve kterém byl podán přehled.</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</si>
  <si>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</si>
  <si>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</si>
  <si>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</si>
  <si>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</si>
  <si>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</si>
  <si>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</si>
  <si>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</si>
  <si>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</si>
  <si>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2"/>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</si>
  <si>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2"/>
      </rPr>
      <t xml:space="preserve"> - uveďte stát zdroje zahraničních příjmů</t>
    </r>
  </si>
  <si>
    <r>
      <t>3. zaplacená daň</t>
    </r>
    <r>
      <rPr>
        <sz val="8"/>
        <rFont val="Arial"/>
        <family val="2"/>
      </rPr>
      <t xml:space="preserve"> - uveďte částku daně zaplacené v tomto státě v místní měně</t>
    </r>
  </si>
  <si>
    <r>
      <t>4. daň</t>
    </r>
    <r>
      <rPr>
        <sz val="8"/>
        <rFont val="Arial"/>
        <family val="2"/>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</si>
  <si>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</si>
  <si>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</si>
  <si>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</si>
  <si>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</si>
  <si>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</si>
  <si>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Další přílohy výše neuvedené</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</si>
  <si>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</si>
  <si>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</si>
  <si>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</si>
  <si>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</si>
  <si>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</si>
  <si>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</si>
  <si>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</si>
  <si>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</si>
  <si>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</si>
  <si>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</si>
  <si>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</si>
  <si>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</si>
  <si>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</si>
  <si>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</si>
  <si>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</si>
  <si>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</si>
  <si>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</si>
  <si>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01 Daňové identifikační číslo</t>
  </si>
  <si>
    <t>02 Rodné číslo</t>
  </si>
  <si>
    <t>řádné</t>
  </si>
  <si>
    <t>Adresa pobytu na území České republiky, kde se poplatník obvykle ve zdaňovacím období zdržoval</t>
  </si>
  <si>
    <t>finanční úřad</t>
  </si>
  <si>
    <t>ze dne</t>
  </si>
  <si>
    <t>prodlouženo do dne</t>
  </si>
  <si>
    <t>Rodné číslo OSVČ</t>
  </si>
  <si>
    <t>Email :</t>
  </si>
  <si>
    <t>Potvrzení o poskytnutém úvěru na bytové potřeby a o výši úroků z tohoto úvěru</t>
  </si>
  <si>
    <t>Finanční úřad pro :</t>
  </si>
  <si>
    <t>Územní pracoviště v, ve, pro :</t>
  </si>
  <si>
    <t>Finančnímu úřadu pro / Specializovanému finančnímu úřadu</t>
  </si>
  <si>
    <t>Územnímu pracovišti v, ve, pro,</t>
  </si>
  <si>
    <t>1. Příjmení</t>
  </si>
  <si>
    <t>2. Jméno</t>
  </si>
  <si>
    <t>3. Titul</t>
  </si>
  <si>
    <t>4. Datum narození</t>
  </si>
  <si>
    <t>5. Ulice</t>
  </si>
  <si>
    <t>jen hlavní</t>
  </si>
  <si>
    <t>jen vedlejší</t>
  </si>
  <si>
    <t>hlavní i vedlejší</t>
  </si>
  <si>
    <t>-</t>
  </si>
  <si>
    <t>hlavní</t>
  </si>
  <si>
    <t>vedlejší</t>
  </si>
  <si>
    <t>strana 1</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</si>
  <si>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krocích je nepřípustné.</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</si>
  <si>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</si>
  <si>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</si>
  <si>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</si>
  <si>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</si>
  <si>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</si>
  <si>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(neobsazeno)</t>
  </si>
  <si>
    <t>Uplatňovaná výše ztráty - vzniklé a vyměřené za předcházející zdaňovací období maximálně do výše ř. 41a</t>
  </si>
  <si>
    <t>Základ daně po odečtení ztráty (ř. 42 - ř. 44 )</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</si>
  <si>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</si>
  <si>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</si>
  <si>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</si>
  <si>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</si>
  <si>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</si>
  <si>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podle §16 zákona ( ř. 57 ) nebo částka z ř. 330 přílohy č. 3 DAP</t>
  </si>
  <si>
    <t>Duchodové</t>
  </si>
  <si>
    <t>Nemocenské</t>
  </si>
  <si>
    <t>CZ</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</si>
  <si>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</si>
  <si>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</si>
  <si>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</si>
  <si>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</si>
  <si>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</si>
  <si>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</si>
  <si>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</si>
  <si>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</si>
  <si>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</si>
  <si>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</si>
  <si>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</si>
  <si>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</si>
  <si>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</si>
  <si>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</si>
  <si>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Řádek 43</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</si>
  <si>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</si>
  <si>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</si>
  <si>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</si>
  <si>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</si>
  <si>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</si>
  <si>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</si>
  <si>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</si>
  <si>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</si>
  <si>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</si>
  <si>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</si>
  <si>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</si>
  <si>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</si>
  <si>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</si>
  <si>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</si>
  <si>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</si>
  <si>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</si>
  <si>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</si>
  <si>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</si>
  <si>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</si>
  <si>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</si>
  <si>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</si>
  <si>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</si>
  <si>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</si>
  <si>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r>
      <t>05 DAP zpracoval a předkládá daňový poradce na základě plné moci k zastupování, která byla uplatněna u správce daně před uplynutím neprodloužené lhůty</t>
    </r>
    <r>
      <rPr>
        <vertAlign val="superscript"/>
        <sz val="8"/>
        <rFont val="Arial CE"/>
        <family val="2"/>
      </rPr>
      <t>1)</t>
    </r>
  </si>
  <si>
    <t>04 Toto pojistné přiznání zpracoval a předkládá daňový poradce na základě plné moci k zastupování, která byla uplatněna u správce pojistného před uplynutím neprodloužené lhůty1)</t>
  </si>
  <si>
    <t>448a</t>
  </si>
  <si>
    <t>Přeplatek připadající na poplatníka podle § 28
odst.1 písm. b) zákona</t>
  </si>
  <si>
    <t>Rozdíl mezi pojistným a úhrnem zaplacených částek
a přeplatků (ř. 443 – ř. 447 – ř. 448 – ř. 448a)</t>
  </si>
  <si>
    <r>
      <t>Údaje o podepisující osobě</t>
    </r>
    <r>
      <rPr>
        <vertAlign val="superscript"/>
        <sz val="9"/>
        <rFont val="Arial CE"/>
        <family val="0"/>
      </rPr>
      <t>2)</t>
    </r>
    <r>
      <rPr>
        <b/>
        <sz val="9"/>
        <rFont val="Arial CE"/>
        <family val="2"/>
      </rPr>
      <t xml:space="preserve"> :</t>
    </r>
  </si>
  <si>
    <t>Poplatník pojistného / osoba oprávněná k podpisu</t>
  </si>
  <si>
    <t>Vlastnoruční podpis poplatníka pojistného / osoby oprávněné k podpisu</t>
  </si>
  <si>
    <t>Z Řádku 4 počet měsíců , kdy byla OSVČ pojištěna u VZP</t>
  </si>
  <si>
    <r>
      <t>2)</t>
    </r>
    <r>
      <rPr>
        <sz val="8"/>
        <rFont val="Arial"/>
        <family val="2"/>
      </rPr>
      <t xml:space="preserve"> Údaje o podepisující osobě budou vyplněny pouze v případě, kdy je POJP zpracováno a podáno osobou odlišnou od poplatníka pojistného.</t>
    </r>
  </si>
  <si>
    <t>25 5405/P4/1 MFin 5405/P4/1 – vzor č. 2</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</si>
  <si>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</si>
  <si>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</si>
  <si>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</si>
  <si>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</si>
  <si>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</si>
  <si>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</si>
  <si>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</si>
  <si>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</si>
  <si>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</si>
  <si>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</si>
  <si>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</si>
  <si>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</si>
  <si>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</si>
  <si>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</si>
  <si>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r>
      <t>Vypočtená daň z příjmů ze zdrojů v zahraničí</t>
    </r>
    <r>
      <rPr>
        <sz val="8"/>
        <rFont val="Arial CE"/>
        <family val="2"/>
      </rPr>
      <t xml:space="preserve">                                                       [(ř. 57 +ř. 59 ) - ř. 326 ] </t>
    </r>
  </si>
  <si>
    <t>Z částky daně zaplacené v zahraničí lze maximálně započítat                                    [(ř. 57 + 5. 59 ) násobeno ř. 324 děleno 100 ]</t>
  </si>
  <si>
    <t>Adresa místa pobytu v den podání DAP</t>
  </si>
  <si>
    <t>Adresa místa trvalého pobytu k poslednímu dni kalendářního roku, za který se daň vyměřuje</t>
  </si>
  <si>
    <t>Sleva podle § 35a nebo § 35b zákona</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</si>
  <si>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</si>
  <si>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</si>
  <si>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</si>
  <si>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</si>
  <si>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</si>
  <si>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</si>
  <si>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</si>
  <si>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</si>
  <si>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Vyplňte pouze v případě, vedete-li daňovou evidenci podle §7b zákona. Údaje, prosím, vyplňte v celých Kč.</t>
  </si>
  <si>
    <t xml:space="preserve">Výpočet daně z příjmů ze zdrojů v zahraničí ( § 38f zákona )  </t>
  </si>
  <si>
    <t>Formulář je určen výhradně pro Microsoft Excel. V ostatních obdobných programech nemusí fungovat správně !</t>
  </si>
  <si>
    <t>Název příslušné OSSZ/PSSZ/MSSZ Brno</t>
  </si>
  <si>
    <t>Číslo pojištěnce ( rodné číslo )</t>
  </si>
  <si>
    <t xml:space="preserve">PSČ </t>
  </si>
  <si>
    <t>Identifikační číslo (IČ)</t>
  </si>
  <si>
    <t>Pojistné ( zálohy ) platím</t>
  </si>
  <si>
    <t>poukázkou</t>
  </si>
  <si>
    <t>převodem z účtu</t>
  </si>
  <si>
    <t>Bankovní spojení : ( předčíslí účtu - číso účtu / kód banky )</t>
  </si>
  <si>
    <t>E-mail</t>
  </si>
  <si>
    <t>2. Prohlášení pojištěnce</t>
  </si>
  <si>
    <t>Důvod :</t>
  </si>
  <si>
    <t>a) zaměstnání</t>
  </si>
  <si>
    <t>b) nemoc OSVČ</t>
  </si>
  <si>
    <t>c)</t>
  </si>
  <si>
    <t>d)</t>
  </si>
  <si>
    <t>e)</t>
  </si>
  <si>
    <t>f)</t>
  </si>
  <si>
    <t>Pro důvod podle písmene f) uveďte</t>
  </si>
  <si>
    <t>Rodné číslo 1. dítěte</t>
  </si>
  <si>
    <t>Rodné číslo 2. dítěte</t>
  </si>
  <si>
    <t>3. Přiznání k dani z příjmů</t>
  </si>
  <si>
    <t>Podávám daňové přiznání</t>
  </si>
  <si>
    <t>Mám daňového poradce</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</si>
  <si>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</si>
  <si>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</si>
  <si>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</si>
  <si>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</si>
  <si>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</si>
  <si>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</si>
  <si>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</si>
  <si>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</si>
  <si>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</si>
  <si>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Kód banky</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</si>
  <si>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</si>
  <si>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</si>
  <si>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</si>
  <si>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</si>
  <si>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</si>
  <si>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</si>
  <si>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</si>
  <si>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</si>
  <si>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Tento formulář obsahuje daňové přiznání k dani z příjmů fyzických osob, přehled pro sociální správu a přehled pro Všeobecnou zdravotní pojišťovnu, vše pro rok 2014 a v omezené verzi.</t>
  </si>
  <si>
    <t>Vyplnil jsem přiznání a vyskočily na mě v jedné buňce křížky. Čím to je ?</t>
  </si>
  <si>
    <t>Účast na nemocenském pojištění zaměstnanců v roce 2014 trvala :</t>
  </si>
  <si>
    <t>41. Měsíční vyměřovací základ :</t>
  </si>
  <si>
    <t>42. Měsíční záloha na DP :</t>
  </si>
  <si>
    <t>43. Měsíční pojistné na NP :</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</si>
</sst>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 numFmtId="174" formatCode="#,##0.000"/>
  </numFmts>
  <fonts count="103">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2"/>
    </font>
    <font>
      <i/>
      <sz val="8"/>
      <name val="Arial CE"/>
      <family val="2"/>
    </font>
    <font>
      <b/>
      <sz val="9"/>
      <name val="Arial CE"/>
      <family val="2"/>
    </font>
    <font>
      <sz val="9"/>
      <name val="Arial CE"/>
      <family val="2"/>
    </font>
    <font>
      <sz val="6"/>
      <name val="Arial"/>
      <family val="2"/>
    </font>
    <font>
      <vertAlign val="superscript"/>
      <sz val="8"/>
      <name val="Arial CE"/>
      <family val="2"/>
    </font>
    <font>
      <b/>
      <sz val="22"/>
      <name val="Arial CE"/>
      <family val="2"/>
    </font>
    <font>
      <b/>
      <sz val="12"/>
      <name val="Arial CE"/>
      <family val="2"/>
    </font>
    <font>
      <sz val="7"/>
      <name val="Arial"/>
      <family val="2"/>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vertAlign val="superscript"/>
      <sz val="10"/>
      <name val="Arial"/>
      <family val="2"/>
    </font>
    <font>
      <sz val="9"/>
      <name val="Arial"/>
      <family val="2"/>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2"/>
    </font>
    <font>
      <u val="single"/>
      <sz val="10"/>
      <color indexed="12"/>
      <name val="Arial"/>
      <family val="2"/>
    </font>
    <font>
      <b/>
      <i/>
      <u val="single"/>
      <sz val="10"/>
      <name val="Arial CE"/>
      <family val="0"/>
    </font>
    <font>
      <sz val="8"/>
      <name val="Tahoma"/>
      <family val="2"/>
    </font>
    <font>
      <b/>
      <sz val="8"/>
      <name val="Tahoma"/>
      <family val="2"/>
    </font>
    <font>
      <u val="single"/>
      <sz val="10"/>
      <color indexed="36"/>
      <name val="Arial"/>
      <family val="2"/>
    </font>
    <font>
      <b/>
      <vertAlign val="superscript"/>
      <sz val="8"/>
      <name val="Arial CE"/>
      <family val="2"/>
    </font>
    <font>
      <b/>
      <sz val="8"/>
      <name val="Arial"/>
      <family val="2"/>
    </font>
    <font>
      <vertAlign val="superscript"/>
      <sz val="8"/>
      <name val="Arial"/>
      <family val="2"/>
    </font>
    <font>
      <b/>
      <sz val="7"/>
      <name val="Arial CE"/>
      <family val="0"/>
    </font>
    <font>
      <sz val="8"/>
      <color indexed="10"/>
      <name val="Arial"/>
      <family val="2"/>
    </font>
    <font>
      <b/>
      <sz val="8"/>
      <color indexed="10"/>
      <name val="Arial"/>
      <family val="2"/>
    </font>
    <font>
      <sz val="10"/>
      <color indexed="10"/>
      <name val="Arial"/>
      <family val="2"/>
    </font>
    <font>
      <b/>
      <sz val="24"/>
      <name val="Arial CE"/>
      <family val="0"/>
    </font>
    <font>
      <sz val="14"/>
      <name val="Arial"/>
      <family val="2"/>
    </font>
    <font>
      <b/>
      <i/>
      <sz val="14"/>
      <name val="Arial"/>
      <family val="2"/>
    </font>
    <font>
      <b/>
      <sz val="22"/>
      <name val="Arial"/>
      <family val="2"/>
    </font>
    <font>
      <b/>
      <sz val="14"/>
      <name val="Arial"/>
      <family val="2"/>
    </font>
    <font>
      <b/>
      <sz val="11"/>
      <name val="Arial"/>
      <family val="2"/>
    </font>
    <font>
      <sz val="22"/>
      <name val="Arial"/>
      <family val="2"/>
    </font>
    <font>
      <b/>
      <sz val="10"/>
      <color indexed="10"/>
      <name val="Arial"/>
      <family val="2"/>
    </font>
    <font>
      <i/>
      <sz val="8"/>
      <color indexed="10"/>
      <name val="Arial"/>
      <family val="2"/>
    </font>
    <font>
      <b/>
      <sz val="9"/>
      <name val="Arial"/>
      <family val="2"/>
    </font>
    <font>
      <i/>
      <u val="single"/>
      <sz val="10"/>
      <name val="Arial"/>
      <family val="2"/>
    </font>
    <font>
      <b/>
      <u val="single"/>
      <sz val="10"/>
      <name val="Arial"/>
      <family val="2"/>
    </font>
    <font>
      <b/>
      <i/>
      <u val="single"/>
      <sz val="8"/>
      <name val="Arial"/>
      <family val="2"/>
    </font>
    <font>
      <b/>
      <sz val="9"/>
      <color indexed="10"/>
      <name val="Arial"/>
      <family val="2"/>
    </font>
    <font>
      <sz val="12"/>
      <name val="Arial"/>
      <family val="2"/>
    </font>
    <font>
      <b/>
      <sz val="7"/>
      <color indexed="10"/>
      <name val="Arial"/>
      <family val="2"/>
    </font>
    <font>
      <b/>
      <sz val="8"/>
      <color indexed="10"/>
      <name val="Arial CE"/>
      <family val="0"/>
    </font>
    <font>
      <b/>
      <i/>
      <sz val="8"/>
      <color indexed="10"/>
      <name val="Arial"/>
      <family val="2"/>
    </font>
    <font>
      <b/>
      <sz val="16"/>
      <name val="Arial"/>
      <family val="2"/>
    </font>
    <font>
      <sz val="11"/>
      <name val="Courier New"/>
      <family val="3"/>
    </font>
    <font>
      <b/>
      <sz val="11"/>
      <name val="Courier New"/>
      <family val="3"/>
    </font>
    <font>
      <b/>
      <sz val="18"/>
      <color indexed="10"/>
      <name val="Arial"/>
      <family val="2"/>
    </font>
    <font>
      <b/>
      <sz val="20"/>
      <color indexed="10"/>
      <name val="Arial"/>
      <family val="2"/>
    </font>
    <font>
      <b/>
      <sz val="11"/>
      <color indexed="10"/>
      <name val="Arial"/>
      <family val="2"/>
    </font>
    <font>
      <sz val="11"/>
      <name val="Arial"/>
      <family val="2"/>
    </font>
    <font>
      <b/>
      <u val="single"/>
      <sz val="14"/>
      <color indexed="12"/>
      <name val="Arial"/>
      <family val="2"/>
    </font>
    <font>
      <sz val="9"/>
      <name val="Tahoma"/>
      <family val="2"/>
    </font>
    <font>
      <b/>
      <sz val="9"/>
      <name val="Tahoma"/>
      <family val="2"/>
    </font>
    <font>
      <i/>
      <sz val="9"/>
      <name val="Arial CE"/>
      <family val="0"/>
    </font>
    <font>
      <sz val="7"/>
      <color indexed="10"/>
      <name val="Arial"/>
      <family val="2"/>
    </font>
    <font>
      <vertAlign val="superscript"/>
      <sz val="9"/>
      <name val="Arial CE"/>
      <family val="0"/>
    </font>
    <font>
      <u val="single"/>
      <sz val="10"/>
      <color indexed="12"/>
      <name val="Arial CE"/>
      <family val="0"/>
    </font>
    <font>
      <sz val="11"/>
      <color indexed="18"/>
      <name val="Calibri"/>
      <family val="2"/>
    </font>
    <font>
      <sz val="11"/>
      <color indexed="9"/>
      <name val="Calibri"/>
      <family val="2"/>
    </font>
    <font>
      <sz val="11"/>
      <color indexed="11"/>
      <name val="Calibri"/>
      <family val="2"/>
    </font>
    <font>
      <b/>
      <sz val="11"/>
      <color indexed="9"/>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0"/>
      <name val="Calibri"/>
      <family val="2"/>
    </font>
    <font>
      <sz val="11"/>
      <color rgb="FF9C0006"/>
      <name val="Calibri"/>
      <family val="2"/>
    </font>
    <font>
      <b/>
      <sz val="11"/>
      <color theme="0"/>
      <name val="Calibri"/>
      <family val="2"/>
    </font>
    <font>
      <b/>
      <sz val="11"/>
      <color theme="3"/>
      <name val="Calibri"/>
      <family val="2"/>
    </font>
    <font>
      <b/>
      <sz val="18"/>
      <color theme="3"/>
      <name val="Cambria"/>
      <family val="2"/>
    </font>
    <font>
      <sz val="11"/>
      <color rgb="FF9C6500"/>
      <name val="Calibri"/>
      <family val="2"/>
    </font>
    <font>
      <sz val="11"/>
      <color rgb="FF006100"/>
      <name val="Calibri"/>
      <family val="2"/>
    </font>
    <font>
      <sz val="11"/>
      <color rgb="FF3F3F76"/>
      <name val="Calibri"/>
      <family val="2"/>
    </font>
    <font>
      <b/>
      <sz val="11"/>
      <color rgb="FF3F3F3F"/>
      <name val="Calibri"/>
      <family val="2"/>
    </font>
    <font>
      <i/>
      <sz val="11"/>
      <color rgb="FF7F7F7F"/>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10"/>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61"/>
        <bgColor indexed="64"/>
      </patternFill>
    </fill>
    <fill>
      <patternFill patternType="solid">
        <fgColor indexed="31"/>
        <bgColor indexed="64"/>
      </patternFill>
    </fill>
    <fill>
      <patternFill patternType="solid">
        <fgColor indexed="29"/>
        <bgColor indexed="64"/>
      </patternFill>
    </fill>
  </fills>
  <borders count="107">
    <border>
      <left/>
      <right/>
      <top/>
      <bottom/>
      <diagonal/>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color indexed="63"/>
      </left>
      <right style="medium"/>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color indexed="10"/>
      </top>
      <bottom>
        <color indexed="63"/>
      </bottom>
    </border>
    <border>
      <left style="thin"/>
      <right style="thin">
        <color indexed="59"/>
      </right>
      <top>
        <color indexed="63"/>
      </top>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style="thin"/>
      <top style="thin"/>
      <bottom style="thin"/>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hair"/>
      <bottom style="hair"/>
    </border>
    <border>
      <left>
        <color indexed="63"/>
      </left>
      <right style="medium"/>
      <top style="thin"/>
      <bottom>
        <color indexed="63"/>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color indexed="63"/>
      </left>
      <right>
        <color indexed="63"/>
      </right>
      <top>
        <color indexed="63"/>
      </top>
      <bottom style="thin">
        <color indexed="10"/>
      </bottom>
    </border>
    <border>
      <left>
        <color indexed="63"/>
      </left>
      <right style="thin"/>
      <top>
        <color indexed="63"/>
      </top>
      <bottom style="thin">
        <color indexed="10"/>
      </bottom>
    </border>
    <border>
      <left>
        <color indexed="63"/>
      </left>
      <right>
        <color indexed="63"/>
      </right>
      <top style="hair"/>
      <bottom>
        <color indexed="63"/>
      </bottom>
    </border>
    <border>
      <left>
        <color indexed="63"/>
      </left>
      <right>
        <color indexed="63"/>
      </right>
      <top style="thin"/>
      <bottom style="hair"/>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0" fillId="0" borderId="1" applyNumberFormat="0" applyFill="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36" fillId="0" borderId="0" applyNumberFormat="0" applyFill="0" applyBorder="0" applyAlignment="0" applyProtection="0"/>
    <xf numFmtId="0" fontId="79" fillId="0" borderId="0" applyNumberFormat="0" applyFill="0" applyBorder="0" applyAlignment="0" applyProtection="0"/>
    <xf numFmtId="0" fontId="94" fillId="20" borderId="0" applyNumberFormat="0" applyBorder="0" applyAlignment="0" applyProtection="0"/>
    <xf numFmtId="0" fontId="95" fillId="21" borderId="2" applyNumberFormat="0" applyAlignment="0" applyProtection="0"/>
    <xf numFmtId="7"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6" fillId="0" borderId="3"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2" borderId="0" applyNumberFormat="0" applyBorder="0" applyAlignment="0" applyProtection="0"/>
    <xf numFmtId="0" fontId="40" fillId="0" borderId="0" applyNumberFormat="0" applyFill="0" applyBorder="0" applyAlignment="0" applyProtection="0"/>
    <xf numFmtId="0" fontId="0" fillId="23" borderId="4" applyNumberFormat="0" applyFont="0" applyAlignment="0" applyProtection="0"/>
    <xf numFmtId="10" fontId="0" fillId="0" borderId="0" applyFill="0" applyBorder="0" applyAlignment="0" applyProtection="0"/>
    <xf numFmtId="0" fontId="87" fillId="0" borderId="5" applyNumberFormat="0" applyFill="0" applyAlignment="0" applyProtection="0"/>
    <xf numFmtId="0" fontId="99" fillId="24" borderId="0" applyNumberFormat="0" applyBorder="0" applyAlignment="0" applyProtection="0"/>
    <xf numFmtId="0" fontId="87" fillId="0" borderId="0" applyNumberFormat="0" applyFill="0" applyBorder="0" applyAlignment="0" applyProtection="0"/>
    <xf numFmtId="0" fontId="100" fillId="25" borderId="6" applyNumberFormat="0" applyAlignment="0" applyProtection="0"/>
    <xf numFmtId="0" fontId="90" fillId="26" borderId="6" applyNumberFormat="0" applyAlignment="0" applyProtection="0"/>
    <xf numFmtId="0" fontId="101" fillId="26" borderId="7" applyNumberFormat="0" applyAlignment="0" applyProtection="0"/>
    <xf numFmtId="0" fontId="102" fillId="0" borderId="0" applyNumberFormat="0" applyFill="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30" borderId="0" applyNumberFormat="0" applyBorder="0" applyAlignment="0" applyProtection="0"/>
    <xf numFmtId="0" fontId="93" fillId="31" borderId="0" applyNumberFormat="0" applyBorder="0" applyAlignment="0" applyProtection="0"/>
    <xf numFmtId="0" fontId="93" fillId="32" borderId="0" applyNumberFormat="0" applyBorder="0" applyAlignment="0" applyProtection="0"/>
  </cellStyleXfs>
  <cellXfs count="1789">
    <xf numFmtId="0" fontId="0" fillId="0" borderId="0" xfId="0" applyAlignment="1">
      <alignment/>
    </xf>
    <xf numFmtId="0" fontId="0" fillId="26" borderId="0" xfId="0" applyFill="1" applyAlignment="1">
      <alignment vertical="top" wrapText="1"/>
    </xf>
    <xf numFmtId="0" fontId="0" fillId="0" borderId="0" xfId="0" applyFill="1" applyAlignment="1">
      <alignment/>
    </xf>
    <xf numFmtId="0" fontId="16" fillId="0" borderId="0" xfId="0" applyFont="1" applyFill="1" applyAlignment="1">
      <alignment/>
    </xf>
    <xf numFmtId="0" fontId="0" fillId="26" borderId="0" xfId="0" applyFill="1" applyAlignment="1">
      <alignment/>
    </xf>
    <xf numFmtId="0" fontId="6" fillId="26" borderId="0" xfId="0" applyFont="1" applyFill="1" applyAlignment="1">
      <alignment/>
    </xf>
    <xf numFmtId="0" fontId="7" fillId="26" borderId="0" xfId="0" applyFont="1" applyFill="1" applyAlignment="1">
      <alignment/>
    </xf>
    <xf numFmtId="0" fontId="1" fillId="26" borderId="0" xfId="0" applyFont="1" applyFill="1" applyAlignment="1">
      <alignment/>
    </xf>
    <xf numFmtId="0" fontId="16" fillId="26" borderId="0" xfId="0" applyFont="1" applyFill="1" applyAlignment="1">
      <alignment/>
    </xf>
    <xf numFmtId="0" fontId="9" fillId="33" borderId="8" xfId="0" applyFont="1" applyFill="1" applyBorder="1" applyAlignment="1">
      <alignment horizontal="center"/>
    </xf>
    <xf numFmtId="0" fontId="6" fillId="26" borderId="9" xfId="0" applyFont="1" applyFill="1" applyBorder="1" applyAlignment="1" applyProtection="1">
      <alignment horizontal="center"/>
      <protection locked="0"/>
    </xf>
    <xf numFmtId="0" fontId="6" fillId="26" borderId="10" xfId="0" applyFont="1" applyFill="1" applyBorder="1" applyAlignment="1" applyProtection="1">
      <alignment horizontal="center"/>
      <protection locked="0"/>
    </xf>
    <xf numFmtId="0" fontId="9" fillId="33" borderId="0" xfId="0" applyFont="1" applyFill="1" applyAlignment="1">
      <alignment horizontal="center"/>
    </xf>
    <xf numFmtId="0" fontId="7" fillId="33" borderId="0" xfId="0" applyFont="1" applyFill="1" applyAlignment="1">
      <alignment horizontal="center"/>
    </xf>
    <xf numFmtId="49" fontId="9" fillId="26" borderId="11" xfId="0" applyNumberFormat="1" applyFont="1" applyFill="1" applyBorder="1" applyAlignment="1">
      <alignment horizontal="left" vertical="top"/>
    </xf>
    <xf numFmtId="49" fontId="9" fillId="26" borderId="12" xfId="0" applyNumberFormat="1" applyFont="1" applyFill="1" applyBorder="1" applyAlignment="1">
      <alignment horizontal="left" vertical="top"/>
    </xf>
    <xf numFmtId="49" fontId="6" fillId="26" borderId="13" xfId="0" applyNumberFormat="1" applyFont="1" applyFill="1" applyBorder="1" applyAlignment="1" applyProtection="1">
      <alignment horizontal="center"/>
      <protection locked="0"/>
    </xf>
    <xf numFmtId="49" fontId="9" fillId="26" borderId="14" xfId="0" applyNumberFormat="1"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5"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0" fillId="26" borderId="0" xfId="0" applyFill="1" applyAlignment="1" applyProtection="1">
      <alignment/>
      <protection/>
    </xf>
    <xf numFmtId="0" fontId="6" fillId="26" borderId="0" xfId="0" applyFont="1" applyFill="1" applyAlignment="1" applyProtection="1">
      <alignment/>
      <protection/>
    </xf>
    <xf numFmtId="0" fontId="12" fillId="26" borderId="0" xfId="0" applyFont="1" applyFill="1" applyAlignment="1" applyProtection="1">
      <alignment/>
      <protection/>
    </xf>
    <xf numFmtId="0" fontId="0" fillId="34" borderId="0" xfId="0" applyFill="1" applyAlignment="1">
      <alignment/>
    </xf>
    <xf numFmtId="0" fontId="0" fillId="35" borderId="0" xfId="0" applyFill="1" applyAlignment="1">
      <alignment/>
    </xf>
    <xf numFmtId="0" fontId="6" fillId="34" borderId="0" xfId="0" applyFont="1" applyFill="1" applyAlignment="1">
      <alignment/>
    </xf>
    <xf numFmtId="0" fontId="7" fillId="34" borderId="0" xfId="0" applyFont="1" applyFill="1" applyAlignment="1">
      <alignment horizontal="right"/>
    </xf>
    <xf numFmtId="16" fontId="6" fillId="34" borderId="0" xfId="0" applyNumberFormat="1" applyFont="1" applyFill="1" applyAlignment="1">
      <alignment horizontal="center"/>
    </xf>
    <xf numFmtId="0" fontId="12" fillId="36" borderId="9" xfId="0" applyFont="1" applyFill="1" applyBorder="1" applyAlignment="1" applyProtection="1">
      <alignment horizontal="center"/>
      <protection/>
    </xf>
    <xf numFmtId="0" fontId="12" fillId="36" borderId="8" xfId="0" applyFont="1" applyFill="1" applyBorder="1" applyAlignment="1" applyProtection="1">
      <alignment horizontal="center"/>
      <protection/>
    </xf>
    <xf numFmtId="0" fontId="9" fillId="33" borderId="17"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49" fontId="6" fillId="26" borderId="9" xfId="0" applyNumberFormat="1" applyFont="1" applyFill="1" applyBorder="1" applyAlignment="1" applyProtection="1">
      <alignment horizontal="center"/>
      <protection locked="0"/>
    </xf>
    <xf numFmtId="49" fontId="0" fillId="37" borderId="9" xfId="0" applyNumberFormat="1" applyFont="1" applyFill="1" applyBorder="1" applyAlignment="1" applyProtection="1">
      <alignment horizontal="center"/>
      <protection locked="0"/>
    </xf>
    <xf numFmtId="10" fontId="6" fillId="26" borderId="8" xfId="0" applyNumberFormat="1" applyFont="1" applyFill="1" applyBorder="1" applyAlignment="1" applyProtection="1">
      <alignment horizontal="center"/>
      <protection locked="0"/>
    </xf>
    <xf numFmtId="10" fontId="6" fillId="26" borderId="9" xfId="0" applyNumberFormat="1" applyFont="1" applyFill="1" applyBorder="1" applyAlignment="1" applyProtection="1">
      <alignment horizontal="center"/>
      <protection locked="0"/>
    </xf>
    <xf numFmtId="10" fontId="6" fillId="26" borderId="10" xfId="0" applyNumberFormat="1" applyFont="1" applyFill="1" applyBorder="1" applyAlignment="1" applyProtection="1">
      <alignment horizontal="center"/>
      <protection locked="0"/>
    </xf>
    <xf numFmtId="10" fontId="6" fillId="26" borderId="16" xfId="0" applyNumberFormat="1" applyFont="1" applyFill="1" applyBorder="1" applyAlignment="1" applyProtection="1">
      <alignment horizontal="center"/>
      <protection locked="0"/>
    </xf>
    <xf numFmtId="0" fontId="9" fillId="33" borderId="9" xfId="0" applyFont="1" applyFill="1" applyBorder="1" applyAlignment="1" applyProtection="1">
      <alignment horizontal="center" vertical="center"/>
      <protection/>
    </xf>
    <xf numFmtId="0" fontId="9" fillId="33" borderId="8" xfId="0" applyFont="1" applyFill="1" applyBorder="1" applyAlignment="1" applyProtection="1">
      <alignment horizontal="center" vertical="center" wrapText="1"/>
      <protection/>
    </xf>
    <xf numFmtId="0" fontId="12" fillId="37" borderId="19" xfId="0" applyFont="1" applyFill="1" applyBorder="1" applyAlignment="1" applyProtection="1">
      <alignment vertical="top"/>
      <protection/>
    </xf>
    <xf numFmtId="0" fontId="12" fillId="37" borderId="20" xfId="0" applyFont="1" applyFill="1" applyBorder="1" applyAlignment="1" applyProtection="1">
      <alignment vertical="top"/>
      <protection/>
    </xf>
    <xf numFmtId="10" fontId="0" fillId="37" borderId="21" xfId="0" applyNumberFormat="1" applyFill="1" applyBorder="1" applyAlignment="1" applyProtection="1">
      <alignment horizontal="right"/>
      <protection locked="0"/>
    </xf>
    <xf numFmtId="0" fontId="9" fillId="33" borderId="17"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22" xfId="0" applyFont="1" applyFill="1" applyBorder="1" applyAlignment="1" applyProtection="1">
      <alignment horizontal="center" vertical="center"/>
      <protection/>
    </xf>
    <xf numFmtId="0" fontId="0" fillId="38" borderId="0" xfId="0" applyFill="1" applyAlignment="1">
      <alignment/>
    </xf>
    <xf numFmtId="0" fontId="6" fillId="38" borderId="0" xfId="0" applyFont="1" applyFill="1" applyAlignment="1">
      <alignment/>
    </xf>
    <xf numFmtId="0" fontId="19" fillId="39" borderId="0" xfId="0" applyFont="1" applyFill="1" applyAlignment="1">
      <alignment/>
    </xf>
    <xf numFmtId="0" fontId="7" fillId="39" borderId="23" xfId="0" applyFont="1" applyFill="1" applyBorder="1" applyAlignment="1">
      <alignment/>
    </xf>
    <xf numFmtId="0" fontId="7" fillId="39" borderId="24" xfId="0" applyFont="1" applyFill="1" applyBorder="1" applyAlignment="1">
      <alignment horizontal="center"/>
    </xf>
    <xf numFmtId="0" fontId="7" fillId="39" borderId="25" xfId="0" applyFont="1" applyFill="1" applyBorder="1" applyAlignment="1">
      <alignment horizontal="center"/>
    </xf>
    <xf numFmtId="0" fontId="6" fillId="39" borderId="11" xfId="0" applyFont="1" applyFill="1" applyBorder="1" applyAlignment="1">
      <alignment/>
    </xf>
    <xf numFmtId="0" fontId="6" fillId="39" borderId="15" xfId="0" applyFont="1" applyFill="1" applyBorder="1" applyAlignment="1">
      <alignment/>
    </xf>
    <xf numFmtId="0" fontId="25" fillId="39" borderId="15" xfId="0" applyFont="1" applyFill="1" applyBorder="1" applyAlignment="1">
      <alignment/>
    </xf>
    <xf numFmtId="0" fontId="6" fillId="39" borderId="12" xfId="0" applyFont="1" applyFill="1" applyBorder="1" applyAlignment="1">
      <alignment/>
    </xf>
    <xf numFmtId="0" fontId="7" fillId="39" borderId="26" xfId="0" applyFont="1" applyFill="1" applyBorder="1" applyAlignment="1">
      <alignment/>
    </xf>
    <xf numFmtId="0" fontId="6" fillId="39" borderId="27" xfId="0" applyFont="1" applyFill="1" applyBorder="1" applyAlignment="1">
      <alignment/>
    </xf>
    <xf numFmtId="0" fontId="7" fillId="39" borderId="28" xfId="0" applyFont="1" applyFill="1" applyBorder="1" applyAlignment="1">
      <alignment horizontal="center"/>
    </xf>
    <xf numFmtId="0" fontId="6" fillId="39" borderId="29" xfId="0" applyFont="1" applyFill="1" applyBorder="1" applyAlignment="1">
      <alignment/>
    </xf>
    <xf numFmtId="0" fontId="6" fillId="39" borderId="30" xfId="0" applyFont="1" applyFill="1" applyBorder="1" applyAlignment="1">
      <alignment/>
    </xf>
    <xf numFmtId="0" fontId="6" fillId="39" borderId="31" xfId="0" applyFont="1" applyFill="1" applyBorder="1" applyAlignment="1">
      <alignment/>
    </xf>
    <xf numFmtId="0" fontId="6" fillId="39" borderId="0" xfId="0" applyFont="1" applyFill="1" applyBorder="1" applyAlignment="1">
      <alignment/>
    </xf>
    <xf numFmtId="0" fontId="26" fillId="39" borderId="15" xfId="0" applyFont="1" applyFill="1" applyBorder="1" applyAlignment="1">
      <alignment/>
    </xf>
    <xf numFmtId="0" fontId="26" fillId="39" borderId="32" xfId="0" applyFont="1" applyFill="1" applyBorder="1" applyAlignment="1">
      <alignment/>
    </xf>
    <xf numFmtId="0" fontId="25" fillId="39" borderId="22" xfId="0" applyFont="1" applyFill="1" applyBorder="1" applyAlignment="1">
      <alignment/>
    </xf>
    <xf numFmtId="3" fontId="6" fillId="37" borderId="9" xfId="0" applyNumberFormat="1" applyFont="1" applyFill="1" applyBorder="1" applyAlignment="1" applyProtection="1">
      <alignment horizontal="center" vertical="center"/>
      <protection/>
    </xf>
    <xf numFmtId="3" fontId="6" fillId="37" borderId="10" xfId="0" applyNumberFormat="1" applyFont="1" applyFill="1" applyBorder="1" applyAlignment="1" applyProtection="1">
      <alignment horizontal="center" vertical="center"/>
      <protection/>
    </xf>
    <xf numFmtId="0" fontId="6" fillId="33" borderId="8" xfId="0" applyFont="1" applyFill="1" applyBorder="1" applyAlignment="1" applyProtection="1">
      <alignment horizontal="left"/>
      <protection/>
    </xf>
    <xf numFmtId="0" fontId="9" fillId="33" borderId="31" xfId="0" applyFont="1" applyFill="1" applyBorder="1" applyAlignment="1" applyProtection="1">
      <alignment vertical="center"/>
      <protection/>
    </xf>
    <xf numFmtId="0" fontId="7" fillId="33" borderId="0" xfId="0" applyFont="1" applyFill="1" applyAlignment="1">
      <alignment horizontal="right"/>
    </xf>
    <xf numFmtId="0" fontId="1" fillId="33" borderId="0" xfId="0" applyFont="1" applyFill="1" applyBorder="1" applyAlignment="1">
      <alignment horizontal="center"/>
    </xf>
    <xf numFmtId="0" fontId="9" fillId="33" borderId="0" xfId="0" applyFont="1" applyFill="1" applyAlignment="1">
      <alignment horizontal="left"/>
    </xf>
    <xf numFmtId="0" fontId="7" fillId="26" borderId="9" xfId="0" applyFont="1" applyFill="1" applyBorder="1" applyAlignment="1" applyProtection="1">
      <alignment horizontal="center" vertical="center"/>
      <protection locked="0"/>
    </xf>
    <xf numFmtId="0" fontId="9" fillId="33" borderId="0" xfId="0" applyFont="1" applyFill="1" applyAlignment="1">
      <alignment horizontal="center" wrapText="1"/>
    </xf>
    <xf numFmtId="0" fontId="9" fillId="33" borderId="32" xfId="0" applyFont="1" applyFill="1" applyBorder="1" applyAlignment="1">
      <alignment horizontal="center" wrapText="1"/>
    </xf>
    <xf numFmtId="0" fontId="0" fillId="36" borderId="32" xfId="0" applyFill="1" applyBorder="1" applyAlignment="1">
      <alignment horizontal="left" wrapText="1"/>
    </xf>
    <xf numFmtId="0" fontId="0" fillId="37" borderId="0" xfId="0" applyFill="1" applyAlignment="1">
      <alignment/>
    </xf>
    <xf numFmtId="0" fontId="9" fillId="33" borderId="22" xfId="0" applyFont="1" applyFill="1" applyBorder="1" applyAlignment="1">
      <alignment horizontal="center" vertical="center"/>
    </xf>
    <xf numFmtId="0" fontId="9" fillId="33" borderId="33" xfId="0" applyFont="1" applyFill="1" applyBorder="1" applyAlignment="1">
      <alignment horizontal="center"/>
    </xf>
    <xf numFmtId="0" fontId="9" fillId="33" borderId="22" xfId="0" applyFont="1" applyFill="1" applyBorder="1" applyAlignment="1">
      <alignment horizontal="center" vertical="center" wrapText="1"/>
    </xf>
    <xf numFmtId="3" fontId="6" fillId="37" borderId="8" xfId="0" applyNumberFormat="1" applyFont="1" applyFill="1" applyBorder="1" applyAlignment="1" applyProtection="1">
      <alignment horizontal="center" vertical="center"/>
      <protection/>
    </xf>
    <xf numFmtId="3" fontId="9" fillId="36" borderId="34" xfId="0" applyNumberFormat="1" applyFont="1" applyFill="1" applyBorder="1" applyAlignment="1" applyProtection="1">
      <alignment horizontal="center" vertical="center" wrapText="1" shrinkToFit="1"/>
      <protection/>
    </xf>
    <xf numFmtId="0" fontId="12" fillId="36" borderId="13" xfId="0" applyFont="1" applyFill="1" applyBorder="1" applyAlignment="1">
      <alignment horizontal="center" wrapText="1" shrinkToFit="1"/>
    </xf>
    <xf numFmtId="0" fontId="9" fillId="33" borderId="23" xfId="0" applyFont="1" applyFill="1" applyBorder="1" applyAlignment="1" applyProtection="1">
      <alignment horizontal="center" vertical="center"/>
      <protection/>
    </xf>
    <xf numFmtId="0" fontId="23" fillId="0" borderId="0" xfId="0" applyFont="1" applyAlignment="1">
      <alignment/>
    </xf>
    <xf numFmtId="0" fontId="23" fillId="37" borderId="0" xfId="0" applyFont="1" applyFill="1" applyAlignment="1">
      <alignment/>
    </xf>
    <xf numFmtId="0" fontId="9" fillId="33" borderId="35" xfId="0" applyFont="1" applyFill="1" applyBorder="1" applyAlignment="1" applyProtection="1">
      <alignment horizontal="center" vertical="center"/>
      <protection/>
    </xf>
    <xf numFmtId="0" fontId="6" fillId="33" borderId="36" xfId="0" applyFont="1" applyFill="1" applyBorder="1" applyAlignment="1" applyProtection="1">
      <alignment horizontal="left"/>
      <protection/>
    </xf>
    <xf numFmtId="0" fontId="6" fillId="33" borderId="28" xfId="0" applyFont="1" applyFill="1" applyBorder="1" applyAlignment="1" applyProtection="1">
      <alignment horizontal="left"/>
      <protection/>
    </xf>
    <xf numFmtId="0" fontId="9" fillId="33" borderId="8" xfId="0" applyFont="1" applyFill="1" applyBorder="1" applyAlignment="1">
      <alignment horizontal="center"/>
    </xf>
    <xf numFmtId="0" fontId="0" fillId="0" borderId="0" xfId="0" applyAlignment="1">
      <alignment/>
    </xf>
    <xf numFmtId="0" fontId="0" fillId="37" borderId="0" xfId="0" applyFill="1" applyAlignment="1">
      <alignment/>
    </xf>
    <xf numFmtId="0" fontId="0" fillId="36" borderId="37" xfId="0" applyFill="1" applyBorder="1" applyAlignment="1">
      <alignment/>
    </xf>
    <xf numFmtId="0" fontId="9" fillId="33" borderId="17" xfId="0" applyFont="1" applyFill="1" applyBorder="1" applyAlignment="1" applyProtection="1">
      <alignment horizontal="center"/>
      <protection/>
    </xf>
    <xf numFmtId="0" fontId="6" fillId="37" borderId="9" xfId="0" applyFont="1" applyFill="1" applyBorder="1" applyAlignment="1" applyProtection="1">
      <alignment horizontal="center" vertical="center"/>
      <protection locked="0"/>
    </xf>
    <xf numFmtId="0" fontId="7" fillId="26" borderId="28" xfId="0" applyFont="1" applyFill="1" applyBorder="1" applyAlignment="1" applyProtection="1">
      <alignment horizontal="center" vertical="center"/>
      <protection locked="0"/>
    </xf>
    <xf numFmtId="3" fontId="6" fillId="37" borderId="16" xfId="0" applyNumberFormat="1" applyFont="1" applyFill="1" applyBorder="1" applyAlignment="1" applyProtection="1">
      <alignment horizontal="center" vertical="center"/>
      <protection/>
    </xf>
    <xf numFmtId="49" fontId="0" fillId="37" borderId="38" xfId="0" applyNumberFormat="1" applyFill="1" applyBorder="1" applyAlignment="1" applyProtection="1">
      <alignment horizontal="right"/>
      <protection locked="0"/>
    </xf>
    <xf numFmtId="49" fontId="0" fillId="37" borderId="9" xfId="0" applyNumberFormat="1" applyFont="1" applyFill="1" applyBorder="1" applyAlignment="1" applyProtection="1">
      <alignment horizontal="center"/>
      <protection locked="0"/>
    </xf>
    <xf numFmtId="49" fontId="0" fillId="37" borderId="9" xfId="0" applyNumberFormat="1" applyFont="1" applyFill="1" applyBorder="1" applyAlignment="1" applyProtection="1">
      <alignment horizontal="center"/>
      <protection locked="0"/>
    </xf>
    <xf numFmtId="10" fontId="0" fillId="37" borderId="9" xfId="0" applyNumberFormat="1" applyFont="1" applyFill="1" applyBorder="1" applyAlignment="1" applyProtection="1">
      <alignment horizontal="center"/>
      <protection locked="0"/>
    </xf>
    <xf numFmtId="10" fontId="0" fillId="37" borderId="8" xfId="0" applyNumberFormat="1" applyFont="1" applyFill="1" applyBorder="1" applyAlignment="1" applyProtection="1">
      <alignment horizontal="center"/>
      <protection locked="0"/>
    </xf>
    <xf numFmtId="49" fontId="0" fillId="37" borderId="10" xfId="0" applyNumberFormat="1" applyFont="1" applyFill="1" applyBorder="1" applyAlignment="1" applyProtection="1">
      <alignment horizontal="center"/>
      <protection locked="0"/>
    </xf>
    <xf numFmtId="0" fontId="6" fillId="26" borderId="8" xfId="0" applyFont="1" applyFill="1" applyBorder="1" applyAlignment="1" applyProtection="1">
      <alignment horizontal="center" vertical="center"/>
      <protection locked="0"/>
    </xf>
    <xf numFmtId="0" fontId="6" fillId="26" borderId="0" xfId="0" applyFont="1" applyFill="1" applyAlignment="1" applyProtection="1">
      <alignment/>
      <protection locked="0"/>
    </xf>
    <xf numFmtId="0" fontId="0" fillId="35" borderId="0" xfId="0" applyFill="1" applyAlignment="1">
      <alignment wrapText="1"/>
    </xf>
    <xf numFmtId="0" fontId="15" fillId="26" borderId="26" xfId="0" applyFont="1" applyFill="1" applyBorder="1" applyAlignment="1" applyProtection="1">
      <alignment/>
      <protection/>
    </xf>
    <xf numFmtId="0" fontId="0" fillId="37" borderId="0" xfId="0" applyFill="1" applyBorder="1" applyAlignment="1">
      <alignment/>
    </xf>
    <xf numFmtId="0" fontId="0" fillId="37" borderId="39" xfId="0" applyFill="1" applyBorder="1" applyAlignment="1">
      <alignment/>
    </xf>
    <xf numFmtId="0" fontId="6" fillId="33" borderId="0" xfId="0" applyFont="1" applyFill="1" applyBorder="1" applyAlignment="1">
      <alignment vertical="center"/>
    </xf>
    <xf numFmtId="0" fontId="0" fillId="26" borderId="0" xfId="0" applyFill="1" applyAlignment="1">
      <alignment vertical="center"/>
    </xf>
    <xf numFmtId="0" fontId="0" fillId="0" borderId="0" xfId="0" applyFill="1" applyAlignment="1">
      <alignment vertical="center"/>
    </xf>
    <xf numFmtId="0" fontId="12" fillId="36" borderId="27" xfId="0" applyFont="1" applyFill="1" applyBorder="1" applyAlignment="1">
      <alignment vertical="center"/>
    </xf>
    <xf numFmtId="3" fontId="6" fillId="26" borderId="9" xfId="0" applyNumberFormat="1" applyFont="1" applyFill="1" applyBorder="1" applyAlignment="1" applyProtection="1">
      <alignment horizontal="center" vertical="center"/>
      <protection locked="0"/>
    </xf>
    <xf numFmtId="0" fontId="0" fillId="35" borderId="0" xfId="0" applyFill="1" applyAlignment="1">
      <alignment vertical="center"/>
    </xf>
    <xf numFmtId="49" fontId="9" fillId="26" borderId="40" xfId="0" applyNumberFormat="1" applyFont="1" applyFill="1" applyBorder="1" applyAlignment="1">
      <alignment horizontal="left" vertical="top" wrapText="1"/>
    </xf>
    <xf numFmtId="0" fontId="0" fillId="26" borderId="0" xfId="0" applyFill="1" applyAlignment="1" applyProtection="1">
      <alignment vertical="center"/>
      <protection/>
    </xf>
    <xf numFmtId="0" fontId="1" fillId="0" borderId="9" xfId="0" applyFont="1" applyBorder="1" applyAlignment="1" applyProtection="1">
      <alignment horizontal="center" vertical="center"/>
      <protection locked="0"/>
    </xf>
    <xf numFmtId="0" fontId="0" fillId="36" borderId="41" xfId="0" applyFill="1" applyBorder="1" applyAlignment="1">
      <alignment vertical="center" wrapText="1"/>
    </xf>
    <xf numFmtId="0" fontId="9" fillId="33" borderId="42" xfId="0" applyFont="1" applyFill="1" applyBorder="1" applyAlignment="1" applyProtection="1">
      <alignment horizontal="center" vertical="center"/>
      <protection/>
    </xf>
    <xf numFmtId="0" fontId="8" fillId="33" borderId="0" xfId="0" applyFont="1" applyFill="1" applyBorder="1" applyAlignment="1">
      <alignment wrapText="1" shrinkToFit="1"/>
    </xf>
    <xf numFmtId="0" fontId="9" fillId="33" borderId="11" xfId="0" applyFont="1" applyFill="1" applyBorder="1" applyAlignment="1" applyProtection="1">
      <alignment horizontal="center" vertical="center"/>
      <protection/>
    </xf>
    <xf numFmtId="0" fontId="9" fillId="33" borderId="34" xfId="0" applyFont="1" applyFill="1" applyBorder="1" applyAlignment="1" applyProtection="1">
      <alignment horizontal="center" wrapText="1"/>
      <protection/>
    </xf>
    <xf numFmtId="0" fontId="9" fillId="33" borderId="11" xfId="0" applyFont="1" applyFill="1" applyBorder="1" applyAlignment="1" applyProtection="1">
      <alignment horizontal="center" vertical="center"/>
      <protection/>
    </xf>
    <xf numFmtId="0" fontId="9" fillId="33" borderId="43" xfId="0" applyFont="1" applyFill="1" applyBorder="1" applyAlignment="1">
      <alignment horizontal="center" vertical="center"/>
    </xf>
    <xf numFmtId="0" fontId="12" fillId="36" borderId="0" xfId="0" applyFont="1" applyFill="1" applyAlignment="1">
      <alignment horizontal="right" vertical="center"/>
    </xf>
    <xf numFmtId="0" fontId="0" fillId="0" borderId="0" xfId="0" applyAlignment="1">
      <alignment wrapText="1"/>
    </xf>
    <xf numFmtId="0" fontId="12" fillId="36" borderId="44" xfId="0" applyFont="1" applyFill="1" applyBorder="1" applyAlignment="1">
      <alignment horizontal="right" vertical="center" wrapText="1"/>
    </xf>
    <xf numFmtId="0" fontId="0" fillId="40" borderId="0" xfId="0" applyFill="1" applyAlignment="1">
      <alignment/>
    </xf>
    <xf numFmtId="0" fontId="46" fillId="40" borderId="0" xfId="0" applyFont="1" applyFill="1" applyAlignment="1">
      <alignment/>
    </xf>
    <xf numFmtId="0" fontId="46" fillId="35" borderId="0" xfId="0" applyFont="1" applyFill="1" applyAlignment="1">
      <alignment/>
    </xf>
    <xf numFmtId="0" fontId="0" fillId="40" borderId="0" xfId="0" applyFill="1" applyAlignment="1">
      <alignment vertical="center"/>
    </xf>
    <xf numFmtId="0" fontId="6" fillId="36" borderId="9" xfId="0" applyFont="1" applyFill="1" applyBorder="1" applyAlignment="1" applyProtection="1">
      <alignment horizontal="center" vertical="center"/>
      <protection/>
    </xf>
    <xf numFmtId="0" fontId="6" fillId="36" borderId="10" xfId="0" applyFont="1" applyFill="1" applyBorder="1" applyAlignment="1" applyProtection="1">
      <alignment horizontal="center" vertical="center"/>
      <protection/>
    </xf>
    <xf numFmtId="14" fontId="9" fillId="33" borderId="0" xfId="0" applyNumberFormat="1" applyFont="1" applyFill="1" applyBorder="1" applyAlignment="1" applyProtection="1">
      <alignment horizontal="right"/>
      <protection/>
    </xf>
    <xf numFmtId="49" fontId="6" fillId="26" borderId="0" xfId="0" applyNumberFormat="1" applyFont="1" applyFill="1" applyBorder="1" applyAlignment="1" applyProtection="1">
      <alignment horizontal="center"/>
      <protection/>
    </xf>
    <xf numFmtId="49" fontId="0" fillId="37" borderId="0" xfId="0" applyNumberFormat="1" applyFill="1" applyBorder="1" applyAlignment="1" applyProtection="1">
      <alignment horizontal="center"/>
      <protection/>
    </xf>
    <xf numFmtId="0" fontId="6" fillId="36" borderId="9" xfId="0" applyFont="1" applyFill="1" applyBorder="1" applyAlignment="1" applyProtection="1">
      <alignment vertical="center"/>
      <protection/>
    </xf>
    <xf numFmtId="0" fontId="6" fillId="36" borderId="45" xfId="0" applyFont="1" applyFill="1" applyBorder="1" applyAlignment="1" applyProtection="1">
      <alignment vertical="center"/>
      <protection/>
    </xf>
    <xf numFmtId="0" fontId="6" fillId="36" borderId="10" xfId="0" applyFont="1" applyFill="1" applyBorder="1" applyAlignment="1" applyProtection="1">
      <alignment vertical="center"/>
      <protection/>
    </xf>
    <xf numFmtId="0" fontId="0" fillId="37" borderId="46" xfId="0" applyFont="1" applyFill="1" applyBorder="1" applyAlignment="1" applyProtection="1">
      <alignment horizontal="center"/>
      <protection locked="0"/>
    </xf>
    <xf numFmtId="0" fontId="9" fillId="33" borderId="47" xfId="0" applyFont="1" applyFill="1" applyBorder="1" applyAlignment="1">
      <alignment wrapText="1"/>
    </xf>
    <xf numFmtId="0" fontId="12" fillId="36" borderId="47" xfId="0" applyFont="1" applyFill="1" applyBorder="1" applyAlignment="1">
      <alignment/>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6" fillId="26" borderId="46" xfId="0" applyFont="1" applyFill="1" applyBorder="1" applyAlignment="1" applyProtection="1">
      <alignment horizontal="center" wrapText="1"/>
      <protection locked="0"/>
    </xf>
    <xf numFmtId="0" fontId="6" fillId="26" borderId="48" xfId="0" applyFont="1" applyFill="1" applyBorder="1" applyAlignment="1" applyProtection="1">
      <alignment horizontal="center" wrapText="1"/>
      <protection locked="0"/>
    </xf>
    <xf numFmtId="3" fontId="6" fillId="33" borderId="0" xfId="0" applyNumberFormat="1" applyFont="1" applyFill="1" applyBorder="1" applyAlignment="1">
      <alignment horizontal="center" vertical="center"/>
    </xf>
    <xf numFmtId="0" fontId="0" fillId="36" borderId="49" xfId="0" applyFill="1" applyBorder="1" applyAlignment="1">
      <alignment/>
    </xf>
    <xf numFmtId="0" fontId="0" fillId="0" borderId="0" xfId="0" applyAlignment="1">
      <alignment vertical="center"/>
    </xf>
    <xf numFmtId="0" fontId="0" fillId="37" borderId="0" xfId="0" applyFill="1" applyAlignment="1">
      <alignment vertical="center"/>
    </xf>
    <xf numFmtId="0" fontId="0" fillId="37" borderId="9" xfId="0" applyFill="1" applyBorder="1" applyAlignment="1" applyProtection="1">
      <alignment vertical="center"/>
      <protection locked="0"/>
    </xf>
    <xf numFmtId="0" fontId="0" fillId="33" borderId="0" xfId="0" applyFill="1" applyAlignment="1">
      <alignment/>
    </xf>
    <xf numFmtId="0" fontId="0" fillId="36" borderId="9" xfId="0" applyFill="1" applyBorder="1" applyAlignment="1">
      <alignment vertical="center"/>
    </xf>
    <xf numFmtId="4" fontId="6" fillId="26" borderId="34" xfId="0" applyNumberFormat="1" applyFont="1" applyFill="1" applyBorder="1" applyAlignment="1" applyProtection="1">
      <alignment/>
      <protection locked="0"/>
    </xf>
    <xf numFmtId="4" fontId="6" fillId="26" borderId="13" xfId="0" applyNumberFormat="1" applyFont="1" applyFill="1" applyBorder="1" applyAlignment="1" applyProtection="1">
      <alignment/>
      <protection locked="0"/>
    </xf>
    <xf numFmtId="4" fontId="6" fillId="26" borderId="9" xfId="0" applyNumberFormat="1" applyFont="1" applyFill="1" applyBorder="1" applyAlignment="1" applyProtection="1">
      <alignment/>
      <protection locked="0"/>
    </xf>
    <xf numFmtId="4" fontId="6" fillId="26" borderId="50" xfId="0" applyNumberFormat="1" applyFont="1" applyFill="1" applyBorder="1" applyAlignment="1" applyProtection="1">
      <alignment/>
      <protection locked="0"/>
    </xf>
    <xf numFmtId="4" fontId="7" fillId="26" borderId="9" xfId="0" applyNumberFormat="1" applyFont="1" applyFill="1" applyBorder="1" applyAlignment="1">
      <alignment/>
    </xf>
    <xf numFmtId="4" fontId="7" fillId="26" borderId="50" xfId="0" applyNumberFormat="1" applyFont="1" applyFill="1" applyBorder="1" applyAlignment="1">
      <alignment/>
    </xf>
    <xf numFmtId="4" fontId="6" fillId="26" borderId="10" xfId="0" applyNumberFormat="1" applyFont="1" applyFill="1" applyBorder="1" applyAlignment="1">
      <alignment/>
    </xf>
    <xf numFmtId="4" fontId="6" fillId="26" borderId="51" xfId="0" applyNumberFormat="1" applyFont="1" applyFill="1" applyBorder="1" applyAlignment="1">
      <alignment/>
    </xf>
    <xf numFmtId="4" fontId="6" fillId="39" borderId="52" xfId="0" applyNumberFormat="1" applyFont="1" applyFill="1" applyBorder="1" applyAlignment="1">
      <alignment/>
    </xf>
    <xf numFmtId="4" fontId="6" fillId="39" borderId="39" xfId="0" applyNumberFormat="1" applyFont="1" applyFill="1" applyBorder="1" applyAlignment="1">
      <alignment/>
    </xf>
    <xf numFmtId="4" fontId="6" fillId="26" borderId="43" xfId="0" applyNumberFormat="1" applyFont="1" applyFill="1" applyBorder="1" applyAlignment="1" applyProtection="1">
      <alignment/>
      <protection locked="0"/>
    </xf>
    <xf numFmtId="4" fontId="6" fillId="26" borderId="8" xfId="0" applyNumberFormat="1" applyFont="1" applyFill="1" applyBorder="1" applyAlignment="1" applyProtection="1">
      <alignment/>
      <protection locked="0"/>
    </xf>
    <xf numFmtId="4" fontId="7" fillId="26" borderId="36" xfId="0" applyNumberFormat="1" applyFont="1" applyFill="1" applyBorder="1" applyAlignment="1" applyProtection="1">
      <alignment/>
      <protection/>
    </xf>
    <xf numFmtId="4" fontId="6" fillId="26" borderId="16" xfId="0" applyNumberFormat="1" applyFont="1" applyFill="1" applyBorder="1" applyAlignment="1">
      <alignment/>
    </xf>
    <xf numFmtId="4" fontId="6" fillId="39" borderId="53" xfId="0" applyNumberFormat="1" applyFont="1" applyFill="1" applyBorder="1" applyAlignment="1">
      <alignment/>
    </xf>
    <xf numFmtId="0" fontId="6" fillId="33" borderId="33" xfId="0" applyFont="1" applyFill="1" applyBorder="1" applyAlignment="1" applyProtection="1">
      <alignment horizontal="center" vertical="center"/>
      <protection/>
    </xf>
    <xf numFmtId="0" fontId="0" fillId="36" borderId="30" xfId="0" applyFill="1" applyBorder="1" applyAlignment="1">
      <alignment/>
    </xf>
    <xf numFmtId="0" fontId="0" fillId="36" borderId="50" xfId="0" applyFill="1" applyBorder="1" applyAlignment="1">
      <alignment/>
    </xf>
    <xf numFmtId="0" fontId="9" fillId="33" borderId="22"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0" fillId="36" borderId="55" xfId="0" applyFill="1" applyBorder="1" applyAlignment="1">
      <alignment/>
    </xf>
    <xf numFmtId="0" fontId="9" fillId="33" borderId="46" xfId="0" applyFont="1" applyFill="1" applyBorder="1" applyAlignment="1">
      <alignment horizontal="center" vertical="center"/>
    </xf>
    <xf numFmtId="0" fontId="1" fillId="0" borderId="28" xfId="0" applyFont="1" applyBorder="1" applyAlignment="1" applyProtection="1">
      <alignment horizontal="center" vertical="center"/>
      <protection locked="0"/>
    </xf>
    <xf numFmtId="0" fontId="12" fillId="36" borderId="0" xfId="0" applyFont="1" applyFill="1" applyAlignment="1">
      <alignment horizontal="left" vertical="center"/>
    </xf>
    <xf numFmtId="0" fontId="20" fillId="37" borderId="0" xfId="0" applyFont="1" applyFill="1" applyAlignment="1">
      <alignment/>
    </xf>
    <xf numFmtId="0" fontId="20" fillId="0" borderId="0" xfId="0" applyFont="1" applyAlignment="1">
      <alignment/>
    </xf>
    <xf numFmtId="10" fontId="6" fillId="26" borderId="9" xfId="0" applyNumberFormat="1" applyFont="1" applyFill="1" applyBorder="1" applyAlignment="1" applyProtection="1">
      <alignment horizontal="center" vertical="center"/>
      <protection/>
    </xf>
    <xf numFmtId="0" fontId="7" fillId="33" borderId="0" xfId="0" applyFont="1" applyFill="1" applyAlignment="1">
      <alignment horizontal="center" vertical="center"/>
    </xf>
    <xf numFmtId="14" fontId="7" fillId="26" borderId="9" xfId="0" applyNumberFormat="1" applyFont="1" applyFill="1" applyBorder="1" applyAlignment="1" applyProtection="1">
      <alignment horizontal="center" vertical="center"/>
      <protection locked="0"/>
    </xf>
    <xf numFmtId="0" fontId="49" fillId="35" borderId="0" xfId="0" applyFont="1" applyFill="1" applyAlignment="1">
      <alignment/>
    </xf>
    <xf numFmtId="0" fontId="49" fillId="0" borderId="0" xfId="0" applyFont="1" applyAlignment="1">
      <alignment/>
    </xf>
    <xf numFmtId="0" fontId="52" fillId="37" borderId="48" xfId="0" applyFont="1" applyFill="1" applyBorder="1" applyAlignment="1" applyProtection="1">
      <alignment horizontal="center" vertical="center"/>
      <protection/>
    </xf>
    <xf numFmtId="0" fontId="0" fillId="0" borderId="48" xfId="0" applyBorder="1" applyAlignment="1" applyProtection="1">
      <alignment vertical="center"/>
      <protection/>
    </xf>
    <xf numFmtId="0" fontId="52" fillId="37" borderId="9" xfId="0" applyFont="1" applyFill="1" applyBorder="1" applyAlignment="1">
      <alignment horizontal="center" vertical="center"/>
    </xf>
    <xf numFmtId="49" fontId="0" fillId="35" borderId="0" xfId="0" applyNumberFormat="1" applyFont="1" applyFill="1" applyAlignment="1">
      <alignment/>
    </xf>
    <xf numFmtId="49" fontId="0" fillId="40" borderId="0" xfId="0" applyNumberFormat="1" applyFont="1" applyFill="1" applyAlignment="1">
      <alignment/>
    </xf>
    <xf numFmtId="0" fontId="3" fillId="26" borderId="0" xfId="0" applyFont="1" applyFill="1" applyAlignment="1">
      <alignment/>
    </xf>
    <xf numFmtId="0" fontId="3" fillId="26" borderId="0" xfId="0" applyFont="1" applyFill="1" applyAlignment="1">
      <alignment/>
    </xf>
    <xf numFmtId="0" fontId="0" fillId="37" borderId="48" xfId="0"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0" fillId="0" borderId="0" xfId="0" applyAlignment="1">
      <alignment horizontal="center" vertical="center"/>
    </xf>
    <xf numFmtId="0" fontId="23" fillId="37" borderId="0" xfId="0" applyFont="1" applyFill="1" applyAlignment="1">
      <alignment horizontal="center" vertical="center"/>
    </xf>
    <xf numFmtId="0" fontId="58" fillId="35" borderId="0" xfId="0" applyFont="1" applyFill="1" applyAlignment="1">
      <alignment/>
    </xf>
    <xf numFmtId="0" fontId="1" fillId="37" borderId="0" xfId="0" applyFont="1" applyFill="1" applyAlignment="1">
      <alignment horizontal="center" vertical="center"/>
    </xf>
    <xf numFmtId="0" fontId="59" fillId="37" borderId="0" xfId="0" applyFont="1" applyFill="1" applyAlignment="1">
      <alignment horizontal="center" vertical="center"/>
    </xf>
    <xf numFmtId="0" fontId="0" fillId="37" borderId="0" xfId="0" applyFill="1" applyAlignment="1">
      <alignment horizontal="right" vertical="center"/>
    </xf>
    <xf numFmtId="0" fontId="0" fillId="37" borderId="56" xfId="0" applyFill="1" applyBorder="1" applyAlignment="1" applyProtection="1">
      <alignment vertical="center"/>
      <protection locked="0"/>
    </xf>
    <xf numFmtId="0" fontId="0" fillId="37" borderId="0" xfId="0" applyFill="1" applyBorder="1" applyAlignment="1" applyProtection="1">
      <alignment vertical="center"/>
      <protection locked="0"/>
    </xf>
    <xf numFmtId="0" fontId="58" fillId="37" borderId="0" xfId="0" applyFont="1" applyFill="1" applyBorder="1" applyAlignment="1" applyProtection="1">
      <alignment vertical="center"/>
      <protection locked="0"/>
    </xf>
    <xf numFmtId="0" fontId="58" fillId="37" borderId="0" xfId="0" applyFont="1" applyFill="1" applyAlignment="1">
      <alignment vertical="center"/>
    </xf>
    <xf numFmtId="0" fontId="58" fillId="37" borderId="0" xfId="0" applyFont="1" applyFill="1" applyAlignment="1">
      <alignment horizontal="right" vertical="center"/>
    </xf>
    <xf numFmtId="0" fontId="0" fillId="37" borderId="57" xfId="0" applyFill="1" applyBorder="1" applyAlignment="1" applyProtection="1">
      <alignment vertical="center"/>
      <protection locked="0"/>
    </xf>
    <xf numFmtId="0" fontId="23" fillId="41" borderId="0" xfId="0" applyFont="1" applyFill="1" applyAlignment="1">
      <alignment vertical="center"/>
    </xf>
    <xf numFmtId="0" fontId="23" fillId="41" borderId="0" xfId="0" applyFont="1" applyFill="1" applyAlignment="1">
      <alignment horizontal="right" vertical="center"/>
    </xf>
    <xf numFmtId="0" fontId="23" fillId="36" borderId="0" xfId="0" applyFont="1" applyFill="1" applyAlignment="1">
      <alignment vertical="center"/>
    </xf>
    <xf numFmtId="0" fontId="23" fillId="36" borderId="0" xfId="0" applyFont="1" applyFill="1" applyAlignment="1">
      <alignment horizontal="right" vertical="center"/>
    </xf>
    <xf numFmtId="0" fontId="23" fillId="37" borderId="0" xfId="0" applyFont="1" applyFill="1" applyAlignment="1">
      <alignment vertical="center"/>
    </xf>
    <xf numFmtId="0" fontId="0" fillId="36" borderId="58" xfId="0" applyFill="1" applyBorder="1" applyAlignment="1" applyProtection="1">
      <alignment vertical="center"/>
      <protection locked="0"/>
    </xf>
    <xf numFmtId="0" fontId="0" fillId="36" borderId="59" xfId="0" applyFill="1" applyBorder="1" applyAlignment="1" applyProtection="1">
      <alignment vertical="center"/>
      <protection locked="0"/>
    </xf>
    <xf numFmtId="0" fontId="0" fillId="41" borderId="60" xfId="0" applyFill="1" applyBorder="1" applyAlignment="1" applyProtection="1">
      <alignment vertical="center"/>
      <protection locked="0"/>
    </xf>
    <xf numFmtId="14" fontId="0" fillId="36" borderId="59" xfId="0" applyNumberFormat="1" applyFill="1" applyBorder="1" applyAlignment="1" applyProtection="1">
      <alignment horizontal="left" vertical="center"/>
      <protection locked="0"/>
    </xf>
    <xf numFmtId="49" fontId="0" fillId="36" borderId="59" xfId="0" applyNumberFormat="1" applyFill="1" applyBorder="1" applyAlignment="1" applyProtection="1">
      <alignment horizontal="left" vertical="center"/>
      <protection locked="0"/>
    </xf>
    <xf numFmtId="49" fontId="0" fillId="41" borderId="60" xfId="0" applyNumberFormat="1" applyFill="1" applyBorder="1" applyAlignment="1" applyProtection="1">
      <alignment vertical="center"/>
      <protection locked="0"/>
    </xf>
    <xf numFmtId="0" fontId="0" fillId="42" borderId="59" xfId="0" applyFill="1" applyBorder="1" applyAlignment="1" applyProtection="1">
      <alignment vertical="center"/>
      <protection locked="0"/>
    </xf>
    <xf numFmtId="0" fontId="0" fillId="42" borderId="60" xfId="0" applyFill="1" applyBorder="1" applyAlignment="1" applyProtection="1">
      <alignment vertical="center"/>
      <protection locked="0"/>
    </xf>
    <xf numFmtId="49" fontId="0" fillId="42" borderId="59" xfId="0" applyNumberFormat="1" applyFill="1" applyBorder="1" applyAlignment="1" applyProtection="1">
      <alignment horizontal="left" vertical="center"/>
      <protection locked="0"/>
    </xf>
    <xf numFmtId="3" fontId="0" fillId="42" borderId="60" xfId="0" applyNumberFormat="1" applyFill="1" applyBorder="1" applyAlignment="1" applyProtection="1">
      <alignment horizontal="left" vertical="center"/>
      <protection locked="0"/>
    </xf>
    <xf numFmtId="3" fontId="0" fillId="42" borderId="59" xfId="0" applyNumberFormat="1" applyFill="1" applyBorder="1" applyAlignment="1" applyProtection="1">
      <alignment horizontal="left" vertical="center"/>
      <protection locked="0"/>
    </xf>
    <xf numFmtId="0" fontId="0" fillId="42" borderId="60" xfId="0" applyFill="1" applyBorder="1" applyAlignment="1" applyProtection="1">
      <alignment horizontal="left" vertical="center"/>
      <protection locked="0"/>
    </xf>
    <xf numFmtId="49" fontId="0" fillId="42" borderId="60" xfId="0" applyNumberFormat="1" applyFill="1" applyBorder="1" applyAlignment="1" applyProtection="1">
      <alignment horizontal="left" vertical="center"/>
      <protection locked="0"/>
    </xf>
    <xf numFmtId="0" fontId="0" fillId="42" borderId="61" xfId="0" applyFill="1" applyBorder="1" applyAlignment="1" applyProtection="1">
      <alignment vertical="center"/>
      <protection locked="0"/>
    </xf>
    <xf numFmtId="0" fontId="0" fillId="42" borderId="62" xfId="0" applyFill="1" applyBorder="1" applyAlignment="1" applyProtection="1">
      <alignment vertical="center"/>
      <protection locked="0"/>
    </xf>
    <xf numFmtId="0" fontId="23" fillId="42" borderId="0" xfId="0" applyFont="1" applyFill="1" applyAlignment="1">
      <alignment vertical="center"/>
    </xf>
    <xf numFmtId="0" fontId="23" fillId="42" borderId="0" xfId="0" applyFont="1" applyFill="1" applyAlignment="1">
      <alignment horizontal="right" vertical="center"/>
    </xf>
    <xf numFmtId="0" fontId="1" fillId="0" borderId="8" xfId="0" applyFont="1" applyBorder="1" applyAlignment="1" applyProtection="1">
      <alignment horizontal="center" vertical="center"/>
      <protection locked="0"/>
    </xf>
    <xf numFmtId="0" fontId="1" fillId="0" borderId="16" xfId="0" applyFont="1" applyBorder="1" applyAlignment="1">
      <alignment horizontal="center" vertical="center"/>
    </xf>
    <xf numFmtId="0" fontId="28" fillId="36" borderId="43" xfId="0" applyFont="1" applyFill="1" applyBorder="1" applyAlignment="1">
      <alignment horizontal="center" vertical="center"/>
    </xf>
    <xf numFmtId="0" fontId="12" fillId="37" borderId="35" xfId="0" applyFont="1" applyFill="1" applyBorder="1" applyAlignment="1">
      <alignment horizontal="center" vertical="center"/>
    </xf>
    <xf numFmtId="0" fontId="12" fillId="37" borderId="34" xfId="0" applyFont="1" applyFill="1" applyBorder="1" applyAlignment="1">
      <alignment horizontal="center" vertical="center"/>
    </xf>
    <xf numFmtId="0" fontId="12" fillId="37" borderId="43" xfId="0" applyFont="1" applyFill="1" applyBorder="1" applyAlignment="1">
      <alignment horizontal="center" vertical="center"/>
    </xf>
    <xf numFmtId="1" fontId="6" fillId="26" borderId="9" xfId="0" applyNumberFormat="1" applyFont="1" applyFill="1" applyBorder="1" applyAlignment="1" applyProtection="1">
      <alignment horizontal="center" vertical="center"/>
      <protection locked="0"/>
    </xf>
    <xf numFmtId="3" fontId="6" fillId="26" borderId="9" xfId="0" applyNumberFormat="1" applyFont="1" applyFill="1" applyBorder="1" applyAlignment="1" applyProtection="1">
      <alignment horizontal="center" vertical="center"/>
      <protection locked="0"/>
    </xf>
    <xf numFmtId="3" fontId="6" fillId="26" borderId="8" xfId="0" applyNumberFormat="1" applyFont="1" applyFill="1" applyBorder="1" applyAlignment="1" applyProtection="1">
      <alignment horizontal="center" vertical="center"/>
      <protection locked="0"/>
    </xf>
    <xf numFmtId="1" fontId="0" fillId="37" borderId="9" xfId="0" applyNumberFormat="1" applyFill="1" applyBorder="1" applyAlignment="1" applyProtection="1">
      <alignment horizontal="center" vertical="center"/>
      <protection locked="0"/>
    </xf>
    <xf numFmtId="0" fontId="9" fillId="26" borderId="18" xfId="0" applyFont="1" applyFill="1" applyBorder="1" applyAlignment="1">
      <alignment horizontal="center" vertical="center"/>
    </xf>
    <xf numFmtId="3" fontId="6" fillId="26" borderId="10" xfId="0" applyNumberFormat="1" applyFont="1" applyFill="1" applyBorder="1" applyAlignment="1">
      <alignment horizontal="center" vertical="center"/>
    </xf>
    <xf numFmtId="3" fontId="6" fillId="26" borderId="16" xfId="0" applyNumberFormat="1" applyFont="1" applyFill="1" applyBorder="1" applyAlignment="1">
      <alignment horizontal="center" vertical="center"/>
    </xf>
    <xf numFmtId="0" fontId="28" fillId="37" borderId="35" xfId="0" applyFont="1" applyFill="1" applyBorder="1" applyAlignment="1">
      <alignment horizontal="center" vertical="center"/>
    </xf>
    <xf numFmtId="0" fontId="28" fillId="37" borderId="34" xfId="0" applyFont="1" applyFill="1" applyBorder="1" applyAlignment="1">
      <alignment horizontal="center" vertical="center"/>
    </xf>
    <xf numFmtId="0" fontId="28" fillId="37" borderId="43" xfId="0" applyFont="1" applyFill="1" applyBorder="1" applyAlignment="1">
      <alignment horizontal="center" vertical="center"/>
    </xf>
    <xf numFmtId="0" fontId="28" fillId="37" borderId="63" xfId="0" applyFont="1" applyFill="1" applyBorder="1" applyAlignment="1">
      <alignment horizontal="center" vertical="center"/>
    </xf>
    <xf numFmtId="0" fontId="28" fillId="37" borderId="45" xfId="0" applyFont="1" applyFill="1" applyBorder="1" applyAlignment="1">
      <alignment horizontal="center" vertical="center"/>
    </xf>
    <xf numFmtId="0" fontId="28" fillId="37" borderId="36" xfId="0" applyFont="1" applyFill="1" applyBorder="1" applyAlignment="1">
      <alignment horizontal="center" vertical="center"/>
    </xf>
    <xf numFmtId="0" fontId="0" fillId="37" borderId="35" xfId="0" applyFill="1" applyBorder="1" applyAlignment="1" applyProtection="1">
      <alignment horizontal="center" vertical="center"/>
      <protection locked="0"/>
    </xf>
    <xf numFmtId="0" fontId="0" fillId="37" borderId="34" xfId="0" applyFill="1" applyBorder="1" applyAlignment="1" applyProtection="1">
      <alignment vertical="center"/>
      <protection locked="0"/>
    </xf>
    <xf numFmtId="3" fontId="0" fillId="37" borderId="34" xfId="0" applyNumberFormat="1" applyFill="1" applyBorder="1" applyAlignment="1" applyProtection="1">
      <alignment horizontal="center" vertical="center"/>
      <protection locked="0"/>
    </xf>
    <xf numFmtId="3" fontId="0" fillId="37" borderId="43" xfId="0" applyNumberFormat="1" applyFill="1" applyBorder="1" applyAlignment="1" applyProtection="1">
      <alignment horizontal="center" vertical="center"/>
      <protection locked="0"/>
    </xf>
    <xf numFmtId="0" fontId="0" fillId="37" borderId="17" xfId="0" applyFill="1" applyBorder="1" applyAlignment="1" applyProtection="1">
      <alignment horizontal="center" vertical="center"/>
      <protection locked="0"/>
    </xf>
    <xf numFmtId="3" fontId="0" fillId="37" borderId="9" xfId="0" applyNumberFormat="1" applyFill="1" applyBorder="1" applyAlignment="1" applyProtection="1">
      <alignment horizontal="center" vertical="center"/>
      <protection locked="0"/>
    </xf>
    <xf numFmtId="3" fontId="0" fillId="37" borderId="8" xfId="0" applyNumberFormat="1" applyFill="1" applyBorder="1" applyAlignment="1" applyProtection="1">
      <alignment horizontal="center" vertical="center"/>
      <protection locked="0"/>
    </xf>
    <xf numFmtId="0" fontId="0" fillId="37" borderId="18" xfId="0" applyFill="1" applyBorder="1" applyAlignment="1" applyProtection="1">
      <alignment horizontal="center" vertical="center"/>
      <protection locked="0"/>
    </xf>
    <xf numFmtId="0" fontId="0" fillId="37" borderId="10" xfId="0" applyFill="1" applyBorder="1" applyAlignment="1" applyProtection="1">
      <alignment vertical="center"/>
      <protection locked="0"/>
    </xf>
    <xf numFmtId="3" fontId="0" fillId="37" borderId="10" xfId="0" applyNumberFormat="1" applyFill="1" applyBorder="1" applyAlignment="1" applyProtection="1">
      <alignment horizontal="center" vertical="center"/>
      <protection locked="0"/>
    </xf>
    <xf numFmtId="3" fontId="0" fillId="37" borderId="16" xfId="0" applyNumberFormat="1" applyFill="1" applyBorder="1" applyAlignment="1" applyProtection="1">
      <alignment horizontal="center" vertical="center"/>
      <protection locked="0"/>
    </xf>
    <xf numFmtId="0" fontId="9" fillId="26" borderId="11" xfId="0" applyNumberFormat="1" applyFont="1" applyFill="1" applyBorder="1" applyAlignment="1">
      <alignment horizontal="left" vertical="top"/>
    </xf>
    <xf numFmtId="0" fontId="12" fillId="37" borderId="40" xfId="0" applyNumberFormat="1" applyFont="1" applyFill="1" applyBorder="1" applyAlignment="1" applyProtection="1">
      <alignment horizontal="left" vertical="top" wrapText="1"/>
      <protection/>
    </xf>
    <xf numFmtId="0" fontId="12" fillId="37" borderId="29" xfId="0" applyNumberFormat="1" applyFont="1" applyFill="1" applyBorder="1" applyAlignment="1" applyProtection="1">
      <alignment horizontal="left" vertical="top" wrapText="1"/>
      <protection/>
    </xf>
    <xf numFmtId="0" fontId="9" fillId="26" borderId="12" xfId="0" applyNumberFormat="1" applyFont="1" applyFill="1" applyBorder="1" applyAlignment="1">
      <alignment horizontal="left" vertical="top"/>
    </xf>
    <xf numFmtId="0" fontId="0" fillId="37" borderId="64" xfId="0" applyNumberFormat="1" applyFill="1" applyBorder="1" applyAlignment="1" applyProtection="1">
      <alignment horizontal="center"/>
      <protection locked="0"/>
    </xf>
    <xf numFmtId="0" fontId="9" fillId="26" borderId="31" xfId="0" applyNumberFormat="1" applyFont="1" applyFill="1" applyBorder="1" applyAlignment="1" applyProtection="1">
      <alignment horizontal="left" vertical="top" wrapText="1"/>
      <protection/>
    </xf>
    <xf numFmtId="0" fontId="9" fillId="26" borderId="40" xfId="0" applyNumberFormat="1" applyFont="1" applyFill="1" applyBorder="1" applyAlignment="1">
      <alignment horizontal="left" vertical="top" wrapText="1"/>
    </xf>
    <xf numFmtId="0" fontId="9" fillId="26" borderId="14" xfId="0" applyNumberFormat="1" applyFont="1" applyFill="1" applyBorder="1" applyAlignment="1">
      <alignment horizontal="left" vertical="top" wrapText="1"/>
    </xf>
    <xf numFmtId="0" fontId="9" fillId="26" borderId="31" xfId="0" applyNumberFormat="1" applyFont="1" applyFill="1" applyBorder="1" applyAlignment="1">
      <alignment horizontal="left" vertical="top"/>
    </xf>
    <xf numFmtId="0" fontId="9" fillId="26" borderId="23" xfId="0" applyNumberFormat="1" applyFont="1" applyFill="1" applyBorder="1" applyAlignment="1">
      <alignment horizontal="left" vertical="top"/>
    </xf>
    <xf numFmtId="0" fontId="9" fillId="26" borderId="46" xfId="0" applyNumberFormat="1" applyFont="1" applyFill="1" applyBorder="1" applyAlignment="1">
      <alignment horizontal="left" vertical="top" wrapText="1"/>
    </xf>
    <xf numFmtId="0" fontId="9" fillId="26" borderId="46" xfId="0" applyNumberFormat="1" applyFont="1" applyFill="1" applyBorder="1" applyAlignment="1">
      <alignment vertical="top" wrapText="1"/>
    </xf>
    <xf numFmtId="0" fontId="6" fillId="37" borderId="65" xfId="0" applyNumberFormat="1" applyFont="1" applyFill="1" applyBorder="1" applyAlignment="1" applyProtection="1">
      <alignment horizontal="center" wrapText="1"/>
      <protection locked="0"/>
    </xf>
    <xf numFmtId="0" fontId="9" fillId="26" borderId="46" xfId="0" applyNumberFormat="1" applyFont="1" applyFill="1" applyBorder="1" applyAlignment="1">
      <alignment horizontal="left" vertical="top"/>
    </xf>
    <xf numFmtId="0" fontId="6" fillId="26" borderId="25" xfId="0" applyNumberFormat="1" applyFont="1" applyFill="1" applyBorder="1" applyAlignment="1" applyProtection="1">
      <alignment horizontal="center"/>
      <protection locked="0"/>
    </xf>
    <xf numFmtId="3" fontId="6" fillId="26" borderId="64" xfId="0" applyNumberFormat="1" applyFont="1" applyFill="1" applyBorder="1" applyAlignment="1" applyProtection="1">
      <alignment horizontal="center" wrapText="1"/>
      <protection locked="0"/>
    </xf>
    <xf numFmtId="0" fontId="9" fillId="33" borderId="66" xfId="0" applyFont="1" applyFill="1" applyBorder="1" applyAlignment="1">
      <alignment horizontal="center" vertical="center"/>
    </xf>
    <xf numFmtId="0" fontId="8" fillId="33" borderId="15"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8" fillId="33" borderId="23" xfId="0" applyFont="1" applyFill="1" applyBorder="1" applyAlignment="1" applyProtection="1">
      <alignment horizontal="center" vertical="center"/>
      <protection/>
    </xf>
    <xf numFmtId="0" fontId="0" fillId="0" borderId="48" xfId="0" applyBorder="1" applyAlignment="1" applyProtection="1">
      <alignment horizontal="center" vertical="center"/>
      <protection locked="0"/>
    </xf>
    <xf numFmtId="0" fontId="1" fillId="37" borderId="67" xfId="0" applyFont="1" applyFill="1" applyBorder="1" applyAlignment="1" applyProtection="1">
      <alignment horizontal="center" vertical="center"/>
      <protection locked="0"/>
    </xf>
    <xf numFmtId="0" fontId="52" fillId="37" borderId="0" xfId="0" applyFont="1" applyFill="1" applyAlignment="1">
      <alignment horizontal="center" vertical="center"/>
    </xf>
    <xf numFmtId="0" fontId="5" fillId="26" borderId="0" xfId="0" applyFont="1" applyFill="1" applyAlignment="1">
      <alignment horizontal="right" vertical="center"/>
    </xf>
    <xf numFmtId="0" fontId="62" fillId="26" borderId="0" xfId="0" applyFont="1" applyFill="1" applyAlignment="1">
      <alignment vertical="center"/>
    </xf>
    <xf numFmtId="0" fontId="0" fillId="26" borderId="0" xfId="0" applyFill="1" applyAlignment="1">
      <alignment/>
    </xf>
    <xf numFmtId="0" fontId="0" fillId="37" borderId="0" xfId="0" applyFill="1" applyBorder="1" applyAlignment="1">
      <alignment horizontal="right"/>
    </xf>
    <xf numFmtId="0" fontId="64" fillId="43" borderId="0" xfId="0" applyFont="1" applyFill="1" applyBorder="1" applyAlignment="1">
      <alignment horizontal="center" vertical="center"/>
    </xf>
    <xf numFmtId="0" fontId="14" fillId="43" borderId="67" xfId="0" applyFont="1" applyFill="1" applyBorder="1" applyAlignment="1" applyProtection="1">
      <alignment horizontal="center" vertical="center"/>
      <protection locked="0"/>
    </xf>
    <xf numFmtId="0" fontId="0" fillId="37" borderId="68" xfId="0" applyFill="1" applyBorder="1" applyAlignment="1">
      <alignment/>
    </xf>
    <xf numFmtId="0" fontId="0" fillId="37" borderId="0" xfId="0" applyFill="1" applyBorder="1" applyAlignment="1">
      <alignment/>
    </xf>
    <xf numFmtId="0" fontId="0" fillId="37" borderId="69" xfId="0" applyFill="1" applyBorder="1" applyAlignment="1">
      <alignment/>
    </xf>
    <xf numFmtId="0" fontId="46" fillId="37" borderId="0" xfId="0" applyFont="1" applyFill="1" applyBorder="1" applyAlignment="1">
      <alignment horizontal="center"/>
    </xf>
    <xf numFmtId="0" fontId="0" fillId="37" borderId="68" xfId="0" applyFill="1" applyBorder="1" applyAlignment="1">
      <alignment vertical="center"/>
    </xf>
    <xf numFmtId="0" fontId="0" fillId="44" borderId="0" xfId="0" applyFill="1" applyBorder="1" applyAlignment="1">
      <alignment/>
    </xf>
    <xf numFmtId="0" fontId="1" fillId="37" borderId="67" xfId="0" applyFont="1" applyFill="1" applyBorder="1" applyAlignment="1" applyProtection="1">
      <alignment horizontal="center" vertical="center"/>
      <protection locked="0"/>
    </xf>
    <xf numFmtId="0" fontId="9" fillId="9" borderId="12" xfId="0" applyFont="1" applyFill="1" applyBorder="1" applyAlignment="1" applyProtection="1">
      <alignment horizontal="center" vertical="center"/>
      <protection/>
    </xf>
    <xf numFmtId="0" fontId="9" fillId="9" borderId="12" xfId="0" applyFont="1" applyFill="1" applyBorder="1" applyAlignment="1" applyProtection="1">
      <alignment horizontal="center" vertical="center"/>
      <protection/>
    </xf>
    <xf numFmtId="10" fontId="6" fillId="26" borderId="9" xfId="0" applyNumberFormat="1" applyFont="1" applyFill="1" applyBorder="1" applyAlignment="1" applyProtection="1">
      <alignment horizontal="center" vertical="center"/>
      <protection locked="0"/>
    </xf>
    <xf numFmtId="0" fontId="62" fillId="26" borderId="0" xfId="0" applyFont="1" applyFill="1" applyAlignment="1" applyProtection="1">
      <alignment horizontal="left" vertical="center"/>
      <protection locked="0"/>
    </xf>
    <xf numFmtId="0" fontId="6" fillId="26" borderId="0" xfId="0" applyFont="1" applyFill="1" applyAlignment="1">
      <alignment vertical="center"/>
    </xf>
    <xf numFmtId="3" fontId="6" fillId="26" borderId="0" xfId="0" applyNumberFormat="1" applyFont="1" applyFill="1" applyAlignment="1">
      <alignment vertical="center"/>
    </xf>
    <xf numFmtId="0" fontId="7" fillId="26" borderId="70"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20" xfId="0" applyFont="1" applyFill="1" applyBorder="1" applyAlignment="1">
      <alignment horizontal="center" vertical="center"/>
    </xf>
    <xf numFmtId="0" fontId="6" fillId="26" borderId="71" xfId="0" applyFont="1" applyFill="1" applyBorder="1" applyAlignment="1">
      <alignment vertical="center"/>
    </xf>
    <xf numFmtId="0" fontId="7" fillId="26" borderId="38" xfId="0" applyFont="1" applyFill="1" applyBorder="1" applyAlignment="1">
      <alignment horizontal="center" vertical="center"/>
    </xf>
    <xf numFmtId="0" fontId="7" fillId="26" borderId="21" xfId="0" applyFont="1" applyFill="1" applyBorder="1" applyAlignment="1">
      <alignment horizontal="center" vertical="center"/>
    </xf>
    <xf numFmtId="167" fontId="0" fillId="26" borderId="17" xfId="37" applyNumberFormat="1" applyFont="1" applyFill="1" applyBorder="1" applyAlignment="1">
      <alignment horizontal="center" vertical="center"/>
    </xf>
    <xf numFmtId="3" fontId="6" fillId="26" borderId="9" xfId="0" applyNumberFormat="1" applyFont="1" applyFill="1" applyBorder="1" applyAlignment="1">
      <alignment horizontal="center" vertical="center"/>
    </xf>
    <xf numFmtId="3" fontId="6" fillId="26" borderId="8" xfId="0" applyNumberFormat="1" applyFont="1" applyFill="1" applyBorder="1" applyAlignment="1">
      <alignment horizontal="center" vertical="center"/>
    </xf>
    <xf numFmtId="167" fontId="0" fillId="26" borderId="17" xfId="37" applyNumberFormat="1" applyFont="1" applyFill="1" applyBorder="1" applyAlignment="1">
      <alignment horizontal="center" vertical="center" wrapText="1"/>
    </xf>
    <xf numFmtId="167" fontId="6" fillId="26" borderId="17" xfId="0" applyNumberFormat="1" applyFont="1" applyFill="1" applyBorder="1" applyAlignment="1">
      <alignment horizontal="center" vertical="center"/>
    </xf>
    <xf numFmtId="3" fontId="0" fillId="26" borderId="9" xfId="0" applyNumberFormat="1" applyFill="1" applyBorder="1" applyAlignment="1">
      <alignment horizontal="center" vertical="center"/>
    </xf>
    <xf numFmtId="167" fontId="6" fillId="26" borderId="63" xfId="0" applyNumberFormat="1" applyFont="1" applyFill="1" applyBorder="1" applyAlignment="1">
      <alignment horizontal="center" vertical="center"/>
    </xf>
    <xf numFmtId="3" fontId="6" fillId="26" borderId="45" xfId="0" applyNumberFormat="1" applyFont="1" applyFill="1" applyBorder="1" applyAlignment="1">
      <alignment horizontal="center" vertical="center"/>
    </xf>
    <xf numFmtId="3" fontId="6" fillId="26" borderId="36" xfId="0" applyNumberFormat="1" applyFont="1" applyFill="1" applyBorder="1" applyAlignment="1">
      <alignment horizontal="center" vertical="center"/>
    </xf>
    <xf numFmtId="167" fontId="6" fillId="26" borderId="18" xfId="0" applyNumberFormat="1" applyFont="1" applyFill="1" applyBorder="1" applyAlignment="1">
      <alignment horizontal="center" vertical="center"/>
    </xf>
    <xf numFmtId="3" fontId="6" fillId="26" borderId="33" xfId="0" applyNumberFormat="1" applyFont="1" applyFill="1" applyBorder="1" applyAlignment="1">
      <alignment horizontal="center" vertical="center"/>
    </xf>
    <xf numFmtId="0" fontId="1" fillId="37" borderId="0" xfId="0" applyFont="1" applyFill="1" applyBorder="1" applyAlignment="1">
      <alignment horizontal="center" vertical="center"/>
    </xf>
    <xf numFmtId="0" fontId="0" fillId="37" borderId="0" xfId="0" applyFont="1" applyFill="1" applyBorder="1" applyAlignment="1">
      <alignment/>
    </xf>
    <xf numFmtId="0" fontId="1" fillId="37" borderId="9" xfId="0" applyFont="1" applyFill="1" applyBorder="1" applyAlignment="1" applyProtection="1">
      <alignment horizontal="center" vertical="center"/>
      <protection locked="0"/>
    </xf>
    <xf numFmtId="0" fontId="7" fillId="26" borderId="72" xfId="0" applyFont="1" applyFill="1" applyBorder="1" applyAlignment="1">
      <alignment horizontal="center" vertical="center"/>
    </xf>
    <xf numFmtId="0" fontId="7" fillId="26" borderId="73" xfId="0" applyFont="1" applyFill="1" applyBorder="1" applyAlignment="1">
      <alignment horizontal="center" vertical="center"/>
    </xf>
    <xf numFmtId="0" fontId="0" fillId="26" borderId="0" xfId="0" applyFill="1" applyAlignment="1" applyProtection="1">
      <alignment/>
      <protection locked="0"/>
    </xf>
    <xf numFmtId="0" fontId="56" fillId="37" borderId="0" xfId="0" applyFont="1" applyFill="1" applyBorder="1" applyAlignment="1">
      <alignment horizontal="center"/>
    </xf>
    <xf numFmtId="0" fontId="67" fillId="37" borderId="0" xfId="0" applyFont="1" applyFill="1" applyBorder="1" applyAlignment="1">
      <alignment vertical="center"/>
    </xf>
    <xf numFmtId="49" fontId="67" fillId="37" borderId="0" xfId="0" applyNumberFormat="1" applyFont="1" applyFill="1" applyBorder="1" applyAlignment="1">
      <alignment vertical="center"/>
    </xf>
    <xf numFmtId="0" fontId="67" fillId="37" borderId="0" xfId="0" applyFont="1" applyFill="1" applyBorder="1" applyAlignment="1">
      <alignment horizontal="center" vertical="center"/>
    </xf>
    <xf numFmtId="4" fontId="6" fillId="26" borderId="9" xfId="0" applyNumberFormat="1" applyFont="1" applyFill="1" applyBorder="1" applyAlignment="1" applyProtection="1">
      <alignment horizontal="center" vertical="center"/>
      <protection/>
    </xf>
    <xf numFmtId="4" fontId="6" fillId="26" borderId="45" xfId="0" applyNumberFormat="1" applyFont="1" applyFill="1" applyBorder="1" applyAlignment="1" applyProtection="1">
      <alignment horizontal="center" vertical="center"/>
      <protection/>
    </xf>
    <xf numFmtId="4" fontId="6" fillId="26" borderId="24" xfId="0" applyNumberFormat="1" applyFont="1" applyFill="1" applyBorder="1" applyAlignment="1" applyProtection="1">
      <alignment horizontal="center" vertical="center"/>
      <protection/>
    </xf>
    <xf numFmtId="4" fontId="6" fillId="26" borderId="24" xfId="0" applyNumberFormat="1" applyFont="1" applyFill="1" applyBorder="1" applyAlignment="1" applyProtection="1">
      <alignment horizontal="center" vertical="center"/>
      <protection locked="0"/>
    </xf>
    <xf numFmtId="0" fontId="63" fillId="37" borderId="68" xfId="0" applyFont="1" applyFill="1" applyBorder="1" applyAlignment="1">
      <alignment horizontal="right" vertical="center"/>
    </xf>
    <xf numFmtId="0" fontId="46" fillId="37" borderId="0" xfId="0" applyFont="1" applyFill="1" applyBorder="1" applyAlignment="1">
      <alignment/>
    </xf>
    <xf numFmtId="0" fontId="46" fillId="37" borderId="69" xfId="0" applyFont="1" applyFill="1" applyBorder="1" applyAlignment="1">
      <alignment/>
    </xf>
    <xf numFmtId="0" fontId="0" fillId="37" borderId="68" xfId="0" applyFill="1" applyBorder="1" applyAlignment="1">
      <alignment/>
    </xf>
    <xf numFmtId="0" fontId="0" fillId="37" borderId="69" xfId="0" applyFill="1" applyBorder="1" applyAlignment="1">
      <alignment/>
    </xf>
    <xf numFmtId="0" fontId="20" fillId="37" borderId="0" xfId="0" applyFont="1" applyFill="1" applyBorder="1" applyAlignment="1">
      <alignment vertical="center"/>
    </xf>
    <xf numFmtId="0" fontId="20" fillId="35" borderId="0" xfId="0" applyFont="1" applyFill="1" applyAlignment="1">
      <alignment vertical="center"/>
    </xf>
    <xf numFmtId="0" fontId="20" fillId="0" borderId="0" xfId="0" applyFont="1" applyAlignment="1">
      <alignment vertical="center"/>
    </xf>
    <xf numFmtId="0" fontId="20" fillId="0" borderId="74" xfId="0" applyFont="1" applyBorder="1" applyAlignment="1">
      <alignment vertical="center"/>
    </xf>
    <xf numFmtId="0" fontId="20" fillId="37" borderId="0" xfId="0" applyFont="1" applyFill="1" applyBorder="1" applyAlignment="1">
      <alignment/>
    </xf>
    <xf numFmtId="0" fontId="65" fillId="37" borderId="68" xfId="0" applyFont="1" applyFill="1" applyBorder="1" applyAlignment="1">
      <alignment horizontal="center"/>
    </xf>
    <xf numFmtId="0" fontId="0" fillId="37" borderId="0" xfId="0" applyFont="1" applyFill="1" applyBorder="1" applyAlignment="1">
      <alignment horizontal="center"/>
    </xf>
    <xf numFmtId="0" fontId="20" fillId="34" borderId="0" xfId="0" applyFont="1" applyFill="1" applyAlignment="1">
      <alignment vertical="center"/>
    </xf>
    <xf numFmtId="0" fontId="0" fillId="34" borderId="0" xfId="0" applyFill="1" applyAlignment="1">
      <alignment vertical="center"/>
    </xf>
    <xf numFmtId="0" fontId="12" fillId="33" borderId="0" xfId="0" applyFont="1" applyFill="1" applyAlignment="1">
      <alignment vertical="center"/>
    </xf>
    <xf numFmtId="0" fontId="0" fillId="33" borderId="0" xfId="0" applyFill="1" applyAlignment="1">
      <alignment vertical="center"/>
    </xf>
    <xf numFmtId="0" fontId="5" fillId="0" borderId="9" xfId="0" applyFont="1" applyBorder="1" applyAlignment="1">
      <alignment horizontal="center" vertical="center"/>
    </xf>
    <xf numFmtId="0" fontId="12" fillId="33" borderId="0" xfId="0" applyFont="1" applyFill="1" applyAlignment="1">
      <alignment horizontal="center" vertical="center"/>
    </xf>
    <xf numFmtId="0" fontId="12" fillId="26" borderId="0" xfId="0" applyFont="1" applyFill="1" applyAlignment="1">
      <alignment vertical="center"/>
    </xf>
    <xf numFmtId="0" fontId="12" fillId="0" borderId="0" xfId="0" applyFont="1" applyAlignment="1">
      <alignment vertical="center"/>
    </xf>
    <xf numFmtId="0" fontId="1" fillId="0" borderId="9" xfId="0" applyFont="1" applyBorder="1" applyAlignment="1" applyProtection="1">
      <alignment horizontal="center" vertical="center"/>
      <protection locked="0"/>
    </xf>
    <xf numFmtId="0" fontId="12" fillId="33" borderId="0" xfId="0" applyFont="1" applyFill="1" applyAlignment="1">
      <alignment horizontal="right" vertical="center"/>
    </xf>
    <xf numFmtId="0" fontId="12" fillId="33" borderId="11" xfId="0" applyFont="1" applyFill="1" applyBorder="1" applyAlignment="1">
      <alignment vertical="center"/>
    </xf>
    <xf numFmtId="0" fontId="12" fillId="33" borderId="15"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42" xfId="0" applyFont="1" applyFill="1" applyBorder="1" applyAlignment="1">
      <alignment horizontal="center" vertical="center"/>
    </xf>
    <xf numFmtId="0" fontId="6" fillId="33" borderId="33" xfId="0" applyFont="1" applyFill="1" applyBorder="1" applyAlignment="1" applyProtection="1">
      <alignment vertical="center"/>
      <protection/>
    </xf>
    <xf numFmtId="0" fontId="0" fillId="36" borderId="50" xfId="0" applyFill="1" applyBorder="1" applyAlignment="1" applyProtection="1">
      <alignment vertical="center"/>
      <protection/>
    </xf>
    <xf numFmtId="0" fontId="42" fillId="37" borderId="0" xfId="0" applyFont="1" applyFill="1" applyBorder="1" applyAlignment="1">
      <alignment horizontal="center" vertical="center"/>
    </xf>
    <xf numFmtId="0" fontId="0" fillId="37" borderId="0" xfId="0" applyFont="1" applyFill="1" applyBorder="1" applyAlignment="1">
      <alignment/>
    </xf>
    <xf numFmtId="0" fontId="1" fillId="37" borderId="0" xfId="0" applyFont="1" applyFill="1" applyBorder="1" applyAlignment="1">
      <alignment vertical="center"/>
    </xf>
    <xf numFmtId="0" fontId="0" fillId="26" borderId="0" xfId="0" applyFont="1" applyFill="1" applyAlignment="1">
      <alignment horizontal="center"/>
    </xf>
    <xf numFmtId="0" fontId="12" fillId="37" borderId="41" xfId="0" applyFont="1" applyFill="1" applyBorder="1" applyAlignment="1">
      <alignment vertical="center"/>
    </xf>
    <xf numFmtId="0" fontId="12" fillId="37" borderId="0" xfId="0" applyFont="1" applyFill="1" applyBorder="1" applyAlignment="1">
      <alignment vertical="center"/>
    </xf>
    <xf numFmtId="0" fontId="28" fillId="37" borderId="0" xfId="0" applyFont="1" applyFill="1" applyBorder="1" applyAlignment="1">
      <alignment vertical="center"/>
    </xf>
    <xf numFmtId="0" fontId="0" fillId="37" borderId="0" xfId="0" applyFont="1" applyFill="1" applyBorder="1" applyAlignment="1" applyProtection="1">
      <alignment vertical="center"/>
      <protection/>
    </xf>
    <xf numFmtId="0" fontId="0" fillId="37" borderId="75" xfId="0" applyFont="1" applyFill="1" applyBorder="1" applyAlignment="1" applyProtection="1">
      <alignment vertical="center"/>
      <protection/>
    </xf>
    <xf numFmtId="0" fontId="12" fillId="26" borderId="32" xfId="0" applyFont="1" applyFill="1" applyBorder="1" applyAlignment="1">
      <alignment horizontal="right" vertical="center"/>
    </xf>
    <xf numFmtId="0" fontId="0" fillId="37" borderId="0" xfId="0" applyFont="1" applyFill="1" applyBorder="1" applyAlignment="1">
      <alignment vertical="center"/>
    </xf>
    <xf numFmtId="49" fontId="0" fillId="37" borderId="9" xfId="0" applyNumberFormat="1" applyFont="1" applyFill="1" applyBorder="1" applyAlignment="1" applyProtection="1">
      <alignment horizontal="left" vertical="center"/>
      <protection/>
    </xf>
    <xf numFmtId="0" fontId="0" fillId="37" borderId="41" xfId="0" applyFont="1" applyFill="1" applyBorder="1" applyAlignment="1">
      <alignment vertical="center"/>
    </xf>
    <xf numFmtId="0" fontId="0" fillId="37" borderId="44" xfId="0" applyFont="1" applyFill="1" applyBorder="1" applyAlignment="1">
      <alignment vertical="center"/>
    </xf>
    <xf numFmtId="0" fontId="0" fillId="37" borderId="41" xfId="0" applyFont="1" applyFill="1" applyBorder="1" applyAlignment="1">
      <alignment vertical="center"/>
    </xf>
    <xf numFmtId="0" fontId="0" fillId="37" borderId="0" xfId="0" applyFont="1" applyFill="1" applyBorder="1" applyAlignment="1">
      <alignment vertical="center"/>
    </xf>
    <xf numFmtId="0" fontId="12" fillId="37" borderId="0" xfId="0" applyFont="1" applyFill="1" applyBorder="1" applyAlignment="1">
      <alignment horizontal="center" vertical="center"/>
    </xf>
    <xf numFmtId="0" fontId="1" fillId="37" borderId="0" xfId="0" applyFont="1" applyFill="1" applyBorder="1" applyAlignment="1">
      <alignment vertical="center"/>
    </xf>
    <xf numFmtId="0" fontId="42" fillId="37" borderId="44" xfId="0" applyFont="1" applyFill="1" applyBorder="1" applyAlignment="1">
      <alignment horizontal="center" vertical="center"/>
    </xf>
    <xf numFmtId="0" fontId="12" fillId="37" borderId="0" xfId="0" applyFont="1" applyFill="1" applyBorder="1" applyAlignment="1">
      <alignment vertical="center"/>
    </xf>
    <xf numFmtId="0" fontId="0" fillId="37" borderId="69" xfId="0" applyFont="1" applyFill="1" applyBorder="1" applyAlignment="1">
      <alignment vertical="center"/>
    </xf>
    <xf numFmtId="0" fontId="1" fillId="37" borderId="44" xfId="0" applyFont="1" applyFill="1" applyBorder="1" applyAlignment="1">
      <alignment vertical="center"/>
    </xf>
    <xf numFmtId="0" fontId="23" fillId="37" borderId="41" xfId="0" applyFont="1" applyFill="1" applyBorder="1" applyAlignment="1">
      <alignment horizontal="center" vertical="center"/>
    </xf>
    <xf numFmtId="0" fontId="23" fillId="37" borderId="0" xfId="0" applyFont="1" applyFill="1" applyBorder="1" applyAlignment="1">
      <alignment horizontal="center" vertical="center"/>
    </xf>
    <xf numFmtId="0" fontId="0" fillId="26" borderId="0" xfId="0" applyFont="1" applyFill="1" applyAlignment="1">
      <alignment/>
    </xf>
    <xf numFmtId="0" fontId="0" fillId="37" borderId="0" xfId="0" applyFont="1" applyFill="1" applyAlignment="1">
      <alignment/>
    </xf>
    <xf numFmtId="0" fontId="12" fillId="26" borderId="0" xfId="0" applyFont="1" applyFill="1" applyAlignment="1">
      <alignment/>
    </xf>
    <xf numFmtId="0" fontId="0" fillId="37" borderId="41" xfId="0" applyFont="1" applyFill="1" applyBorder="1" applyAlignment="1">
      <alignment/>
    </xf>
    <xf numFmtId="0" fontId="0" fillId="37" borderId="44" xfId="0" applyFont="1" applyFill="1" applyBorder="1" applyAlignment="1">
      <alignment/>
    </xf>
    <xf numFmtId="49" fontId="0" fillId="37" borderId="0" xfId="0" applyNumberFormat="1" applyFont="1" applyFill="1" applyBorder="1" applyAlignment="1">
      <alignment vertical="center"/>
    </xf>
    <xf numFmtId="0" fontId="1" fillId="37" borderId="44" xfId="0" applyFont="1" applyFill="1" applyBorder="1" applyAlignment="1">
      <alignment vertical="center"/>
    </xf>
    <xf numFmtId="0" fontId="0" fillId="37" borderId="0" xfId="0" applyFont="1" applyFill="1" applyBorder="1" applyAlignment="1">
      <alignment horizontal="left" vertical="center"/>
    </xf>
    <xf numFmtId="0" fontId="0" fillId="42" borderId="59" xfId="0" applyFill="1" applyBorder="1" applyAlignment="1" applyProtection="1">
      <alignment horizontal="left" vertical="center"/>
      <protection locked="0"/>
    </xf>
    <xf numFmtId="0" fontId="79" fillId="42" borderId="59" xfId="40" applyFill="1" applyBorder="1" applyAlignment="1" applyProtection="1">
      <alignment vertical="center"/>
      <protection locked="0"/>
    </xf>
    <xf numFmtId="0" fontId="79" fillId="42" borderId="60" xfId="40" applyFill="1" applyBorder="1" applyAlignment="1" applyProtection="1">
      <alignment vertical="center"/>
      <protection locked="0"/>
    </xf>
    <xf numFmtId="0" fontId="0" fillId="26" borderId="0" xfId="0" applyFill="1" applyAlignment="1">
      <alignment vertical="top" wrapText="1"/>
    </xf>
    <xf numFmtId="0" fontId="4" fillId="26" borderId="0" xfId="0" applyFont="1" applyFill="1" applyAlignment="1">
      <alignment vertical="center"/>
    </xf>
    <xf numFmtId="0" fontId="11" fillId="33" borderId="0" xfId="0" applyFont="1" applyFill="1" applyAlignment="1">
      <alignment horizontal="center" wrapText="1"/>
    </xf>
    <xf numFmtId="0" fontId="11" fillId="33" borderId="0" xfId="0" applyFont="1" applyFill="1" applyAlignment="1">
      <alignment horizontal="left" wrapText="1"/>
    </xf>
    <xf numFmtId="0" fontId="22" fillId="33" borderId="0" xfId="0" applyFont="1" applyFill="1" applyAlignment="1">
      <alignment horizontal="left" wrapText="1"/>
    </xf>
    <xf numFmtId="0" fontId="49" fillId="33" borderId="0" xfId="0" applyFont="1" applyFill="1" applyAlignment="1">
      <alignment horizontal="left" wrapText="1" shrinkToFit="1"/>
    </xf>
    <xf numFmtId="0" fontId="50" fillId="33" borderId="0" xfId="0" applyFont="1" applyFill="1" applyAlignment="1">
      <alignment horizontal="center" wrapText="1"/>
    </xf>
    <xf numFmtId="0" fontId="3" fillId="0" borderId="0" xfId="0" applyFont="1" applyAlignment="1">
      <alignment horizontal="center" wrapText="1"/>
    </xf>
    <xf numFmtId="0" fontId="48" fillId="33" borderId="0" xfId="0" applyFont="1" applyFill="1" applyAlignment="1">
      <alignment horizontal="center" wrapText="1"/>
    </xf>
    <xf numFmtId="0" fontId="11" fillId="33" borderId="0" xfId="0" applyFont="1" applyFill="1" applyAlignment="1">
      <alignment horizontal="center"/>
    </xf>
    <xf numFmtId="0" fontId="22" fillId="33" borderId="0" xfId="0" applyFont="1" applyFill="1" applyAlignment="1">
      <alignment horizontal="center"/>
    </xf>
    <xf numFmtId="0" fontId="11" fillId="33" borderId="0" xfId="0" applyFont="1" applyFill="1" applyAlignment="1">
      <alignment horizontal="center" vertical="top" wrapText="1"/>
    </xf>
    <xf numFmtId="0" fontId="73" fillId="36" borderId="0" xfId="0" applyFont="1" applyFill="1" applyAlignment="1">
      <alignment horizontal="center" wrapText="1"/>
    </xf>
    <xf numFmtId="0" fontId="0" fillId="0" borderId="0" xfId="0" applyAlignment="1">
      <alignment horizontal="center" wrapText="1"/>
    </xf>
    <xf numFmtId="0" fontId="0" fillId="45" borderId="0" xfId="0" applyFill="1" applyAlignment="1">
      <alignment/>
    </xf>
    <xf numFmtId="0" fontId="0" fillId="0" borderId="0" xfId="0" applyAlignment="1">
      <alignment/>
    </xf>
    <xf numFmtId="0" fontId="23" fillId="37" borderId="0" xfId="0" applyFont="1" applyFill="1" applyAlignment="1">
      <alignment horizontal="center" vertical="center"/>
    </xf>
    <xf numFmtId="0" fontId="23" fillId="37" borderId="76" xfId="0" applyFont="1" applyFill="1" applyBorder="1" applyAlignment="1">
      <alignment vertical="center"/>
    </xf>
    <xf numFmtId="0" fontId="0" fillId="0" borderId="77" xfId="0" applyBorder="1" applyAlignment="1">
      <alignment vertical="center"/>
    </xf>
    <xf numFmtId="0" fontId="59" fillId="37" borderId="59" xfId="0" applyFont="1" applyFill="1" applyBorder="1" applyAlignment="1" applyProtection="1">
      <alignment horizontal="center" vertical="center"/>
      <protection locked="0"/>
    </xf>
    <xf numFmtId="0" fontId="59" fillId="0" borderId="0" xfId="0" applyFont="1" applyAlignment="1" applyProtection="1">
      <alignment horizontal="center" vertical="center"/>
      <protection locked="0"/>
    </xf>
    <xf numFmtId="0" fontId="59" fillId="0" borderId="60" xfId="0" applyFont="1" applyBorder="1" applyAlignment="1" applyProtection="1">
      <alignment horizontal="center" vertical="center"/>
      <protection locked="0"/>
    </xf>
    <xf numFmtId="0" fontId="52" fillId="37" borderId="0" xfId="0" applyFont="1" applyFill="1" applyAlignment="1">
      <alignment horizontal="center" vertical="center"/>
    </xf>
    <xf numFmtId="0" fontId="0" fillId="0" borderId="0" xfId="0" applyAlignment="1">
      <alignment horizontal="center" vertical="center"/>
    </xf>
    <xf numFmtId="0" fontId="60" fillId="37" borderId="0" xfId="0" applyFont="1" applyFill="1" applyAlignment="1">
      <alignment horizontal="center" vertical="center"/>
    </xf>
    <xf numFmtId="0" fontId="0" fillId="42" borderId="59" xfId="0" applyFill="1" applyBorder="1" applyAlignment="1" applyProtection="1">
      <alignment vertical="top"/>
      <protection locked="0"/>
    </xf>
    <xf numFmtId="0" fontId="0" fillId="41" borderId="78" xfId="0" applyFill="1" applyBorder="1" applyAlignment="1" applyProtection="1">
      <alignment vertical="top"/>
      <protection locked="0"/>
    </xf>
    <xf numFmtId="0" fontId="0" fillId="41" borderId="60" xfId="0" applyFill="1" applyBorder="1" applyAlignment="1" applyProtection="1">
      <alignment vertical="top"/>
      <protection locked="0"/>
    </xf>
    <xf numFmtId="49" fontId="9" fillId="26" borderId="40" xfId="0" applyNumberFormat="1" applyFont="1" applyFill="1" applyBorder="1" applyAlignment="1">
      <alignment vertical="top" wrapText="1"/>
    </xf>
    <xf numFmtId="49" fontId="0" fillId="0" borderId="29" xfId="0" applyNumberFormat="1" applyBorder="1" applyAlignment="1">
      <alignment vertical="top" wrapText="1"/>
    </xf>
    <xf numFmtId="0" fontId="10" fillId="33" borderId="47" xfId="0" applyNumberFormat="1" applyFont="1" applyFill="1" applyBorder="1" applyAlignment="1">
      <alignment/>
    </xf>
    <xf numFmtId="0" fontId="6" fillId="0" borderId="47" xfId="0" applyNumberFormat="1" applyFont="1" applyBorder="1" applyAlignment="1">
      <alignment/>
    </xf>
    <xf numFmtId="0" fontId="0" fillId="0" borderId="47" xfId="0" applyNumberFormat="1" applyBorder="1" applyAlignment="1">
      <alignment/>
    </xf>
    <xf numFmtId="0" fontId="7" fillId="33" borderId="79" xfId="0" applyNumberFormat="1" applyFont="1" applyFill="1" applyBorder="1" applyAlignment="1">
      <alignment/>
    </xf>
    <xf numFmtId="0" fontId="6" fillId="0" borderId="79" xfId="0" applyNumberFormat="1" applyFont="1" applyBorder="1" applyAlignment="1">
      <alignment/>
    </xf>
    <xf numFmtId="0" fontId="0" fillId="0" borderId="79" xfId="0" applyNumberFormat="1" applyBorder="1" applyAlignment="1">
      <alignment/>
    </xf>
    <xf numFmtId="3" fontId="0" fillId="26" borderId="31" xfId="39" applyNumberFormat="1" applyFont="1" applyFill="1" applyBorder="1" applyAlignment="1" applyProtection="1">
      <alignment horizontal="center" wrapText="1"/>
      <protection locked="0"/>
    </xf>
    <xf numFmtId="0" fontId="15" fillId="26" borderId="64" xfId="0" applyNumberFormat="1" applyFont="1" applyFill="1" applyBorder="1" applyAlignment="1" applyProtection="1">
      <alignment horizontal="center" wrapText="1"/>
      <protection locked="0"/>
    </xf>
    <xf numFmtId="0" fontId="6" fillId="26" borderId="31" xfId="0" applyNumberFormat="1" applyFont="1" applyFill="1" applyBorder="1" applyAlignment="1" applyProtection="1">
      <alignment horizontal="center"/>
      <protection locked="0"/>
    </xf>
    <xf numFmtId="0" fontId="0" fillId="37" borderId="51" xfId="0" applyNumberFormat="1" applyFill="1" applyBorder="1" applyAlignment="1" applyProtection="1">
      <alignment horizontal="center"/>
      <protection locked="0"/>
    </xf>
    <xf numFmtId="0" fontId="7" fillId="33" borderId="0" xfId="0" applyFont="1" applyFill="1" applyAlignment="1">
      <alignment horizontal="center"/>
    </xf>
    <xf numFmtId="0" fontId="0" fillId="36" borderId="0" xfId="0" applyFill="1" applyAlignment="1">
      <alignment horizontal="center"/>
    </xf>
    <xf numFmtId="0" fontId="7" fillId="26" borderId="29" xfId="0" applyNumberFormat="1" applyFont="1" applyFill="1" applyBorder="1" applyAlignment="1" applyProtection="1">
      <alignment horizontal="center"/>
      <protection locked="0"/>
    </xf>
    <xf numFmtId="0" fontId="1" fillId="0" borderId="29" xfId="0" applyNumberFormat="1" applyFont="1" applyBorder="1" applyAlignment="1" applyProtection="1">
      <alignment horizontal="center"/>
      <protection locked="0"/>
    </xf>
    <xf numFmtId="0" fontId="1" fillId="0" borderId="80" xfId="0" applyNumberFormat="1" applyFont="1" applyBorder="1" applyAlignment="1" applyProtection="1">
      <alignment horizontal="center"/>
      <protection locked="0"/>
    </xf>
    <xf numFmtId="0" fontId="1" fillId="0" borderId="80" xfId="0" applyNumberFormat="1" applyFont="1" applyBorder="1" applyAlignment="1" applyProtection="1">
      <alignment horizontal="center"/>
      <protection locked="0"/>
    </xf>
    <xf numFmtId="0" fontId="7" fillId="37" borderId="29" xfId="0" applyNumberFormat="1" applyFont="1" applyFill="1" applyBorder="1" applyAlignment="1" applyProtection="1">
      <alignment horizontal="center"/>
      <protection locked="0"/>
    </xf>
    <xf numFmtId="0" fontId="7" fillId="0" borderId="29" xfId="0" applyNumberFormat="1" applyFont="1" applyBorder="1" applyAlignment="1" applyProtection="1">
      <alignment horizontal="center"/>
      <protection locked="0"/>
    </xf>
    <xf numFmtId="0" fontId="7" fillId="0" borderId="13" xfId="0" applyNumberFormat="1" applyFont="1" applyBorder="1" applyAlignment="1" applyProtection="1">
      <alignment horizontal="center"/>
      <protection locked="0"/>
    </xf>
    <xf numFmtId="0" fontId="9" fillId="26" borderId="40" xfId="0" applyNumberFormat="1" applyFont="1" applyFill="1" applyBorder="1" applyAlignment="1">
      <alignment vertical="top" wrapText="1"/>
    </xf>
    <xf numFmtId="0" fontId="0" fillId="0" borderId="29" xfId="0" applyNumberFormat="1" applyBorder="1" applyAlignment="1">
      <alignment vertical="top" wrapText="1"/>
    </xf>
    <xf numFmtId="49" fontId="10" fillId="33" borderId="47" xfId="0" applyNumberFormat="1" applyFont="1" applyFill="1" applyBorder="1" applyAlignment="1">
      <alignment/>
    </xf>
    <xf numFmtId="49" fontId="6" fillId="0" borderId="47" xfId="0" applyNumberFormat="1" applyFont="1" applyBorder="1" applyAlignment="1">
      <alignment/>
    </xf>
    <xf numFmtId="0" fontId="0" fillId="0" borderId="47" xfId="0" applyBorder="1" applyAlignment="1">
      <alignment/>
    </xf>
    <xf numFmtId="0" fontId="9" fillId="26" borderId="10" xfId="0" applyNumberFormat="1" applyFont="1" applyFill="1" applyBorder="1" applyAlignment="1">
      <alignment horizontal="left" wrapText="1"/>
    </xf>
    <xf numFmtId="0" fontId="0" fillId="0" borderId="14" xfId="0" applyNumberFormat="1" applyBorder="1" applyAlignment="1">
      <alignment/>
    </xf>
    <xf numFmtId="0" fontId="0" fillId="0" borderId="31" xfId="0" applyNumberFormat="1" applyFont="1" applyBorder="1" applyAlignment="1" applyProtection="1">
      <alignment horizontal="center"/>
      <protection locked="0"/>
    </xf>
    <xf numFmtId="0" fontId="0" fillId="0" borderId="64" xfId="0" applyNumberFormat="1" applyFont="1" applyBorder="1" applyAlignment="1" applyProtection="1">
      <alignment horizontal="center"/>
      <protection locked="0"/>
    </xf>
    <xf numFmtId="0" fontId="6" fillId="26" borderId="29" xfId="0" applyNumberFormat="1" applyFont="1" applyFill="1" applyBorder="1" applyAlignment="1" applyProtection="1">
      <alignment horizontal="center"/>
      <protection locked="0"/>
    </xf>
    <xf numFmtId="0" fontId="0" fillId="0" borderId="29" xfId="0" applyNumberFormat="1" applyBorder="1" applyAlignment="1" applyProtection="1">
      <alignment/>
      <protection locked="0"/>
    </xf>
    <xf numFmtId="0" fontId="0" fillId="0" borderId="80" xfId="0" applyNumberFormat="1" applyBorder="1" applyAlignment="1" applyProtection="1">
      <alignment/>
      <protection locked="0"/>
    </xf>
    <xf numFmtId="0" fontId="7" fillId="33" borderId="47" xfId="0" applyNumberFormat="1" applyFont="1" applyFill="1" applyBorder="1" applyAlignment="1">
      <alignment/>
    </xf>
    <xf numFmtId="0" fontId="13" fillId="33" borderId="0" xfId="0" applyFont="1" applyFill="1" applyBorder="1" applyAlignment="1">
      <alignment horizontal="right"/>
    </xf>
    <xf numFmtId="0" fontId="12" fillId="0" borderId="0" xfId="0" applyFont="1" applyAlignment="1">
      <alignment horizontal="right"/>
    </xf>
    <xf numFmtId="49" fontId="9" fillId="33" borderId="0" xfId="0" applyNumberFormat="1" applyFont="1" applyFill="1" applyBorder="1" applyAlignment="1">
      <alignment horizontal="left" vertical="top"/>
    </xf>
    <xf numFmtId="49" fontId="13" fillId="33" borderId="0" xfId="0" applyNumberFormat="1" applyFont="1" applyFill="1" applyBorder="1" applyAlignment="1">
      <alignment horizontal="left"/>
    </xf>
    <xf numFmtId="0" fontId="0" fillId="0" borderId="33" xfId="0" applyBorder="1" applyAlignment="1" applyProtection="1">
      <alignment vertical="center"/>
      <protection locked="0"/>
    </xf>
    <xf numFmtId="0" fontId="0" fillId="0" borderId="81" xfId="0" applyBorder="1" applyAlignment="1" applyProtection="1">
      <alignment vertical="center"/>
      <protection locked="0"/>
    </xf>
    <xf numFmtId="0" fontId="12" fillId="36" borderId="0" xfId="0" applyFont="1" applyFill="1" applyAlignment="1">
      <alignment horizontal="right" vertical="center"/>
    </xf>
    <xf numFmtId="0" fontId="0" fillId="36" borderId="0" xfId="0" applyFill="1" applyAlignment="1">
      <alignment horizontal="right" vertical="center"/>
    </xf>
    <xf numFmtId="0" fontId="0" fillId="36" borderId="44" xfId="0" applyFill="1" applyBorder="1" applyAlignment="1">
      <alignment horizontal="right" vertical="center"/>
    </xf>
    <xf numFmtId="0" fontId="9" fillId="33" borderId="0" xfId="0" applyFont="1" applyFill="1" applyAlignment="1">
      <alignment/>
    </xf>
    <xf numFmtId="0" fontId="6" fillId="26" borderId="33" xfId="0" applyFont="1" applyFill="1" applyBorder="1" applyAlignment="1" applyProtection="1">
      <alignment horizontal="left"/>
      <protection locked="0"/>
    </xf>
    <xf numFmtId="0" fontId="6" fillId="26" borderId="30" xfId="0" applyFont="1" applyFill="1" applyBorder="1" applyAlignment="1" applyProtection="1">
      <alignment horizontal="left"/>
      <protection locked="0"/>
    </xf>
    <xf numFmtId="0" fontId="0" fillId="37" borderId="30" xfId="0" applyFill="1" applyBorder="1" applyAlignment="1" applyProtection="1">
      <alignment horizontal="left"/>
      <protection locked="0"/>
    </xf>
    <xf numFmtId="0" fontId="0" fillId="37" borderId="81" xfId="0" applyFill="1" applyBorder="1" applyAlignment="1" applyProtection="1">
      <alignment horizontal="left"/>
      <protection locked="0"/>
    </xf>
    <xf numFmtId="0" fontId="1" fillId="33" borderId="41" xfId="0" applyFont="1" applyFill="1" applyBorder="1" applyAlignment="1">
      <alignment horizontal="center"/>
    </xf>
    <xf numFmtId="0" fontId="1" fillId="33" borderId="0" xfId="0" applyFont="1" applyFill="1" applyAlignment="1">
      <alignment horizontal="center"/>
    </xf>
    <xf numFmtId="0" fontId="0" fillId="0" borderId="79" xfId="0" applyNumberFormat="1" applyBorder="1" applyAlignment="1" applyProtection="1">
      <alignment/>
      <protection locked="0"/>
    </xf>
    <xf numFmtId="0" fontId="0" fillId="0" borderId="82" xfId="0" applyNumberFormat="1" applyBorder="1" applyAlignment="1" applyProtection="1">
      <alignment/>
      <protection locked="0"/>
    </xf>
    <xf numFmtId="0" fontId="6" fillId="37" borderId="31" xfId="0" applyNumberFormat="1" applyFont="1" applyFill="1" applyBorder="1" applyAlignment="1" applyProtection="1">
      <alignment horizontal="center"/>
      <protection locked="0"/>
    </xf>
    <xf numFmtId="0" fontId="6" fillId="0" borderId="31"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8" fillId="33" borderId="0" xfId="0" applyFont="1" applyFill="1" applyAlignment="1">
      <alignment horizontal="center"/>
    </xf>
    <xf numFmtId="0" fontId="1" fillId="0" borderId="0" xfId="0" applyFont="1" applyAlignment="1">
      <alignment horizontal="center"/>
    </xf>
    <xf numFmtId="0" fontId="6" fillId="33" borderId="44" xfId="0" applyFont="1" applyFill="1" applyBorder="1" applyAlignment="1">
      <alignment/>
    </xf>
    <xf numFmtId="0" fontId="0" fillId="0" borderId="44" xfId="0" applyBorder="1" applyAlignment="1">
      <alignment/>
    </xf>
    <xf numFmtId="0" fontId="6" fillId="33" borderId="0" xfId="0" applyFont="1" applyFill="1" applyAlignment="1">
      <alignment/>
    </xf>
    <xf numFmtId="0" fontId="0" fillId="26" borderId="33" xfId="39" applyFont="1" applyFill="1" applyBorder="1" applyAlignment="1" applyProtection="1">
      <alignment horizontal="left"/>
      <protection/>
    </xf>
    <xf numFmtId="0" fontId="6" fillId="26" borderId="30" xfId="0" applyFont="1" applyFill="1" applyBorder="1" applyAlignment="1" applyProtection="1">
      <alignment horizontal="left"/>
      <protection/>
    </xf>
    <xf numFmtId="0" fontId="0" fillId="37" borderId="30" xfId="0" applyFont="1" applyFill="1" applyBorder="1" applyAlignment="1" applyProtection="1">
      <alignment horizontal="left"/>
      <protection/>
    </xf>
    <xf numFmtId="0" fontId="0" fillId="37" borderId="81" xfId="0" applyFont="1" applyFill="1" applyBorder="1" applyAlignment="1" applyProtection="1">
      <alignment horizontal="left"/>
      <protection/>
    </xf>
    <xf numFmtId="0" fontId="9" fillId="33" borderId="30" xfId="0" applyFont="1" applyFill="1" applyBorder="1" applyAlignment="1">
      <alignment/>
    </xf>
    <xf numFmtId="0" fontId="0" fillId="0" borderId="30" xfId="0" applyBorder="1" applyAlignment="1">
      <alignment/>
    </xf>
    <xf numFmtId="0" fontId="9" fillId="33" borderId="30" xfId="0" applyFont="1" applyFill="1" applyBorder="1" applyAlignment="1">
      <alignment horizontal="left"/>
    </xf>
    <xf numFmtId="0" fontId="9" fillId="33" borderId="0" xfId="0" applyFont="1" applyFill="1" applyBorder="1" applyAlignment="1">
      <alignment horizontal="left"/>
    </xf>
    <xf numFmtId="0" fontId="9" fillId="33" borderId="83" xfId="0" applyFont="1" applyFill="1" applyBorder="1" applyAlignment="1">
      <alignment horizontal="center"/>
    </xf>
    <xf numFmtId="0" fontId="0" fillId="0" borderId="32" xfId="0" applyBorder="1" applyAlignment="1">
      <alignment/>
    </xf>
    <xf numFmtId="0" fontId="0" fillId="0" borderId="84" xfId="0" applyBorder="1" applyAlignment="1">
      <alignment/>
    </xf>
    <xf numFmtId="0" fontId="0" fillId="0" borderId="41" xfId="0" applyBorder="1" applyAlignment="1">
      <alignment/>
    </xf>
    <xf numFmtId="0" fontId="0" fillId="0" borderId="0" xfId="0" applyBorder="1" applyAlignment="1">
      <alignment/>
    </xf>
    <xf numFmtId="0" fontId="0" fillId="0" borderId="54" xfId="0" applyBorder="1" applyAlignment="1">
      <alignment/>
    </xf>
    <xf numFmtId="0" fontId="0" fillId="0" borderId="49" xfId="0" applyBorder="1" applyAlignment="1">
      <alignment/>
    </xf>
    <xf numFmtId="0" fontId="0" fillId="0" borderId="85" xfId="0" applyBorder="1" applyAlignment="1">
      <alignment/>
    </xf>
    <xf numFmtId="0" fontId="9" fillId="3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14" fontId="6" fillId="26" borderId="33" xfId="0" applyNumberFormat="1" applyFont="1" applyFill="1" applyBorder="1" applyAlignment="1" applyProtection="1">
      <alignment horizontal="center"/>
      <protection locked="0"/>
    </xf>
    <xf numFmtId="0" fontId="0" fillId="26" borderId="81" xfId="0" applyFill="1" applyBorder="1" applyAlignment="1" applyProtection="1">
      <alignment horizontal="center"/>
      <protection locked="0"/>
    </xf>
    <xf numFmtId="14" fontId="9" fillId="33" borderId="0" xfId="0" applyNumberFormat="1" applyFont="1" applyFill="1" applyBorder="1" applyAlignment="1" applyProtection="1">
      <alignment horizontal="right" wrapText="1"/>
      <protection/>
    </xf>
    <xf numFmtId="0" fontId="0" fillId="36" borderId="0" xfId="0" applyFill="1" applyAlignment="1" applyProtection="1">
      <alignment wrapText="1"/>
      <protection/>
    </xf>
    <xf numFmtId="0" fontId="7" fillId="33" borderId="0" xfId="0" applyFont="1" applyFill="1" applyAlignment="1">
      <alignment horizontal="right"/>
    </xf>
    <xf numFmtId="0" fontId="0" fillId="0" borderId="0" xfId="0" applyAlignment="1">
      <alignment horizontal="right"/>
    </xf>
    <xf numFmtId="0" fontId="7" fillId="33" borderId="0" xfId="0" applyFont="1" applyFill="1" applyAlignment="1">
      <alignment horizontal="center" vertical="center"/>
    </xf>
    <xf numFmtId="0" fontId="0" fillId="36" borderId="0" xfId="0" applyFill="1" applyAlignment="1">
      <alignment horizontal="center" vertical="center"/>
    </xf>
    <xf numFmtId="0" fontId="18" fillId="33"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7" fillId="33" borderId="0" xfId="0" applyFont="1" applyFill="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1" fillId="36" borderId="41" xfId="0" applyFont="1" applyFill="1" applyBorder="1" applyAlignment="1">
      <alignment horizontal="center" vertical="center"/>
    </xf>
    <xf numFmtId="0" fontId="1" fillId="36" borderId="44" xfId="0" applyFont="1" applyFill="1" applyBorder="1" applyAlignment="1">
      <alignment horizontal="center" vertical="center"/>
    </xf>
    <xf numFmtId="0" fontId="9" fillId="33"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6" fillId="26" borderId="33" xfId="0" applyFont="1" applyFill="1" applyBorder="1" applyAlignment="1" applyProtection="1">
      <alignment horizontal="left"/>
      <protection/>
    </xf>
    <xf numFmtId="0" fontId="6" fillId="26" borderId="81" xfId="0" applyFont="1" applyFill="1" applyBorder="1" applyAlignment="1" applyProtection="1">
      <alignment horizontal="left"/>
      <protection/>
    </xf>
    <xf numFmtId="49" fontId="9" fillId="26" borderId="10" xfId="0" applyNumberFormat="1" applyFont="1" applyFill="1" applyBorder="1" applyAlignment="1">
      <alignment horizontal="left" wrapText="1"/>
    </xf>
    <xf numFmtId="0" fontId="0" fillId="0" borderId="14" xfId="0" applyBorder="1" applyAlignment="1">
      <alignment/>
    </xf>
    <xf numFmtId="49" fontId="6" fillId="26" borderId="31" xfId="0" applyNumberFormat="1" applyFont="1" applyFill="1" applyBorder="1" applyAlignment="1" applyProtection="1">
      <alignment horizontal="center"/>
      <protection locked="0"/>
    </xf>
    <xf numFmtId="0" fontId="0" fillId="0" borderId="64" xfId="0" applyFont="1" applyBorder="1" applyAlignment="1" applyProtection="1">
      <alignment horizontal="center"/>
      <protection locked="0"/>
    </xf>
    <xf numFmtId="49" fontId="9" fillId="33" borderId="0" xfId="0"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36" borderId="0" xfId="0" applyFont="1" applyFill="1" applyBorder="1" applyAlignment="1">
      <alignment horizontal="center"/>
    </xf>
    <xf numFmtId="49" fontId="36" fillId="26" borderId="31" xfId="39" applyNumberFormat="1" applyFill="1" applyBorder="1" applyAlignment="1" applyProtection="1">
      <alignment horizontal="center" wrapText="1"/>
      <protection locked="0"/>
    </xf>
    <xf numFmtId="0" fontId="0" fillId="0" borderId="31" xfId="0" applyBorder="1" applyAlignment="1" applyProtection="1">
      <alignment horizontal="center"/>
      <protection locked="0"/>
    </xf>
    <xf numFmtId="0" fontId="0" fillId="0" borderId="51" xfId="0" applyBorder="1" applyAlignment="1" applyProtection="1">
      <alignment horizontal="center"/>
      <protection locked="0"/>
    </xf>
    <xf numFmtId="49" fontId="6" fillId="26" borderId="31" xfId="0" applyNumberFormat="1" applyFont="1" applyFill="1" applyBorder="1" applyAlignment="1" applyProtection="1">
      <alignment horizontal="center" wrapText="1"/>
      <protection locked="0"/>
    </xf>
    <xf numFmtId="0" fontId="7" fillId="33" borderId="47" xfId="0" applyFont="1" applyFill="1" applyBorder="1" applyAlignment="1">
      <alignment horizontal="center"/>
    </xf>
    <xf numFmtId="0" fontId="0" fillId="0" borderId="47" xfId="0" applyBorder="1" applyAlignment="1">
      <alignment horizontal="center"/>
    </xf>
    <xf numFmtId="0" fontId="6" fillId="36" borderId="0" xfId="0" applyFont="1" applyFill="1" applyBorder="1" applyAlignment="1">
      <alignment/>
    </xf>
    <xf numFmtId="0" fontId="9" fillId="33" borderId="79" xfId="0" applyFont="1" applyFill="1" applyBorder="1" applyAlignment="1">
      <alignment horizontal="center" wrapText="1"/>
    </xf>
    <xf numFmtId="0" fontId="0" fillId="0" borderId="79" xfId="0" applyBorder="1" applyAlignment="1">
      <alignment/>
    </xf>
    <xf numFmtId="49" fontId="9" fillId="33" borderId="0" xfId="0" applyNumberFormat="1" applyFont="1" applyFill="1" applyBorder="1" applyAlignment="1">
      <alignment horizontal="left" vertical="center"/>
    </xf>
    <xf numFmtId="0" fontId="0" fillId="36" borderId="0" xfId="0" applyFill="1" applyBorder="1" applyAlignment="1">
      <alignment vertical="center"/>
    </xf>
    <xf numFmtId="0" fontId="0" fillId="0" borderId="44" xfId="0" applyBorder="1" applyAlignment="1">
      <alignment vertical="center"/>
    </xf>
    <xf numFmtId="0" fontId="9" fillId="26" borderId="14" xfId="0" applyNumberFormat="1" applyFont="1" applyFill="1" applyBorder="1" applyAlignment="1">
      <alignment horizontal="left" vertical="top"/>
    </xf>
    <xf numFmtId="0" fontId="0" fillId="0" borderId="31" xfId="0" applyNumberFormat="1" applyBorder="1" applyAlignment="1">
      <alignment/>
    </xf>
    <xf numFmtId="0" fontId="6" fillId="26" borderId="27" xfId="0" applyNumberFormat="1" applyFont="1" applyFill="1" applyBorder="1" applyAlignment="1" applyProtection="1">
      <alignment horizontal="left"/>
      <protection locked="0"/>
    </xf>
    <xf numFmtId="0" fontId="0" fillId="0" borderId="27" xfId="0" applyNumberFormat="1" applyFont="1" applyBorder="1" applyAlignment="1" applyProtection="1">
      <alignment/>
      <protection locked="0"/>
    </xf>
    <xf numFmtId="0" fontId="0" fillId="0" borderId="65" xfId="0" applyNumberFormat="1" applyFont="1" applyBorder="1" applyAlignment="1" applyProtection="1">
      <alignment/>
      <protection locked="0"/>
    </xf>
    <xf numFmtId="49" fontId="6" fillId="26" borderId="29" xfId="0" applyNumberFormat="1" applyFont="1" applyFill="1" applyBorder="1" applyAlignment="1" applyProtection="1">
      <alignment horizontal="center"/>
      <protection locked="0"/>
    </xf>
    <xf numFmtId="49" fontId="0" fillId="0" borderId="79" xfId="0" applyNumberFormat="1" applyBorder="1" applyAlignment="1" applyProtection="1">
      <alignment/>
      <protection locked="0"/>
    </xf>
    <xf numFmtId="49" fontId="0" fillId="0" borderId="82" xfId="0" applyNumberFormat="1" applyBorder="1" applyAlignment="1" applyProtection="1">
      <alignment/>
      <protection locked="0"/>
    </xf>
    <xf numFmtId="49" fontId="7" fillId="33" borderId="0" xfId="0" applyNumberFormat="1" applyFont="1" applyFill="1" applyAlignment="1">
      <alignment/>
    </xf>
    <xf numFmtId="49" fontId="6" fillId="0" borderId="0" xfId="0" applyNumberFormat="1" applyFont="1" applyAlignment="1">
      <alignment/>
    </xf>
    <xf numFmtId="0" fontId="0" fillId="0" borderId="29" xfId="0" applyBorder="1" applyAlignment="1" applyProtection="1">
      <alignment/>
      <protection locked="0"/>
    </xf>
    <xf numFmtId="0" fontId="0" fillId="0" borderId="80" xfId="0" applyBorder="1" applyAlignment="1" applyProtection="1">
      <alignment/>
      <protection locked="0"/>
    </xf>
    <xf numFmtId="0" fontId="6" fillId="26" borderId="27" xfId="0" applyNumberFormat="1" applyFont="1" applyFill="1" applyBorder="1" applyAlignment="1" applyProtection="1">
      <alignment horizontal="center"/>
      <protection locked="0"/>
    </xf>
    <xf numFmtId="0" fontId="6" fillId="37" borderId="65" xfId="0" applyNumberFormat="1" applyFont="1" applyFill="1" applyBorder="1" applyAlignment="1" applyProtection="1">
      <alignment horizontal="center"/>
      <protection locked="0"/>
    </xf>
    <xf numFmtId="0" fontId="7" fillId="33" borderId="41" xfId="0" applyFont="1" applyFill="1" applyBorder="1" applyAlignment="1" applyProtection="1">
      <alignment horizontal="right"/>
      <protection/>
    </xf>
    <xf numFmtId="0" fontId="0" fillId="0" borderId="0" xfId="0" applyBorder="1" applyAlignment="1" applyProtection="1">
      <alignment/>
      <protection/>
    </xf>
    <xf numFmtId="0" fontId="19" fillId="26" borderId="9" xfId="0" applyFont="1" applyFill="1" applyBorder="1" applyAlignment="1" applyProtection="1">
      <alignment horizontal="center" vertical="center"/>
      <protection locked="0"/>
    </xf>
    <xf numFmtId="0" fontId="0" fillId="0" borderId="9" xfId="0" applyBorder="1" applyAlignment="1">
      <alignment vertical="center"/>
    </xf>
    <xf numFmtId="0" fontId="9" fillId="33" borderId="0" xfId="0" applyFont="1" applyFill="1" applyAlignment="1">
      <alignment/>
    </xf>
    <xf numFmtId="0" fontId="1" fillId="33" borderId="0" xfId="0" applyFont="1" applyFill="1" applyBorder="1" applyAlignment="1">
      <alignment horizontal="center"/>
    </xf>
    <xf numFmtId="0" fontId="9" fillId="33" borderId="29" xfId="0" applyFont="1" applyFill="1" applyBorder="1" applyAlignment="1" applyProtection="1">
      <alignment vertical="center" wrapText="1"/>
      <protection/>
    </xf>
    <xf numFmtId="0" fontId="9" fillId="33" borderId="80" xfId="0" applyFont="1" applyFill="1" applyBorder="1" applyAlignment="1" applyProtection="1">
      <alignment vertical="center" wrapText="1"/>
      <protection/>
    </xf>
    <xf numFmtId="0" fontId="9" fillId="9" borderId="31" xfId="0" applyFont="1" applyFill="1" applyBorder="1" applyAlignment="1" applyProtection="1">
      <alignment vertical="center" wrapText="1"/>
      <protection/>
    </xf>
    <xf numFmtId="0" fontId="9" fillId="9" borderId="64" xfId="0" applyFont="1" applyFill="1" applyBorder="1" applyAlignment="1" applyProtection="1">
      <alignment vertical="center" wrapText="1"/>
      <protection/>
    </xf>
    <xf numFmtId="4" fontId="6" fillId="26" borderId="40" xfId="0" applyNumberFormat="1" applyFont="1" applyFill="1" applyBorder="1" applyAlignment="1" applyProtection="1">
      <alignment horizontal="center" vertical="center"/>
      <protection locked="0"/>
    </xf>
    <xf numFmtId="4" fontId="0" fillId="0" borderId="80" xfId="0" applyNumberFormat="1" applyBorder="1" applyAlignment="1">
      <alignment horizontal="center" vertical="center"/>
    </xf>
    <xf numFmtId="4" fontId="6" fillId="26" borderId="33" xfId="0" applyNumberFormat="1" applyFont="1" applyFill="1" applyBorder="1" applyAlignment="1" applyProtection="1">
      <alignment horizontal="center" vertical="center"/>
      <protection locked="0"/>
    </xf>
    <xf numFmtId="4" fontId="0" fillId="0" borderId="81" xfId="0" applyNumberFormat="1" applyBorder="1" applyAlignment="1">
      <alignment horizontal="center" vertical="center"/>
    </xf>
    <xf numFmtId="3" fontId="6" fillId="26" borderId="33" xfId="0" applyNumberFormat="1" applyFont="1" applyFill="1" applyBorder="1" applyAlignment="1" applyProtection="1">
      <alignment horizontal="center" vertical="center"/>
      <protection locked="0"/>
    </xf>
    <xf numFmtId="0" fontId="0" fillId="0" borderId="81" xfId="0" applyBorder="1" applyAlignment="1">
      <alignment horizontal="center" vertical="center"/>
    </xf>
    <xf numFmtId="3" fontId="6" fillId="26" borderId="14" xfId="0" applyNumberFormat="1" applyFont="1" applyFill="1" applyBorder="1" applyAlignment="1" applyProtection="1">
      <alignment horizontal="center" vertical="center"/>
      <protection/>
    </xf>
    <xf numFmtId="0" fontId="0" fillId="0" borderId="64" xfId="0" applyBorder="1" applyAlignment="1">
      <alignment horizontal="center" vertical="center"/>
    </xf>
    <xf numFmtId="0" fontId="9" fillId="33" borderId="30" xfId="0" applyFont="1" applyFill="1" applyBorder="1" applyAlignment="1" applyProtection="1">
      <alignment vertical="center" wrapText="1"/>
      <protection/>
    </xf>
    <xf numFmtId="0" fontId="9" fillId="33" borderId="81" xfId="0" applyFont="1" applyFill="1" applyBorder="1" applyAlignment="1" applyProtection="1">
      <alignment vertical="center" wrapText="1"/>
      <protection/>
    </xf>
    <xf numFmtId="0" fontId="6" fillId="33" borderId="40" xfId="0" applyFont="1" applyFill="1" applyBorder="1" applyAlignment="1" applyProtection="1">
      <alignment vertical="center"/>
      <protection/>
    </xf>
    <xf numFmtId="0" fontId="0" fillId="0" borderId="29" xfId="0" applyBorder="1" applyAlignment="1">
      <alignment/>
    </xf>
    <xf numFmtId="0" fontId="0" fillId="0" borderId="13" xfId="0" applyBorder="1" applyAlignment="1">
      <alignment/>
    </xf>
    <xf numFmtId="0" fontId="9" fillId="33" borderId="30" xfId="0" applyFont="1" applyFill="1" applyBorder="1" applyAlignment="1" applyProtection="1">
      <alignment vertical="center" wrapText="1"/>
      <protection/>
    </xf>
    <xf numFmtId="0" fontId="0" fillId="0" borderId="30" xfId="0" applyBorder="1" applyAlignment="1">
      <alignment vertical="center" wrapText="1"/>
    </xf>
    <xf numFmtId="0" fontId="0" fillId="0" borderId="81" xfId="0" applyBorder="1" applyAlignment="1">
      <alignment vertical="center" wrapText="1"/>
    </xf>
    <xf numFmtId="3" fontId="6" fillId="26" borderId="33" xfId="0" applyNumberFormat="1" applyFont="1" applyFill="1" applyBorder="1" applyAlignment="1" applyProtection="1">
      <alignment horizontal="center" vertical="center"/>
      <protection locked="0"/>
    </xf>
    <xf numFmtId="3" fontId="6" fillId="26" borderId="30" xfId="0" applyNumberFormat="1" applyFont="1" applyFill="1" applyBorder="1" applyAlignment="1" applyProtection="1">
      <alignment horizontal="center" vertical="center"/>
      <protection locked="0"/>
    </xf>
    <xf numFmtId="3" fontId="0" fillId="0" borderId="81" xfId="0" applyNumberFormat="1" applyBorder="1" applyAlignment="1" applyProtection="1">
      <alignment horizontal="center" vertical="center"/>
      <protection locked="0"/>
    </xf>
    <xf numFmtId="0" fontId="6" fillId="33" borderId="33" xfId="0" applyFont="1" applyFill="1" applyBorder="1" applyAlignment="1" applyProtection="1">
      <alignment vertical="center"/>
      <protection/>
    </xf>
    <xf numFmtId="0" fontId="0" fillId="0" borderId="50" xfId="0" applyBorder="1" applyAlignment="1">
      <alignment/>
    </xf>
    <xf numFmtId="0" fontId="6" fillId="9" borderId="14" xfId="0" applyFont="1" applyFill="1" applyBorder="1" applyAlignment="1" applyProtection="1">
      <alignment vertical="center"/>
      <protection/>
    </xf>
    <xf numFmtId="0" fontId="0" fillId="46" borderId="31" xfId="0" applyFill="1" applyBorder="1" applyAlignment="1">
      <alignment/>
    </xf>
    <xf numFmtId="0" fontId="0" fillId="46" borderId="51" xfId="0" applyFill="1" applyBorder="1" applyAlignment="1">
      <alignment/>
    </xf>
    <xf numFmtId="0" fontId="6" fillId="33" borderId="14" xfId="0" applyFont="1" applyFill="1" applyBorder="1" applyAlignment="1" applyProtection="1">
      <alignment vertical="center"/>
      <protection/>
    </xf>
    <xf numFmtId="0" fontId="0" fillId="0" borderId="31" xfId="0" applyBorder="1" applyAlignment="1">
      <alignment/>
    </xf>
    <xf numFmtId="0" fontId="0" fillId="0" borderId="51" xfId="0" applyBorder="1" applyAlignment="1">
      <alignment/>
    </xf>
    <xf numFmtId="0" fontId="7" fillId="33" borderId="79" xfId="0" applyFont="1" applyFill="1" applyBorder="1" applyAlignment="1" applyProtection="1">
      <alignment horizontal="center"/>
      <protection/>
    </xf>
    <xf numFmtId="0" fontId="6" fillId="36" borderId="79" xfId="0" applyFont="1" applyFill="1" applyBorder="1" applyAlignment="1" applyProtection="1">
      <alignment horizontal="center"/>
      <protection/>
    </xf>
    <xf numFmtId="0" fontId="6" fillId="0" borderId="79" xfId="0" applyFont="1" applyBorder="1" applyAlignment="1" applyProtection="1">
      <alignment horizontal="center"/>
      <protection/>
    </xf>
    <xf numFmtId="0" fontId="0" fillId="0" borderId="79" xfId="0" applyBorder="1" applyAlignment="1" applyProtection="1">
      <alignment/>
      <protection/>
    </xf>
    <xf numFmtId="0" fontId="9" fillId="33" borderId="31" xfId="0" applyFont="1" applyFill="1" applyBorder="1" applyAlignment="1" applyProtection="1">
      <alignment vertical="center"/>
      <protection/>
    </xf>
    <xf numFmtId="0" fontId="9" fillId="33" borderId="64" xfId="0" applyFont="1" applyFill="1" applyBorder="1" applyAlignment="1" applyProtection="1">
      <alignment vertical="center"/>
      <protection/>
    </xf>
    <xf numFmtId="0" fontId="0" fillId="0" borderId="64" xfId="0" applyBorder="1" applyAlignment="1">
      <alignment vertical="center"/>
    </xf>
    <xf numFmtId="0" fontId="7" fillId="33" borderId="79" xfId="0" applyFont="1" applyFill="1" applyBorder="1" applyAlignment="1" applyProtection="1">
      <alignment horizontal="center"/>
      <protection/>
    </xf>
    <xf numFmtId="0" fontId="0" fillId="0" borderId="79" xfId="0" applyBorder="1" applyAlignment="1" applyProtection="1">
      <alignment horizontal="center"/>
      <protection/>
    </xf>
    <xf numFmtId="3" fontId="6" fillId="26" borderId="40" xfId="0" applyNumberFormat="1" applyFont="1" applyFill="1" applyBorder="1" applyAlignment="1" applyProtection="1">
      <alignment horizontal="center" vertical="center"/>
      <protection locked="0"/>
    </xf>
    <xf numFmtId="0" fontId="0" fillId="0" borderId="80" xfId="0" applyBorder="1" applyAlignment="1">
      <alignment horizontal="center" vertical="center"/>
    </xf>
    <xf numFmtId="0" fontId="9" fillId="33" borderId="79" xfId="0" applyFont="1" applyFill="1" applyBorder="1" applyAlignment="1" applyProtection="1">
      <alignment horizontal="center" vertical="center"/>
      <protection/>
    </xf>
    <xf numFmtId="0" fontId="0" fillId="0" borderId="79" xfId="0" applyBorder="1" applyAlignment="1">
      <alignment vertical="center"/>
    </xf>
    <xf numFmtId="0" fontId="9" fillId="33" borderId="30" xfId="0" applyFont="1" applyFill="1" applyBorder="1" applyAlignment="1" applyProtection="1">
      <alignment vertical="center"/>
      <protection/>
    </xf>
    <xf numFmtId="0" fontId="9" fillId="33" borderId="81" xfId="0" applyFont="1" applyFill="1" applyBorder="1" applyAlignment="1" applyProtection="1">
      <alignment vertical="center"/>
      <protection/>
    </xf>
    <xf numFmtId="3" fontId="6" fillId="26" borderId="40" xfId="0" applyNumberFormat="1" applyFont="1" applyFill="1" applyBorder="1" applyAlignment="1" applyProtection="1">
      <alignment horizontal="center" vertical="center"/>
      <protection/>
    </xf>
    <xf numFmtId="3" fontId="6" fillId="26" borderId="33" xfId="0" applyNumberFormat="1" applyFont="1" applyFill="1" applyBorder="1" applyAlignment="1" applyProtection="1">
      <alignment horizontal="center" vertical="center"/>
      <protection/>
    </xf>
    <xf numFmtId="0" fontId="0" fillId="0" borderId="81" xfId="0" applyBorder="1" applyAlignment="1">
      <alignment vertical="center"/>
    </xf>
    <xf numFmtId="0" fontId="14" fillId="33" borderId="0" xfId="0" applyFont="1" applyFill="1" applyBorder="1" applyAlignment="1" applyProtection="1">
      <alignment horizontal="left"/>
      <protection/>
    </xf>
    <xf numFmtId="0" fontId="28" fillId="36" borderId="0" xfId="0" applyFont="1" applyFill="1" applyBorder="1" applyAlignment="1" applyProtection="1">
      <alignment horizontal="left"/>
      <protection/>
    </xf>
    <xf numFmtId="0" fontId="28" fillId="0" borderId="0" xfId="0" applyFont="1" applyAlignment="1" applyProtection="1">
      <alignment horizontal="left"/>
      <protection/>
    </xf>
    <xf numFmtId="0" fontId="7" fillId="36" borderId="79" xfId="0" applyFont="1" applyFill="1" applyBorder="1" applyAlignment="1">
      <alignment horizontal="center"/>
    </xf>
    <xf numFmtId="0" fontId="9" fillId="33" borderId="11" xfId="0" applyFont="1" applyFill="1" applyBorder="1" applyAlignment="1" applyProtection="1">
      <alignment vertical="center"/>
      <protection/>
    </xf>
    <xf numFmtId="0" fontId="0" fillId="0" borderId="29" xfId="0" applyBorder="1" applyAlignment="1">
      <alignment vertical="center"/>
    </xf>
    <xf numFmtId="0" fontId="0" fillId="0" borderId="80" xfId="0" applyBorder="1" applyAlignment="1">
      <alignment vertical="center"/>
    </xf>
    <xf numFmtId="3" fontId="6" fillId="26" borderId="14"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0" fontId="0" fillId="0" borderId="30" xfId="0" applyBorder="1" applyAlignment="1">
      <alignment wrapText="1"/>
    </xf>
    <xf numFmtId="0" fontId="0" fillId="0" borderId="81" xfId="0" applyBorder="1" applyAlignment="1">
      <alignment wrapText="1"/>
    </xf>
    <xf numFmtId="0" fontId="9" fillId="33" borderId="30" xfId="0" applyFont="1" applyFill="1" applyBorder="1" applyAlignment="1" applyProtection="1">
      <alignment vertical="center"/>
      <protection/>
    </xf>
    <xf numFmtId="0" fontId="0" fillId="0" borderId="81" xfId="0" applyBorder="1" applyAlignment="1">
      <alignment/>
    </xf>
    <xf numFmtId="3" fontId="6" fillId="26" borderId="14" xfId="0" applyNumberFormat="1" applyFont="1" applyFill="1" applyBorder="1" applyAlignment="1" applyProtection="1">
      <alignment horizontal="center" vertical="center"/>
      <protection locked="0"/>
    </xf>
    <xf numFmtId="3" fontId="6" fillId="26" borderId="31" xfId="0" applyNumberFormat="1"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xf>
    <xf numFmtId="0" fontId="0" fillId="36" borderId="31" xfId="0" applyFill="1" applyBorder="1" applyAlignment="1">
      <alignment/>
    </xf>
    <xf numFmtId="0" fontId="0" fillId="36" borderId="51" xfId="0" applyFill="1" applyBorder="1" applyAlignment="1">
      <alignment/>
    </xf>
    <xf numFmtId="0" fontId="6" fillId="33" borderId="33" xfId="0" applyFont="1" applyFill="1" applyBorder="1" applyAlignment="1" applyProtection="1">
      <alignment horizontal="center" vertical="center"/>
      <protection/>
    </xf>
    <xf numFmtId="0" fontId="0" fillId="36" borderId="30" xfId="0" applyFill="1" applyBorder="1" applyAlignment="1">
      <alignment/>
    </xf>
    <xf numFmtId="0" fontId="0" fillId="36" borderId="50" xfId="0" applyFill="1" applyBorder="1" applyAlignment="1">
      <alignment/>
    </xf>
    <xf numFmtId="0" fontId="9" fillId="33" borderId="40" xfId="0" applyFont="1" applyFill="1" applyBorder="1" applyAlignment="1" applyProtection="1">
      <alignment horizontal="center" vertical="center"/>
      <protection/>
    </xf>
    <xf numFmtId="0" fontId="0" fillId="0" borderId="13" xfId="0" applyBorder="1" applyAlignment="1">
      <alignment horizontal="center" vertical="center"/>
    </xf>
    <xf numFmtId="0" fontId="6" fillId="33" borderId="40" xfId="0" applyFont="1" applyFill="1" applyBorder="1" applyAlignment="1" applyProtection="1">
      <alignment horizontal="center" vertical="center"/>
      <protection/>
    </xf>
    <xf numFmtId="0" fontId="0" fillId="36" borderId="29" xfId="0" applyFill="1" applyBorder="1" applyAlignment="1">
      <alignment/>
    </xf>
    <xf numFmtId="0" fontId="0" fillId="36" borderId="13" xfId="0" applyFill="1" applyBorder="1" applyAlignment="1">
      <alignment/>
    </xf>
    <xf numFmtId="0" fontId="9" fillId="33" borderId="31" xfId="0" applyFont="1" applyFill="1" applyBorder="1" applyAlignment="1" applyProtection="1">
      <alignment vertical="center" wrapText="1"/>
      <protection/>
    </xf>
    <xf numFmtId="0" fontId="0" fillId="0" borderId="31" xfId="0" applyBorder="1" applyAlignment="1">
      <alignment wrapText="1"/>
    </xf>
    <xf numFmtId="0" fontId="0" fillId="0" borderId="64" xfId="0" applyBorder="1" applyAlignment="1">
      <alignment wrapText="1"/>
    </xf>
    <xf numFmtId="0" fontId="9" fillId="33" borderId="11" xfId="0" applyFont="1" applyFill="1" applyBorder="1" applyAlignment="1" applyProtection="1">
      <alignment horizontal="center"/>
      <protection/>
    </xf>
    <xf numFmtId="0" fontId="9" fillId="33" borderId="29" xfId="0" applyFont="1" applyFill="1" applyBorder="1" applyAlignment="1" applyProtection="1">
      <alignment horizontal="center"/>
      <protection/>
    </xf>
    <xf numFmtId="0" fontId="9" fillId="33" borderId="80" xfId="0" applyFont="1" applyFill="1" applyBorder="1" applyAlignment="1" applyProtection="1">
      <alignment horizontal="center"/>
      <protection/>
    </xf>
    <xf numFmtId="0" fontId="9" fillId="33" borderId="34" xfId="0" applyFont="1" applyFill="1" applyBorder="1" applyAlignment="1" applyProtection="1">
      <alignment horizontal="center"/>
      <protection/>
    </xf>
    <xf numFmtId="0" fontId="9" fillId="33" borderId="43" xfId="0" applyFont="1" applyFill="1" applyBorder="1" applyAlignment="1" applyProtection="1">
      <alignment horizontal="center"/>
      <protection/>
    </xf>
    <xf numFmtId="3" fontId="6" fillId="26" borderId="33" xfId="0" applyNumberFormat="1" applyFont="1" applyFill="1" applyBorder="1" applyAlignment="1" applyProtection="1">
      <alignment horizontal="center" vertical="center"/>
      <protection/>
    </xf>
    <xf numFmtId="3" fontId="6" fillId="26" borderId="30" xfId="0" applyNumberFormat="1" applyFont="1" applyFill="1" applyBorder="1" applyAlignment="1" applyProtection="1">
      <alignment horizontal="center" vertical="center"/>
      <protection/>
    </xf>
    <xf numFmtId="3" fontId="0" fillId="0" borderId="81" xfId="0" applyNumberFormat="1" applyBorder="1" applyAlignment="1">
      <alignment horizontal="center" vertical="center"/>
    </xf>
    <xf numFmtId="0" fontId="9" fillId="33" borderId="32" xfId="0" applyFont="1" applyFill="1" applyBorder="1" applyAlignment="1" applyProtection="1">
      <alignment vertical="center" wrapText="1"/>
      <protection/>
    </xf>
    <xf numFmtId="0" fontId="12" fillId="0" borderId="32" xfId="0" applyFont="1" applyBorder="1" applyAlignment="1">
      <alignment/>
    </xf>
    <xf numFmtId="0" fontId="12" fillId="0" borderId="84" xfId="0" applyFont="1" applyBorder="1" applyAlignment="1">
      <alignment/>
    </xf>
    <xf numFmtId="3" fontId="6" fillId="26" borderId="40" xfId="0" applyNumberFormat="1" applyFont="1" applyFill="1" applyBorder="1" applyAlignment="1" applyProtection="1">
      <alignment horizontal="center" vertical="center"/>
      <protection/>
    </xf>
    <xf numFmtId="3" fontId="6" fillId="26" borderId="29" xfId="0" applyNumberFormat="1" applyFont="1" applyFill="1" applyBorder="1" applyAlignment="1" applyProtection="1">
      <alignment horizontal="center" vertical="center"/>
      <protection/>
    </xf>
    <xf numFmtId="3" fontId="0" fillId="0" borderId="80" xfId="0" applyNumberFormat="1" applyBorder="1" applyAlignment="1">
      <alignment horizontal="center" vertical="center"/>
    </xf>
    <xf numFmtId="0" fontId="7" fillId="33" borderId="0" xfId="0" applyFont="1" applyFill="1" applyBorder="1" applyAlignment="1">
      <alignment horizontal="center"/>
    </xf>
    <xf numFmtId="0" fontId="9" fillId="33" borderId="29" xfId="0" applyFont="1" applyFill="1" applyBorder="1" applyAlignment="1" applyProtection="1">
      <alignment vertical="center" wrapText="1"/>
      <protection/>
    </xf>
    <xf numFmtId="0" fontId="0" fillId="0" borderId="29" xfId="0" applyBorder="1" applyAlignment="1">
      <alignment vertical="center" wrapText="1"/>
    </xf>
    <xf numFmtId="0" fontId="0" fillId="0" borderId="80" xfId="0" applyBorder="1" applyAlignment="1">
      <alignment vertical="center" wrapText="1"/>
    </xf>
    <xf numFmtId="3" fontId="6" fillId="26" borderId="14" xfId="0" applyNumberFormat="1" applyFont="1" applyFill="1" applyBorder="1" applyAlignment="1" applyProtection="1">
      <alignment horizontal="center" vertical="center"/>
      <protection/>
    </xf>
    <xf numFmtId="3" fontId="6" fillId="26" borderId="31" xfId="0" applyNumberFormat="1" applyFont="1" applyFill="1" applyBorder="1" applyAlignment="1" applyProtection="1">
      <alignment horizontal="center" vertical="center"/>
      <protection/>
    </xf>
    <xf numFmtId="3" fontId="0" fillId="0" borderId="64" xfId="0" applyNumberFormat="1" applyBorder="1" applyAlignment="1">
      <alignment horizontal="center" vertical="center"/>
    </xf>
    <xf numFmtId="0" fontId="7" fillId="33" borderId="0" xfId="0" applyFont="1" applyFill="1" applyBorder="1" applyAlignment="1" applyProtection="1">
      <alignment horizontal="center"/>
      <protection/>
    </xf>
    <xf numFmtId="0" fontId="0" fillId="36" borderId="0" xfId="0" applyFill="1" applyBorder="1" applyAlignment="1" applyProtection="1">
      <alignment horizontal="center"/>
      <protection/>
    </xf>
    <xf numFmtId="0" fontId="0" fillId="0" borderId="0" xfId="0" applyAlignment="1" applyProtection="1">
      <alignment/>
      <protection/>
    </xf>
    <xf numFmtId="0" fontId="6" fillId="33" borderId="50" xfId="0" applyFont="1" applyFill="1" applyBorder="1" applyAlignment="1" applyProtection="1">
      <alignment vertical="center"/>
      <protection/>
    </xf>
    <xf numFmtId="0" fontId="0" fillId="0" borderId="50" xfId="0" applyBorder="1" applyAlignment="1">
      <alignment vertical="center"/>
    </xf>
    <xf numFmtId="0" fontId="9" fillId="26" borderId="14" xfId="0" applyFont="1" applyFill="1" applyBorder="1" applyAlignment="1" applyProtection="1">
      <alignment vertical="center"/>
      <protection locked="0"/>
    </xf>
    <xf numFmtId="0" fontId="0" fillId="0" borderId="31" xfId="0" applyBorder="1" applyAlignment="1">
      <alignment vertical="center"/>
    </xf>
    <xf numFmtId="0" fontId="9" fillId="33" borderId="9" xfId="0" applyFont="1" applyFill="1" applyBorder="1" applyAlignment="1">
      <alignment horizontal="center" vertical="center"/>
    </xf>
    <xf numFmtId="0" fontId="0" fillId="0" borderId="9" xfId="0" applyBorder="1" applyAlignment="1">
      <alignment horizontal="center" vertical="center"/>
    </xf>
    <xf numFmtId="0" fontId="6" fillId="26"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6" fillId="33" borderId="10" xfId="0" applyFont="1" applyFill="1" applyBorder="1" applyAlignment="1" applyProtection="1">
      <alignment vertical="center"/>
      <protection/>
    </xf>
    <xf numFmtId="0" fontId="0" fillId="36" borderId="10" xfId="0" applyFill="1" applyBorder="1" applyAlignment="1">
      <alignment vertical="center"/>
    </xf>
    <xf numFmtId="49" fontId="6" fillId="26" borderId="9" xfId="0" applyNumberFormat="1"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0" borderId="10" xfId="0" applyBorder="1" applyAlignment="1">
      <alignment horizontal="center" vertical="center"/>
    </xf>
    <xf numFmtId="0" fontId="9" fillId="9" borderId="31" xfId="0" applyFont="1" applyFill="1" applyBorder="1" applyAlignment="1" applyProtection="1">
      <alignment vertical="center"/>
      <protection/>
    </xf>
    <xf numFmtId="0" fontId="9" fillId="9" borderId="64" xfId="0" applyFont="1" applyFill="1" applyBorder="1" applyAlignment="1" applyProtection="1">
      <alignment vertical="center"/>
      <protection/>
    </xf>
    <xf numFmtId="0" fontId="9" fillId="33" borderId="81" xfId="0" applyFont="1" applyFill="1" applyBorder="1" applyAlignment="1" applyProtection="1">
      <alignment vertical="center" wrapText="1"/>
      <protection/>
    </xf>
    <xf numFmtId="0" fontId="9" fillId="33" borderId="30" xfId="0" applyFont="1" applyFill="1" applyBorder="1" applyAlignment="1" applyProtection="1">
      <alignment vertical="center" wrapText="1" shrinkToFit="1"/>
      <protection/>
    </xf>
    <xf numFmtId="0" fontId="9" fillId="33" borderId="81" xfId="0" applyFont="1" applyFill="1" applyBorder="1" applyAlignment="1" applyProtection="1">
      <alignment vertical="center" wrapText="1" shrinkToFit="1"/>
      <protection/>
    </xf>
    <xf numFmtId="0" fontId="9" fillId="33" borderId="27" xfId="0" applyFont="1" applyFill="1" applyBorder="1" applyAlignment="1" applyProtection="1">
      <alignment horizontal="center" vertical="center"/>
      <protection/>
    </xf>
    <xf numFmtId="0" fontId="0" fillId="0" borderId="27" xfId="0" applyBorder="1" applyAlignment="1">
      <alignment/>
    </xf>
    <xf numFmtId="0" fontId="9" fillId="33" borderId="31" xfId="0" applyFont="1" applyFill="1" applyBorder="1" applyAlignment="1" applyProtection="1">
      <alignment vertical="center"/>
      <protection/>
    </xf>
    <xf numFmtId="0" fontId="9" fillId="33" borderId="64" xfId="0" applyFont="1" applyFill="1" applyBorder="1" applyAlignment="1" applyProtection="1">
      <alignment vertical="center"/>
      <protection/>
    </xf>
    <xf numFmtId="3" fontId="6" fillId="26" borderId="40" xfId="0" applyNumberFormat="1" applyFont="1" applyFill="1" applyBorder="1" applyAlignment="1" applyProtection="1">
      <alignment horizontal="center" vertical="center"/>
      <protection locked="0"/>
    </xf>
    <xf numFmtId="3" fontId="0" fillId="0" borderId="29" xfId="0" applyNumberForma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9" fillId="33" borderId="9" xfId="0" applyFont="1" applyFill="1" applyBorder="1" applyAlignment="1" applyProtection="1">
      <alignment horizontal="center"/>
      <protection/>
    </xf>
    <xf numFmtId="0" fontId="9" fillId="33" borderId="33" xfId="0" applyFont="1" applyFill="1" applyBorder="1" applyAlignment="1" applyProtection="1">
      <alignment horizontal="center"/>
      <protection/>
    </xf>
    <xf numFmtId="0" fontId="0" fillId="0" borderId="8" xfId="0" applyBorder="1" applyAlignment="1" applyProtection="1">
      <alignment/>
      <protection/>
    </xf>
    <xf numFmtId="0" fontId="9" fillId="33" borderId="80" xfId="0" applyFont="1" applyFill="1" applyBorder="1" applyAlignment="1" applyProtection="1">
      <alignment vertical="center" wrapText="1"/>
      <protection/>
    </xf>
    <xf numFmtId="0" fontId="0" fillId="0" borderId="16" xfId="0" applyBorder="1" applyAlignment="1">
      <alignment horizontal="center" vertical="center"/>
    </xf>
    <xf numFmtId="3" fontId="0" fillId="0" borderId="31" xfId="0" applyNumberFormat="1" applyBorder="1" applyAlignment="1" applyProtection="1">
      <alignment horizontal="center" vertical="center"/>
      <protection/>
    </xf>
    <xf numFmtId="0" fontId="9" fillId="33" borderId="81" xfId="0" applyFont="1" applyFill="1" applyBorder="1" applyAlignment="1" applyProtection="1">
      <alignment vertical="center"/>
      <protection/>
    </xf>
    <xf numFmtId="3" fontId="0" fillId="0" borderId="30" xfId="0" applyNumberFormat="1" applyBorder="1" applyAlignment="1" applyProtection="1">
      <alignment horizontal="center" vertical="center"/>
      <protection/>
    </xf>
    <xf numFmtId="0" fontId="0" fillId="0" borderId="81" xfId="0" applyBorder="1" applyAlignment="1" applyProtection="1">
      <alignment horizontal="center" vertical="center"/>
      <protection/>
    </xf>
    <xf numFmtId="0" fontId="9" fillId="33" borderId="31" xfId="0" applyFont="1" applyFill="1" applyBorder="1" applyAlignment="1" applyProtection="1">
      <alignment vertical="center" wrapText="1" shrinkToFit="1"/>
      <protection/>
    </xf>
    <xf numFmtId="0" fontId="9" fillId="33" borderId="64" xfId="0" applyFont="1" applyFill="1" applyBorder="1" applyAlignment="1" applyProtection="1">
      <alignment vertical="center" wrapText="1" shrinkToFit="1"/>
      <protection/>
    </xf>
    <xf numFmtId="49" fontId="6" fillId="33" borderId="10" xfId="0" applyNumberFormat="1" applyFont="1" applyFill="1" applyBorder="1" applyAlignment="1" applyProtection="1">
      <alignment horizontal="center" vertical="center"/>
      <protection/>
    </xf>
    <xf numFmtId="0" fontId="7" fillId="33" borderId="27" xfId="0" applyFont="1" applyFill="1" applyBorder="1" applyAlignment="1" applyProtection="1">
      <alignment horizontal="center"/>
      <protection/>
    </xf>
    <xf numFmtId="0" fontId="0" fillId="0" borderId="27" xfId="0" applyBorder="1" applyAlignment="1">
      <alignment horizontal="center"/>
    </xf>
    <xf numFmtId="0" fontId="9" fillId="9" borderId="10" xfId="0" applyFont="1" applyFill="1" applyBorder="1" applyAlignment="1" applyProtection="1">
      <alignment horizontal="center"/>
      <protection/>
    </xf>
    <xf numFmtId="0" fontId="9" fillId="9" borderId="14" xfId="0" applyFont="1" applyFill="1" applyBorder="1" applyAlignment="1" applyProtection="1">
      <alignment horizontal="center"/>
      <protection/>
    </xf>
    <xf numFmtId="0" fontId="0" fillId="46" borderId="16" xfId="0" applyFill="1" applyBorder="1" applyAlignment="1" applyProtection="1">
      <alignment/>
      <protection/>
    </xf>
    <xf numFmtId="0" fontId="9" fillId="33" borderId="10" xfId="0" applyFont="1" applyFill="1" applyBorder="1" applyAlignment="1" applyProtection="1">
      <alignment horizontal="center"/>
      <protection/>
    </xf>
    <xf numFmtId="0" fontId="9" fillId="33" borderId="14" xfId="0" applyFont="1" applyFill="1" applyBorder="1" applyAlignment="1" applyProtection="1">
      <alignment horizontal="center"/>
      <protection/>
    </xf>
    <xf numFmtId="0" fontId="0" fillId="0" borderId="16" xfId="0" applyBorder="1" applyAlignment="1" applyProtection="1">
      <alignment/>
      <protection/>
    </xf>
    <xf numFmtId="0" fontId="0" fillId="36" borderId="51" xfId="0" applyFill="1" applyBorder="1" applyAlignment="1" applyProtection="1">
      <alignment vertical="center"/>
      <protection/>
    </xf>
    <xf numFmtId="0" fontId="9" fillId="33" borderId="34" xfId="0" applyFont="1" applyFill="1" applyBorder="1" applyAlignment="1">
      <alignment horizontal="center" vertical="center"/>
    </xf>
    <xf numFmtId="0" fontId="0" fillId="0" borderId="34" xfId="0" applyBorder="1" applyAlignment="1">
      <alignment horizontal="center" vertical="center"/>
    </xf>
    <xf numFmtId="0" fontId="9" fillId="33" borderId="31" xfId="0" applyFont="1" applyFill="1" applyBorder="1" applyAlignment="1" applyProtection="1">
      <alignment vertical="center" wrapText="1"/>
      <protection/>
    </xf>
    <xf numFmtId="0" fontId="9" fillId="33" borderId="64" xfId="0" applyFont="1" applyFill="1" applyBorder="1" applyAlignment="1" applyProtection="1">
      <alignment vertical="center" wrapText="1"/>
      <protection/>
    </xf>
    <xf numFmtId="0" fontId="0" fillId="0" borderId="64" xfId="0" applyBorder="1" applyAlignment="1" applyProtection="1">
      <alignment horizontal="center" vertical="center"/>
      <protection/>
    </xf>
    <xf numFmtId="0" fontId="8" fillId="33" borderId="49" xfId="0" applyFont="1" applyFill="1" applyBorder="1" applyAlignment="1">
      <alignment/>
    </xf>
    <xf numFmtId="0" fontId="9" fillId="33" borderId="70" xfId="0" applyFont="1" applyFill="1" applyBorder="1" applyAlignment="1">
      <alignment horizontal="center" vertical="center"/>
    </xf>
    <xf numFmtId="0" fontId="0" fillId="0" borderId="37" xfId="0" applyBorder="1" applyAlignment="1">
      <alignment horizontal="center" vertical="center"/>
    </xf>
    <xf numFmtId="0" fontId="0" fillId="36" borderId="50" xfId="0" applyFill="1" applyBorder="1" applyAlignment="1" applyProtection="1">
      <alignment vertical="center"/>
      <protection/>
    </xf>
    <xf numFmtId="0" fontId="9" fillId="33" borderId="40" xfId="0" applyFont="1" applyFill="1" applyBorder="1" applyAlignment="1" applyProtection="1">
      <alignment horizontal="center"/>
      <protection/>
    </xf>
    <xf numFmtId="0" fontId="0" fillId="0" borderId="43" xfId="0" applyBorder="1" applyAlignment="1" applyProtection="1">
      <alignment/>
      <protection/>
    </xf>
    <xf numFmtId="0" fontId="8" fillId="33" borderId="0" xfId="0" applyFont="1" applyFill="1" applyBorder="1" applyAlignment="1">
      <alignment/>
    </xf>
    <xf numFmtId="0" fontId="0" fillId="0" borderId="8" xfId="0" applyNumberFormat="1" applyBorder="1" applyAlignment="1" applyProtection="1">
      <alignment horizontal="center" vertical="center"/>
      <protection locked="0"/>
    </xf>
    <xf numFmtId="0" fontId="8" fillId="33" borderId="0" xfId="0" applyFont="1" applyFill="1" applyBorder="1" applyAlignment="1" applyProtection="1">
      <alignment horizontal="left"/>
      <protection/>
    </xf>
    <xf numFmtId="0" fontId="12" fillId="0" borderId="0" xfId="0" applyFont="1" applyBorder="1" applyAlignment="1">
      <alignment horizontal="left"/>
    </xf>
    <xf numFmtId="0" fontId="9" fillId="33" borderId="23" xfId="0" applyFont="1" applyFill="1" applyBorder="1" applyAlignment="1" applyProtection="1">
      <alignment vertical="center" wrapText="1"/>
      <protection/>
    </xf>
    <xf numFmtId="0" fontId="0" fillId="0" borderId="65" xfId="0" applyBorder="1" applyAlignment="1" applyProtection="1">
      <alignment vertical="center" wrapText="1"/>
      <protection/>
    </xf>
    <xf numFmtId="0" fontId="0" fillId="0" borderId="46" xfId="0" applyBorder="1" applyAlignment="1" applyProtection="1">
      <alignment vertical="center"/>
      <protection locked="0"/>
    </xf>
    <xf numFmtId="0" fontId="0" fillId="0" borderId="27" xfId="0" applyBorder="1" applyAlignment="1" applyProtection="1">
      <alignment vertical="center"/>
      <protection locked="0"/>
    </xf>
    <xf numFmtId="0" fontId="0" fillId="0" borderId="65" xfId="0" applyBorder="1" applyAlignment="1" applyProtection="1">
      <alignment vertical="center"/>
      <protection locked="0"/>
    </xf>
    <xf numFmtId="49" fontId="6" fillId="26" borderId="46" xfId="0" applyNumberFormat="1" applyFont="1" applyFill="1" applyBorder="1" applyAlignment="1" applyProtection="1">
      <alignment horizontal="center" vertical="center"/>
      <protection locked="0"/>
    </xf>
    <xf numFmtId="49" fontId="6" fillId="26" borderId="27" xfId="0"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9" fillId="33" borderId="34" xfId="0" applyFont="1" applyFill="1" applyBorder="1" applyAlignment="1">
      <alignment horizontal="center" vertical="center" wrapText="1"/>
    </xf>
    <xf numFmtId="0" fontId="0" fillId="0" borderId="43" xfId="0" applyBorder="1" applyAlignment="1">
      <alignment horizontal="center" vertical="center" wrapText="1"/>
    </xf>
    <xf numFmtId="0" fontId="12" fillId="36" borderId="9" xfId="0" applyFont="1" applyFill="1" applyBorder="1" applyAlignment="1">
      <alignment horizontal="center" vertical="center"/>
    </xf>
    <xf numFmtId="0" fontId="12" fillId="36"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8" xfId="0" applyBorder="1" applyAlignment="1">
      <alignment horizontal="center" vertical="center"/>
    </xf>
    <xf numFmtId="0" fontId="9" fillId="33" borderId="29" xfId="0" applyFont="1" applyFill="1" applyBorder="1" applyAlignment="1" applyProtection="1">
      <alignment vertical="center" wrapText="1" shrinkToFit="1"/>
      <protection/>
    </xf>
    <xf numFmtId="0" fontId="9" fillId="33" borderId="80" xfId="0" applyFont="1" applyFill="1" applyBorder="1" applyAlignment="1" applyProtection="1">
      <alignment vertical="center" wrapText="1" shrinkToFit="1"/>
      <protection/>
    </xf>
    <xf numFmtId="49" fontId="0" fillId="37" borderId="0" xfId="0" applyNumberFormat="1" applyFill="1" applyBorder="1" applyAlignment="1" applyProtection="1">
      <alignment horizontal="left"/>
      <protection/>
    </xf>
    <xf numFmtId="0" fontId="10" fillId="33" borderId="86" xfId="0" applyFont="1" applyFill="1" applyBorder="1" applyAlignment="1" applyProtection="1">
      <alignment/>
      <protection/>
    </xf>
    <xf numFmtId="0" fontId="0" fillId="0" borderId="87" xfId="0" applyBorder="1" applyAlignment="1">
      <alignment/>
    </xf>
    <xf numFmtId="0" fontId="15" fillId="26" borderId="26" xfId="0" applyFont="1" applyFill="1" applyBorder="1" applyAlignment="1" applyProtection="1">
      <alignment/>
      <protection/>
    </xf>
    <xf numFmtId="0" fontId="0" fillId="37" borderId="0" xfId="0" applyFill="1" applyBorder="1" applyAlignment="1">
      <alignment/>
    </xf>
    <xf numFmtId="0" fontId="0" fillId="37" borderId="39" xfId="0" applyFill="1" applyBorder="1" applyAlignment="1">
      <alignment/>
    </xf>
    <xf numFmtId="0" fontId="0" fillId="37" borderId="88" xfId="0" applyFill="1" applyBorder="1" applyAlignment="1" applyProtection="1">
      <alignment horizontal="center"/>
      <protection locked="0"/>
    </xf>
    <xf numFmtId="0" fontId="7" fillId="26" borderId="89" xfId="0" applyFont="1" applyFill="1" applyBorder="1" applyAlignment="1" applyProtection="1">
      <alignment horizontal="center"/>
      <protection/>
    </xf>
    <xf numFmtId="0" fontId="0" fillId="37" borderId="79" xfId="0" applyFill="1" applyBorder="1" applyAlignment="1" applyProtection="1">
      <alignment horizontal="center"/>
      <protection/>
    </xf>
    <xf numFmtId="0" fontId="0" fillId="37" borderId="90" xfId="0" applyFill="1" applyBorder="1" applyAlignment="1" applyProtection="1">
      <alignment horizontal="center"/>
      <protection/>
    </xf>
    <xf numFmtId="0" fontId="15" fillId="26" borderId="86" xfId="0" applyFont="1" applyFill="1" applyBorder="1" applyAlignment="1" applyProtection="1">
      <alignment/>
      <protection/>
    </xf>
    <xf numFmtId="0" fontId="0" fillId="37" borderId="47" xfId="0" applyFill="1" applyBorder="1" applyAlignment="1">
      <alignment/>
    </xf>
    <xf numFmtId="0" fontId="0" fillId="37" borderId="87" xfId="0" applyFill="1" applyBorder="1" applyAlignment="1">
      <alignment/>
    </xf>
    <xf numFmtId="0" fontId="7" fillId="33" borderId="47" xfId="0" applyFont="1" applyFill="1" applyBorder="1" applyAlignment="1" applyProtection="1">
      <alignment horizontal="center"/>
      <protection/>
    </xf>
    <xf numFmtId="0" fontId="0" fillId="36" borderId="47" xfId="0" applyFill="1" applyBorder="1" applyAlignment="1" applyProtection="1">
      <alignment horizontal="center"/>
      <protection/>
    </xf>
    <xf numFmtId="0" fontId="0" fillId="0" borderId="88" xfId="0" applyBorder="1" applyAlignment="1" applyProtection="1">
      <alignment/>
      <protection locked="0"/>
    </xf>
    <xf numFmtId="0" fontId="0" fillId="37" borderId="88" xfId="0" applyNumberFormat="1" applyFill="1" applyBorder="1" applyAlignment="1" applyProtection="1">
      <alignment/>
      <protection locked="0"/>
    </xf>
    <xf numFmtId="49" fontId="0" fillId="37" borderId="88" xfId="0" applyNumberFormat="1" applyFill="1" applyBorder="1" applyAlignment="1" applyProtection="1">
      <alignment horizontal="center"/>
      <protection locked="0"/>
    </xf>
    <xf numFmtId="3" fontId="0" fillId="37" borderId="88" xfId="0" applyNumberFormat="1" applyFill="1" applyBorder="1" applyAlignment="1" applyProtection="1">
      <alignment horizontal="center"/>
      <protection locked="0"/>
    </xf>
    <xf numFmtId="0" fontId="0" fillId="37" borderId="91" xfId="0" applyFill="1" applyBorder="1" applyAlignment="1" applyProtection="1">
      <alignment/>
      <protection locked="0"/>
    </xf>
    <xf numFmtId="0" fontId="0" fillId="37" borderId="91" xfId="0" applyNumberFormat="1" applyFill="1" applyBorder="1" applyAlignment="1" applyProtection="1">
      <alignment horizontal="center"/>
      <protection locked="0"/>
    </xf>
    <xf numFmtId="0" fontId="6" fillId="0" borderId="15" xfId="0" applyFont="1" applyFill="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9" fillId="33" borderId="15" xfId="0" applyFont="1" applyFill="1" applyBorder="1" applyAlignment="1" applyProtection="1">
      <alignment vertical="center" wrapText="1" shrinkToFit="1"/>
      <protection/>
    </xf>
    <xf numFmtId="0" fontId="12" fillId="0" borderId="30" xfId="0" applyFont="1" applyBorder="1" applyAlignment="1">
      <alignment vertical="center" wrapText="1" shrinkToFit="1"/>
    </xf>
    <xf numFmtId="0" fontId="12" fillId="0" borderId="30" xfId="0" applyFont="1" applyBorder="1" applyAlignment="1">
      <alignment vertical="center"/>
    </xf>
    <xf numFmtId="0" fontId="12" fillId="0" borderId="81" xfId="0" applyFont="1" applyBorder="1" applyAlignment="1">
      <alignment vertical="center"/>
    </xf>
    <xf numFmtId="0" fontId="0" fillId="36" borderId="47" xfId="0" applyFill="1" applyBorder="1" applyAlignment="1">
      <alignment/>
    </xf>
    <xf numFmtId="0" fontId="14" fillId="33" borderId="0" xfId="0" applyFont="1" applyFill="1" applyAlignment="1" applyProtection="1">
      <alignment/>
      <protection/>
    </xf>
    <xf numFmtId="0" fontId="7" fillId="33" borderId="79" xfId="0"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15" fillId="33" borderId="26" xfId="0" applyFont="1" applyFill="1" applyBorder="1" applyAlignment="1" applyProtection="1">
      <alignment horizontal="left" vertical="center"/>
      <protection/>
    </xf>
    <xf numFmtId="0" fontId="28" fillId="0" borderId="0" xfId="0" applyFont="1" applyBorder="1" applyAlignment="1">
      <alignment horizontal="left" vertical="center"/>
    </xf>
    <xf numFmtId="0" fontId="28" fillId="0" borderId="39" xfId="0" applyFont="1" applyBorder="1" applyAlignment="1">
      <alignment horizontal="left" vertical="center"/>
    </xf>
    <xf numFmtId="0" fontId="28" fillId="36" borderId="79"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81" xfId="0" applyFont="1" applyBorder="1" applyAlignment="1">
      <alignment horizontal="center" vertical="center"/>
    </xf>
    <xf numFmtId="0" fontId="14" fillId="26" borderId="89" xfId="0" applyFont="1" applyFill="1" applyBorder="1" applyAlignment="1" applyProtection="1">
      <alignment horizontal="left" vertical="center"/>
      <protection/>
    </xf>
    <xf numFmtId="0" fontId="57" fillId="37" borderId="79" xfId="0" applyFont="1" applyFill="1" applyBorder="1" applyAlignment="1">
      <alignment horizontal="left" vertical="center"/>
    </xf>
    <xf numFmtId="0" fontId="57" fillId="37" borderId="90" xfId="0" applyFont="1" applyFill="1" applyBorder="1" applyAlignment="1">
      <alignment horizontal="left" vertical="center"/>
    </xf>
    <xf numFmtId="0" fontId="14" fillId="33" borderId="26" xfId="0" applyFont="1" applyFill="1" applyBorder="1" applyAlignment="1" applyProtection="1">
      <alignment horizontal="left" vertical="center"/>
      <protection/>
    </xf>
    <xf numFmtId="14" fontId="6" fillId="26" borderId="22" xfId="0" applyNumberFormat="1" applyFont="1" applyFill="1" applyBorder="1" applyAlignment="1" applyProtection="1">
      <alignment horizontal="center" vertical="center"/>
      <protection/>
    </xf>
    <xf numFmtId="0" fontId="0" fillId="26" borderId="32" xfId="0" applyFill="1" applyBorder="1" applyAlignment="1">
      <alignment horizontal="center" vertical="center"/>
    </xf>
    <xf numFmtId="14" fontId="6" fillId="26" borderId="15" xfId="0" applyNumberFormat="1" applyFont="1" applyFill="1" applyBorder="1" applyAlignment="1" applyProtection="1">
      <alignment horizontal="center" vertical="center"/>
      <protection locked="0"/>
    </xf>
    <xf numFmtId="0" fontId="0" fillId="26" borderId="81" xfId="0" applyFont="1" applyFill="1" applyBorder="1" applyAlignment="1" applyProtection="1">
      <alignment horizontal="center" vertical="center"/>
      <protection locked="0"/>
    </xf>
    <xf numFmtId="0" fontId="0" fillId="37" borderId="83" xfId="0" applyFill="1" applyBorder="1" applyAlignment="1" applyProtection="1">
      <alignment vertical="center"/>
      <protection locked="0"/>
    </xf>
    <xf numFmtId="0" fontId="0" fillId="37" borderId="32" xfId="0" applyFill="1" applyBorder="1" applyAlignment="1" applyProtection="1">
      <alignment vertical="center"/>
      <protection locked="0"/>
    </xf>
    <xf numFmtId="0" fontId="0" fillId="37" borderId="92" xfId="0" applyFill="1" applyBorder="1" applyAlignment="1" applyProtection="1">
      <alignment vertical="center"/>
      <protection locked="0"/>
    </xf>
    <xf numFmtId="0" fontId="0" fillId="37" borderId="54" xfId="0" applyFill="1" applyBorder="1" applyAlignment="1" applyProtection="1">
      <alignment vertical="center"/>
      <protection locked="0"/>
    </xf>
    <xf numFmtId="0" fontId="0" fillId="37" borderId="49" xfId="0" applyFill="1" applyBorder="1" applyAlignment="1" applyProtection="1">
      <alignment vertical="center"/>
      <protection locked="0"/>
    </xf>
    <xf numFmtId="0" fontId="0" fillId="37" borderId="55" xfId="0" applyFill="1" applyBorder="1" applyAlignment="1" applyProtection="1">
      <alignment vertical="center"/>
      <protection locked="0"/>
    </xf>
    <xf numFmtId="0" fontId="12" fillId="37" borderId="0" xfId="0" applyFont="1" applyFill="1" applyBorder="1" applyAlignment="1" applyProtection="1">
      <alignment horizontal="center" vertical="center"/>
      <protection locked="0"/>
    </xf>
    <xf numFmtId="0" fontId="9" fillId="26" borderId="42" xfId="0" applyFont="1" applyFill="1" applyBorder="1" applyAlignment="1" applyProtection="1">
      <alignment/>
      <protection/>
    </xf>
    <xf numFmtId="0" fontId="12" fillId="37" borderId="49" xfId="0" applyFont="1" applyFill="1" applyBorder="1" applyAlignment="1">
      <alignment/>
    </xf>
    <xf numFmtId="0" fontId="7" fillId="33" borderId="0" xfId="0" applyFont="1" applyFill="1" applyAlignment="1" applyProtection="1">
      <alignment/>
      <protection/>
    </xf>
    <xf numFmtId="0" fontId="1" fillId="0" borderId="0" xfId="0" applyFont="1" applyAlignment="1">
      <alignment/>
    </xf>
    <xf numFmtId="0" fontId="15" fillId="33" borderId="0" xfId="0" applyFont="1" applyFill="1" applyAlignment="1" applyProtection="1">
      <alignment vertical="center" wrapText="1"/>
      <protection/>
    </xf>
    <xf numFmtId="0" fontId="28" fillId="0" borderId="0" xfId="0" applyFont="1" applyAlignment="1">
      <alignment vertical="center" wrapText="1"/>
    </xf>
    <xf numFmtId="0" fontId="9" fillId="33" borderId="11" xfId="0" applyFont="1" applyFill="1" applyBorder="1" applyAlignment="1" applyProtection="1">
      <alignment vertical="center"/>
      <protection/>
    </xf>
    <xf numFmtId="0" fontId="12" fillId="0" borderId="29" xfId="0" applyFont="1" applyBorder="1" applyAlignment="1">
      <alignment vertical="center"/>
    </xf>
    <xf numFmtId="0" fontId="12" fillId="0" borderId="80" xfId="0" applyFont="1" applyBorder="1" applyAlignment="1">
      <alignment vertical="center"/>
    </xf>
    <xf numFmtId="0" fontId="15" fillId="33" borderId="0" xfId="0" applyFont="1" applyFill="1" applyBorder="1" applyAlignment="1" applyProtection="1">
      <alignment horizontal="left" vertical="center"/>
      <protection/>
    </xf>
    <xf numFmtId="0" fontId="28" fillId="0" borderId="0" xfId="0" applyFont="1" applyAlignment="1">
      <alignment horizontal="left" vertical="center"/>
    </xf>
    <xf numFmtId="0" fontId="9" fillId="33" borderId="12" xfId="0" applyFont="1" applyFill="1" applyBorder="1" applyAlignment="1" applyProtection="1">
      <alignment vertical="center" wrapText="1" shrinkToFit="1"/>
      <protection/>
    </xf>
    <xf numFmtId="0" fontId="12" fillId="0" borderId="31" xfId="0" applyFont="1" applyBorder="1" applyAlignment="1">
      <alignment vertical="center" wrapText="1" shrinkToFit="1"/>
    </xf>
    <xf numFmtId="0" fontId="12" fillId="0" borderId="31" xfId="0" applyFont="1" applyBorder="1" applyAlignment="1">
      <alignment vertical="center"/>
    </xf>
    <xf numFmtId="0" fontId="12" fillId="0" borderId="64" xfId="0" applyFont="1" applyBorder="1" applyAlignment="1">
      <alignment vertical="center"/>
    </xf>
    <xf numFmtId="0" fontId="7" fillId="33" borderId="0" xfId="0" applyFont="1" applyFill="1" applyAlignment="1" applyProtection="1">
      <alignment horizontal="center"/>
      <protection/>
    </xf>
    <xf numFmtId="0" fontId="1" fillId="36" borderId="0" xfId="0" applyFont="1" applyFill="1" applyAlignment="1" applyProtection="1">
      <alignment/>
      <protection/>
    </xf>
    <xf numFmtId="0" fontId="13" fillId="36" borderId="32" xfId="0" applyFont="1" applyFill="1" applyBorder="1" applyAlignment="1" applyProtection="1">
      <alignment horizontal="center"/>
      <protection/>
    </xf>
    <xf numFmtId="0" fontId="0" fillId="36" borderId="32" xfId="0" applyFill="1" applyBorder="1" applyAlignment="1" applyProtection="1">
      <alignment horizontal="center"/>
      <protection/>
    </xf>
    <xf numFmtId="0" fontId="0" fillId="36" borderId="32" xfId="0" applyFill="1" applyBorder="1" applyAlignment="1" applyProtection="1">
      <alignment/>
      <protection/>
    </xf>
    <xf numFmtId="0" fontId="24" fillId="33" borderId="0" xfId="0" applyFont="1" applyFill="1" applyBorder="1" applyAlignment="1" applyProtection="1">
      <alignment vertical="top" wrapText="1"/>
      <protection/>
    </xf>
    <xf numFmtId="0" fontId="0" fillId="0" borderId="0" xfId="0" applyBorder="1" applyAlignment="1">
      <alignment vertical="top" wrapText="1"/>
    </xf>
    <xf numFmtId="0" fontId="9" fillId="33" borderId="0" xfId="0" applyFont="1" applyFill="1" applyAlignment="1" applyProtection="1">
      <alignment/>
      <protection/>
    </xf>
    <xf numFmtId="0" fontId="24" fillId="33" borderId="0" xfId="0" applyFont="1" applyFill="1" applyBorder="1" applyAlignment="1" applyProtection="1">
      <alignment/>
      <protection/>
    </xf>
    <xf numFmtId="0" fontId="0" fillId="37" borderId="91" xfId="0" applyFill="1" applyBorder="1" applyAlignment="1" applyProtection="1">
      <alignment horizontal="center"/>
      <protection locked="0"/>
    </xf>
    <xf numFmtId="0" fontId="15" fillId="33" borderId="86" xfId="0" applyFont="1" applyFill="1" applyBorder="1" applyAlignment="1" applyProtection="1">
      <alignment horizontal="left" vertical="center"/>
      <protection/>
    </xf>
    <xf numFmtId="0" fontId="28" fillId="0" borderId="47" xfId="0" applyFont="1" applyBorder="1" applyAlignment="1">
      <alignment horizontal="left" vertical="center"/>
    </xf>
    <xf numFmtId="0" fontId="28" fillId="0" borderId="87" xfId="0" applyFont="1" applyBorder="1" applyAlignment="1">
      <alignment horizontal="left" vertical="center"/>
    </xf>
    <xf numFmtId="0" fontId="24" fillId="33" borderId="0" xfId="0" applyFont="1" applyFill="1" applyBorder="1" applyAlignment="1" applyProtection="1">
      <alignment vertical="top" wrapText="1"/>
      <protection/>
    </xf>
    <xf numFmtId="0" fontId="21" fillId="0" borderId="0" xfId="0" applyFont="1" applyBorder="1" applyAlignment="1">
      <alignment vertical="top" wrapText="1"/>
    </xf>
    <xf numFmtId="0" fontId="9" fillId="33" borderId="83" xfId="0" applyFont="1" applyFill="1" applyBorder="1" applyAlignment="1" applyProtection="1">
      <alignment horizontal="center"/>
      <protection/>
    </xf>
    <xf numFmtId="0" fontId="0" fillId="36" borderId="79" xfId="0" applyFill="1" applyBorder="1" applyAlignment="1">
      <alignment vertical="center"/>
    </xf>
    <xf numFmtId="0" fontId="0" fillId="36" borderId="90" xfId="0" applyFill="1" applyBorder="1" applyAlignment="1">
      <alignment vertical="center"/>
    </xf>
    <xf numFmtId="0" fontId="14" fillId="33" borderId="26" xfId="0" applyFont="1" applyFill="1" applyBorder="1" applyAlignment="1" applyProtection="1">
      <alignment vertical="center"/>
      <protection/>
    </xf>
    <xf numFmtId="0" fontId="0" fillId="0" borderId="0" xfId="0" applyBorder="1" applyAlignment="1">
      <alignment vertical="center"/>
    </xf>
    <xf numFmtId="0" fontId="0" fillId="36" borderId="39" xfId="0" applyFill="1" applyBorder="1" applyAlignment="1">
      <alignment vertical="center"/>
    </xf>
    <xf numFmtId="0" fontId="14" fillId="33" borderId="89" xfId="0" applyFont="1" applyFill="1" applyBorder="1" applyAlignment="1" applyProtection="1">
      <alignment vertical="center"/>
      <protection/>
    </xf>
    <xf numFmtId="0" fontId="12" fillId="37"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0" fillId="37" borderId="39" xfId="0" applyFill="1" applyBorder="1" applyAlignment="1">
      <alignment horizontal="center" vertical="center" wrapText="1"/>
    </xf>
    <xf numFmtId="0" fontId="30" fillId="39" borderId="0" xfId="0" applyFont="1" applyFill="1" applyBorder="1" applyAlignment="1">
      <alignment horizontal="center"/>
    </xf>
    <xf numFmtId="0" fontId="13" fillId="39" borderId="79" xfId="0" applyFont="1" applyFill="1" applyBorder="1" applyAlignment="1">
      <alignment horizontal="center"/>
    </xf>
    <xf numFmtId="0" fontId="0" fillId="0" borderId="79" xfId="0" applyBorder="1" applyAlignment="1">
      <alignment horizontal="center"/>
    </xf>
    <xf numFmtId="0" fontId="25" fillId="26" borderId="47" xfId="0" applyFont="1" applyFill="1" applyBorder="1" applyAlignment="1" applyProtection="1">
      <alignment horizontal="right"/>
      <protection locked="0"/>
    </xf>
    <xf numFmtId="0" fontId="0" fillId="37" borderId="47" xfId="0" applyFill="1" applyBorder="1" applyAlignment="1" applyProtection="1">
      <alignment/>
      <protection locked="0"/>
    </xf>
    <xf numFmtId="0" fontId="19" fillId="39" borderId="47" xfId="0" applyFont="1" applyFill="1" applyBorder="1" applyAlignment="1">
      <alignment/>
    </xf>
    <xf numFmtId="0" fontId="11" fillId="39" borderId="0" xfId="0" applyFont="1" applyFill="1" applyBorder="1" applyAlignment="1">
      <alignment horizontal="center"/>
    </xf>
    <xf numFmtId="0" fontId="19" fillId="26" borderId="0" xfId="0" applyFont="1" applyFill="1" applyBorder="1" applyAlignment="1" applyProtection="1">
      <alignment horizontal="center"/>
      <protection locked="0"/>
    </xf>
    <xf numFmtId="0" fontId="6" fillId="39" borderId="0" xfId="0" applyFont="1" applyFill="1" applyBorder="1" applyAlignment="1">
      <alignment/>
    </xf>
    <xf numFmtId="0" fontId="6" fillId="39" borderId="79" xfId="0" applyFont="1" applyFill="1" applyBorder="1" applyAlignment="1">
      <alignment/>
    </xf>
    <xf numFmtId="0" fontId="34" fillId="33" borderId="0" xfId="0" applyFont="1" applyFill="1" applyBorder="1" applyAlignment="1">
      <alignment/>
    </xf>
    <xf numFmtId="0" fontId="35" fillId="0" borderId="0" xfId="0" applyFont="1" applyAlignment="1">
      <alignment/>
    </xf>
    <xf numFmtId="0" fontId="35" fillId="0" borderId="39" xfId="0" applyFont="1" applyBorder="1" applyAlignment="1">
      <alignment/>
    </xf>
    <xf numFmtId="0" fontId="7" fillId="33" borderId="0" xfId="0" applyFont="1" applyFill="1" applyBorder="1" applyAlignment="1">
      <alignment/>
    </xf>
    <xf numFmtId="0" fontId="14" fillId="33" borderId="0" xfId="0" applyFont="1" applyFill="1" applyBorder="1" applyAlignment="1">
      <alignment/>
    </xf>
    <xf numFmtId="0" fontId="28" fillId="0" borderId="0" xfId="0" applyFont="1" applyAlignment="1">
      <alignment/>
    </xf>
    <xf numFmtId="0" fontId="9" fillId="33" borderId="0" xfId="0" applyFont="1" applyFill="1" applyBorder="1" applyAlignment="1">
      <alignment horizontal="center"/>
    </xf>
    <xf numFmtId="0" fontId="12" fillId="0" borderId="0" xfId="0" applyFont="1" applyAlignment="1">
      <alignment horizontal="center"/>
    </xf>
    <xf numFmtId="0" fontId="6" fillId="26" borderId="46" xfId="0" applyFont="1" applyFill="1" applyBorder="1" applyAlignment="1" applyProtection="1">
      <alignment horizontal="center" vertical="center"/>
      <protection locked="0"/>
    </xf>
    <xf numFmtId="0" fontId="6" fillId="26" borderId="27" xfId="0" applyFont="1" applyFill="1" applyBorder="1" applyAlignment="1" applyProtection="1">
      <alignment horizontal="center" vertical="center"/>
      <protection locked="0"/>
    </xf>
    <xf numFmtId="0" fontId="8" fillId="33" borderId="0" xfId="0" applyFont="1" applyFill="1" applyBorder="1" applyAlignment="1">
      <alignment wrapText="1" shrinkToFit="1"/>
    </xf>
    <xf numFmtId="0" fontId="0" fillId="36" borderId="79" xfId="0" applyFill="1" applyBorder="1" applyAlignment="1">
      <alignment/>
    </xf>
    <xf numFmtId="0" fontId="9" fillId="33" borderId="23" xfId="0" applyFont="1" applyFill="1" applyBorder="1" applyAlignment="1">
      <alignment vertical="center" wrapText="1"/>
    </xf>
    <xf numFmtId="0" fontId="0" fillId="0" borderId="65" xfId="0" applyBorder="1" applyAlignment="1">
      <alignment vertical="center" wrapText="1"/>
    </xf>
    <xf numFmtId="0" fontId="9" fillId="33" borderId="30" xfId="0" applyFont="1" applyFill="1" applyBorder="1" applyAlignment="1">
      <alignment vertical="center" wrapText="1" shrinkToFit="1"/>
    </xf>
    <xf numFmtId="0" fontId="0" fillId="0" borderId="30" xfId="0" applyBorder="1" applyAlignment="1">
      <alignment vertical="center" wrapText="1" shrinkToFit="1"/>
    </xf>
    <xf numFmtId="0" fontId="0" fillId="0" borderId="81" xfId="0" applyBorder="1" applyAlignment="1">
      <alignment vertical="center" wrapText="1" shrinkToFit="1"/>
    </xf>
    <xf numFmtId="0" fontId="9" fillId="33" borderId="30" xfId="0" applyFont="1" applyFill="1" applyBorder="1" applyAlignment="1">
      <alignment vertical="center"/>
    </xf>
    <xf numFmtId="0" fontId="9" fillId="33" borderId="81" xfId="0" applyFont="1" applyFill="1" applyBorder="1" applyAlignment="1">
      <alignment vertical="center"/>
    </xf>
    <xf numFmtId="0" fontId="9" fillId="33" borderId="30" xfId="0" applyFont="1" applyFill="1" applyBorder="1" applyAlignment="1">
      <alignment vertical="center" wrapText="1"/>
    </xf>
    <xf numFmtId="0" fontId="9" fillId="33" borderId="81" xfId="0" applyFont="1" applyFill="1" applyBorder="1" applyAlignment="1">
      <alignment vertical="center" wrapText="1"/>
    </xf>
    <xf numFmtId="3" fontId="0" fillId="26" borderId="30" xfId="0" applyNumberFormat="1" applyFont="1" applyFill="1" applyBorder="1" applyAlignment="1" applyProtection="1">
      <alignment horizontal="center" vertical="center"/>
      <protection locked="0"/>
    </xf>
    <xf numFmtId="3" fontId="0" fillId="26" borderId="81" xfId="0" applyNumberFormat="1" applyFont="1" applyFill="1" applyBorder="1" applyAlignment="1" applyProtection="1">
      <alignment horizontal="center" vertical="center"/>
      <protection locked="0"/>
    </xf>
    <xf numFmtId="0" fontId="6" fillId="33" borderId="33" xfId="0" applyFont="1" applyFill="1" applyBorder="1" applyAlignment="1">
      <alignment vertical="center"/>
    </xf>
    <xf numFmtId="0" fontId="6" fillId="33" borderId="30" xfId="0" applyFont="1" applyFill="1" applyBorder="1" applyAlignment="1">
      <alignment vertical="center"/>
    </xf>
    <xf numFmtId="0" fontId="6" fillId="33" borderId="50" xfId="0" applyFont="1" applyFill="1" applyBorder="1" applyAlignment="1">
      <alignment vertical="center"/>
    </xf>
    <xf numFmtId="0" fontId="0" fillId="0" borderId="65" xfId="0" applyBorder="1" applyAlignment="1">
      <alignment vertical="center"/>
    </xf>
    <xf numFmtId="0" fontId="8" fillId="33" borderId="0" xfId="0" applyFont="1" applyFill="1" applyBorder="1" applyAlignment="1">
      <alignment vertical="center" wrapText="1"/>
    </xf>
    <xf numFmtId="0" fontId="12" fillId="0" borderId="0" xfId="0" applyFont="1" applyAlignment="1">
      <alignment vertical="center" wrapText="1"/>
    </xf>
    <xf numFmtId="0" fontId="0" fillId="36" borderId="65" xfId="0" applyFill="1" applyBorder="1" applyAlignment="1">
      <alignment vertical="center" wrapText="1"/>
    </xf>
    <xf numFmtId="0" fontId="0" fillId="36" borderId="42" xfId="0" applyFill="1" applyBorder="1" applyAlignment="1">
      <alignment vertical="center"/>
    </xf>
    <xf numFmtId="0" fontId="0" fillId="36" borderId="49" xfId="0" applyFill="1" applyBorder="1" applyAlignment="1">
      <alignment vertical="center"/>
    </xf>
    <xf numFmtId="0" fontId="0" fillId="36" borderId="85" xfId="0" applyFill="1" applyBorder="1" applyAlignment="1">
      <alignment vertical="center"/>
    </xf>
    <xf numFmtId="0" fontId="9" fillId="33" borderId="33" xfId="0" applyFont="1" applyFill="1" applyBorder="1" applyAlignment="1">
      <alignment horizontal="center" vertical="center" wrapText="1" shrinkToFit="1"/>
    </xf>
    <xf numFmtId="0" fontId="6" fillId="33" borderId="47" xfId="0" applyFont="1" applyFill="1" applyBorder="1" applyAlignment="1">
      <alignment/>
    </xf>
    <xf numFmtId="0" fontId="9" fillId="33" borderId="54" xfId="0" applyFont="1" applyFill="1" applyBorder="1" applyAlignment="1">
      <alignment horizontal="center" vertical="center"/>
    </xf>
    <xf numFmtId="0" fontId="9" fillId="33" borderId="49" xfId="0" applyFont="1" applyFill="1" applyBorder="1" applyAlignment="1">
      <alignment horizontal="center" vertical="center"/>
    </xf>
    <xf numFmtId="0" fontId="0" fillId="0" borderId="55" xfId="0" applyBorder="1" applyAlignment="1">
      <alignment horizontal="center" vertical="center"/>
    </xf>
    <xf numFmtId="3" fontId="6" fillId="33" borderId="33" xfId="0" applyNumberFormat="1" applyFont="1" applyFill="1" applyBorder="1" applyAlignment="1" applyProtection="1">
      <alignment horizontal="center" vertical="center"/>
      <protection/>
    </xf>
    <xf numFmtId="3" fontId="0" fillId="33" borderId="30" xfId="0" applyNumberFormat="1" applyFont="1" applyFill="1" applyBorder="1" applyAlignment="1" applyProtection="1">
      <alignment horizontal="center" vertical="center"/>
      <protection/>
    </xf>
    <xf numFmtId="3" fontId="0" fillId="33" borderId="81" xfId="0" applyNumberFormat="1" applyFont="1" applyFill="1" applyBorder="1" applyAlignment="1" applyProtection="1">
      <alignment horizontal="center" vertical="center"/>
      <protection/>
    </xf>
    <xf numFmtId="49" fontId="1" fillId="33" borderId="0" xfId="0" applyNumberFormat="1" applyFont="1" applyFill="1" applyBorder="1" applyAlignment="1">
      <alignment horizontal="center"/>
    </xf>
    <xf numFmtId="0" fontId="23" fillId="33" borderId="0" xfId="0" applyNumberFormat="1" applyFont="1" applyFill="1" applyBorder="1" applyAlignment="1">
      <alignment horizontal="center"/>
    </xf>
    <xf numFmtId="49" fontId="20" fillId="33" borderId="0" xfId="0" applyNumberFormat="1" applyFont="1" applyFill="1" applyBorder="1" applyAlignment="1">
      <alignment horizontal="left"/>
    </xf>
    <xf numFmtId="3" fontId="6" fillId="26" borderId="33" xfId="0" applyNumberFormat="1" applyFont="1" applyFill="1" applyBorder="1" applyAlignment="1">
      <alignment horizontal="center" vertical="center"/>
    </xf>
    <xf numFmtId="3" fontId="0" fillId="26" borderId="30" xfId="0" applyNumberFormat="1" applyFont="1" applyFill="1" applyBorder="1" applyAlignment="1">
      <alignment horizontal="center" vertical="center"/>
    </xf>
    <xf numFmtId="3" fontId="0" fillId="26" borderId="81" xfId="0" applyNumberFormat="1" applyFont="1" applyFill="1" applyBorder="1" applyAlignment="1">
      <alignment horizontal="center" vertical="center"/>
    </xf>
    <xf numFmtId="0" fontId="6" fillId="33" borderId="83" xfId="0" applyFont="1" applyFill="1" applyBorder="1" applyAlignment="1">
      <alignment vertical="center"/>
    </xf>
    <xf numFmtId="0" fontId="6" fillId="33" borderId="32" xfId="0" applyFont="1" applyFill="1" applyBorder="1" applyAlignment="1">
      <alignment vertical="center"/>
    </xf>
    <xf numFmtId="0" fontId="6" fillId="33" borderId="92" xfId="0" applyFont="1" applyFill="1" applyBorder="1" applyAlignment="1">
      <alignment vertical="center"/>
    </xf>
    <xf numFmtId="0" fontId="1" fillId="36" borderId="9" xfId="0" applyFont="1" applyFill="1" applyBorder="1" applyAlignment="1">
      <alignment horizontal="left" vertical="center"/>
    </xf>
    <xf numFmtId="0" fontId="0" fillId="0" borderId="8" xfId="0" applyBorder="1" applyAlignment="1">
      <alignment horizontal="left" vertical="center"/>
    </xf>
    <xf numFmtId="0" fontId="12" fillId="36" borderId="47" xfId="0" applyFont="1" applyFill="1" applyBorder="1" applyAlignment="1">
      <alignment horizontal="center" vertical="center"/>
    </xf>
    <xf numFmtId="0" fontId="1" fillId="36" borderId="46" xfId="0" applyFont="1" applyFill="1" applyBorder="1" applyAlignment="1">
      <alignment horizontal="left" vertical="center"/>
    </xf>
    <xf numFmtId="0" fontId="0" fillId="0" borderId="25" xfId="0" applyBorder="1" applyAlignment="1">
      <alignment horizontal="left" vertical="center"/>
    </xf>
    <xf numFmtId="3" fontId="6" fillId="26" borderId="83" xfId="0" applyNumberFormat="1" applyFont="1" applyFill="1" applyBorder="1" applyAlignment="1">
      <alignment horizontal="center" vertical="center"/>
    </xf>
    <xf numFmtId="3" fontId="0" fillId="26" borderId="32" xfId="0" applyNumberFormat="1" applyFont="1" applyFill="1" applyBorder="1" applyAlignment="1">
      <alignment horizontal="center" vertical="center"/>
    </xf>
    <xf numFmtId="3" fontId="0" fillId="26" borderId="84" xfId="0" applyNumberFormat="1" applyFont="1" applyFill="1" applyBorder="1" applyAlignment="1">
      <alignment horizontal="center" vertical="center"/>
    </xf>
    <xf numFmtId="0" fontId="14" fillId="33" borderId="0" xfId="0" applyFont="1" applyFill="1" applyBorder="1" applyAlignment="1">
      <alignment vertical="center"/>
    </xf>
    <xf numFmtId="0" fontId="28" fillId="0" borderId="0" xfId="0" applyFont="1" applyAlignment="1">
      <alignment vertical="center"/>
    </xf>
    <xf numFmtId="0" fontId="8" fillId="33" borderId="0" xfId="0" applyFont="1" applyFill="1" applyBorder="1" applyAlignment="1">
      <alignment horizontal="left" vertical="center" wrapText="1"/>
    </xf>
    <xf numFmtId="0" fontId="1" fillId="0" borderId="0" xfId="0" applyFont="1" applyAlignment="1">
      <alignment horizontal="left" vertical="center"/>
    </xf>
    <xf numFmtId="3" fontId="6" fillId="26" borderId="23" xfId="0" applyNumberFormat="1" applyFont="1" applyFill="1" applyBorder="1" applyAlignment="1" applyProtection="1">
      <alignment horizontal="center" vertical="center" wrapText="1"/>
      <protection locked="0"/>
    </xf>
    <xf numFmtId="3" fontId="0" fillId="37" borderId="27" xfId="0" applyNumberFormat="1" applyFont="1" applyFill="1" applyBorder="1" applyAlignment="1" applyProtection="1">
      <alignment horizontal="center" vertical="center"/>
      <protection locked="0"/>
    </xf>
    <xf numFmtId="3" fontId="0" fillId="37" borderId="25" xfId="0" applyNumberFormat="1" applyFont="1" applyFill="1" applyBorder="1" applyAlignment="1" applyProtection="1">
      <alignment horizontal="center" vertical="center"/>
      <protection locked="0"/>
    </xf>
    <xf numFmtId="0" fontId="9" fillId="33" borderId="47" xfId="0" applyFont="1" applyFill="1" applyBorder="1" applyAlignment="1">
      <alignment vertical="center" wrapText="1"/>
    </xf>
    <xf numFmtId="0" fontId="0" fillId="0" borderId="47" xfId="0" applyBorder="1" applyAlignment="1">
      <alignment vertical="center"/>
    </xf>
    <xf numFmtId="0" fontId="9" fillId="33" borderId="0" xfId="0" applyFont="1" applyFill="1" applyBorder="1" applyAlignment="1">
      <alignment vertical="center" wrapText="1"/>
    </xf>
    <xf numFmtId="0" fontId="0" fillId="0" borderId="0" xfId="0" applyAlignment="1">
      <alignment vertical="center"/>
    </xf>
    <xf numFmtId="0" fontId="0" fillId="36" borderId="0" xfId="0" applyFill="1" applyBorder="1" applyAlignment="1">
      <alignment vertical="center" wrapText="1"/>
    </xf>
    <xf numFmtId="3" fontId="0" fillId="37" borderId="27" xfId="0" applyNumberFormat="1" applyFont="1" applyFill="1" applyBorder="1" applyAlignment="1" applyProtection="1">
      <alignment horizontal="center" vertical="center" wrapText="1"/>
      <protection locked="0"/>
    </xf>
    <xf numFmtId="0" fontId="9" fillId="33" borderId="32" xfId="0" applyFont="1" applyFill="1" applyBorder="1" applyAlignment="1">
      <alignment vertical="center" wrapText="1" shrinkToFit="1"/>
    </xf>
    <xf numFmtId="0" fontId="0" fillId="0" borderId="32" xfId="0" applyBorder="1" applyAlignment="1">
      <alignment vertical="center" wrapText="1" shrinkToFit="1"/>
    </xf>
    <xf numFmtId="0" fontId="0" fillId="0" borderId="84" xfId="0" applyBorder="1" applyAlignment="1">
      <alignment vertical="center" wrapText="1" shrinkToFit="1"/>
    </xf>
    <xf numFmtId="3" fontId="6" fillId="26" borderId="27" xfId="0" applyNumberFormat="1" applyFont="1" applyFill="1" applyBorder="1" applyAlignment="1" applyProtection="1">
      <alignment horizontal="center" vertical="center" wrapText="1"/>
      <protection locked="0"/>
    </xf>
    <xf numFmtId="3" fontId="0" fillId="26" borderId="25" xfId="0" applyNumberFormat="1" applyFont="1" applyFill="1" applyBorder="1" applyAlignment="1" applyProtection="1">
      <alignment horizontal="center" vertical="center"/>
      <protection locked="0"/>
    </xf>
    <xf numFmtId="0" fontId="6" fillId="26" borderId="17" xfId="0" applyFont="1" applyFill="1"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9" fontId="0" fillId="37" borderId="9" xfId="0" applyNumberFormat="1" applyFont="1" applyFill="1" applyBorder="1" applyAlignment="1" applyProtection="1">
      <alignment horizontal="center" vertical="center"/>
      <protection locked="0"/>
    </xf>
    <xf numFmtId="9" fontId="0" fillId="0" borderId="9" xfId="0" applyNumberFormat="1" applyBorder="1" applyAlignment="1" applyProtection="1">
      <alignment horizontal="center" vertical="center"/>
      <protection locked="0"/>
    </xf>
    <xf numFmtId="0" fontId="9" fillId="33" borderId="0" xfId="0" applyFont="1" applyFill="1" applyBorder="1" applyAlignment="1">
      <alignment horizontal="left" vertical="center" wrapText="1"/>
    </xf>
    <xf numFmtId="0" fontId="0" fillId="0" borderId="0" xfId="0" applyFont="1" applyAlignment="1">
      <alignment horizontal="left" vertical="center"/>
    </xf>
    <xf numFmtId="0" fontId="1" fillId="36" borderId="34" xfId="0" applyFont="1" applyFill="1" applyBorder="1" applyAlignment="1">
      <alignment horizontal="left" vertical="center"/>
    </xf>
    <xf numFmtId="0" fontId="0" fillId="0" borderId="43" xfId="0" applyBorder="1" applyAlignment="1">
      <alignment horizontal="left" vertical="center"/>
    </xf>
    <xf numFmtId="3" fontId="0" fillId="37" borderId="46" xfId="0" applyNumberFormat="1" applyFont="1" applyFill="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37" borderId="34" xfId="0" applyNumberFormat="1" applyFont="1" applyFill="1" applyBorder="1" applyAlignment="1" applyProtection="1">
      <alignment horizontal="center" vertical="center"/>
      <protection locked="0"/>
    </xf>
    <xf numFmtId="3" fontId="0" fillId="0" borderId="34" xfId="0" applyNumberFormat="1" applyBorder="1" applyAlignment="1" applyProtection="1">
      <alignment horizontal="center" vertical="center"/>
      <protection locked="0"/>
    </xf>
    <xf numFmtId="9" fontId="0" fillId="37" borderId="46" xfId="0" applyNumberFormat="1" applyFont="1" applyFill="1" applyBorder="1" applyAlignment="1" applyProtection="1">
      <alignment horizontal="center" vertical="center"/>
      <protection locked="0"/>
    </xf>
    <xf numFmtId="9" fontId="0" fillId="0" borderId="65" xfId="0" applyNumberFormat="1" applyBorder="1" applyAlignment="1" applyProtection="1">
      <alignment horizontal="center" vertical="center"/>
      <protection locked="0"/>
    </xf>
    <xf numFmtId="0" fontId="6" fillId="26" borderId="23" xfId="0" applyFont="1" applyFill="1" applyBorder="1" applyAlignment="1" applyProtection="1">
      <alignment horizontal="left" vertical="center" wrapText="1"/>
      <protection locked="0"/>
    </xf>
    <xf numFmtId="0" fontId="0" fillId="0" borderId="27"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1" fillId="36" borderId="10" xfId="0" applyFont="1" applyFill="1" applyBorder="1" applyAlignment="1">
      <alignment horizontal="left" vertical="center"/>
    </xf>
    <xf numFmtId="0" fontId="0" fillId="0" borderId="16" xfId="0" applyBorder="1" applyAlignment="1">
      <alignment horizontal="left" vertical="center"/>
    </xf>
    <xf numFmtId="3" fontId="0" fillId="37" borderId="10" xfId="0" applyNumberFormat="1" applyFont="1" applyFill="1" applyBorder="1" applyAlignment="1" applyProtection="1">
      <alignment horizontal="center" vertical="center"/>
      <protection/>
    </xf>
    <xf numFmtId="3" fontId="0" fillId="0" borderId="10" xfId="0" applyNumberFormat="1" applyBorder="1" applyAlignment="1" applyProtection="1">
      <alignment horizontal="center" vertical="center"/>
      <protection/>
    </xf>
    <xf numFmtId="3" fontId="0" fillId="37" borderId="9" xfId="0" applyNumberFormat="1" applyFont="1" applyFill="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9" fillId="33" borderId="18" xfId="0" applyFont="1" applyFill="1" applyBorder="1" applyAlignment="1" applyProtection="1">
      <alignment horizontal="left" vertical="center" wrapText="1"/>
      <protection/>
    </xf>
    <xf numFmtId="0" fontId="12" fillId="36" borderId="10" xfId="0" applyFont="1" applyFill="1" applyBorder="1" applyAlignment="1" applyProtection="1">
      <alignment horizontal="left" vertical="center"/>
      <protection/>
    </xf>
    <xf numFmtId="9" fontId="0" fillId="36" borderId="10" xfId="0" applyNumberFormat="1" applyFont="1" applyFill="1" applyBorder="1" applyAlignment="1" applyProtection="1">
      <alignment horizontal="center" vertical="center"/>
      <protection/>
    </xf>
    <xf numFmtId="9" fontId="0" fillId="36" borderId="10" xfId="0" applyNumberFormat="1" applyFill="1" applyBorder="1" applyAlignment="1" applyProtection="1">
      <alignment horizontal="center" vertical="center"/>
      <protection/>
    </xf>
    <xf numFmtId="0" fontId="9" fillId="33" borderId="31" xfId="0" applyFont="1" applyFill="1" applyBorder="1" applyAlignment="1">
      <alignment vertical="center" wrapText="1" shrinkToFit="1"/>
    </xf>
    <xf numFmtId="0" fontId="0" fillId="0" borderId="31" xfId="0" applyBorder="1" applyAlignment="1">
      <alignment vertical="center" wrapText="1" shrinkToFit="1"/>
    </xf>
    <xf numFmtId="0" fontId="0" fillId="0" borderId="64" xfId="0" applyBorder="1" applyAlignment="1">
      <alignment vertical="center" wrapText="1" shrinkToFit="1"/>
    </xf>
    <xf numFmtId="3" fontId="0" fillId="26" borderId="31" xfId="0" applyNumberFormat="1" applyFont="1" applyFill="1" applyBorder="1" applyAlignment="1" applyProtection="1">
      <alignment horizontal="center" vertical="center"/>
      <protection locked="0"/>
    </xf>
    <xf numFmtId="3" fontId="0" fillId="26" borderId="64" xfId="0" applyNumberFormat="1" applyFont="1" applyFill="1" applyBorder="1" applyAlignment="1" applyProtection="1">
      <alignment horizontal="center" vertical="center"/>
      <protection locked="0"/>
    </xf>
    <xf numFmtId="0" fontId="6" fillId="33" borderId="14" xfId="0" applyFont="1" applyFill="1" applyBorder="1" applyAlignment="1">
      <alignment vertical="center"/>
    </xf>
    <xf numFmtId="0" fontId="6" fillId="33" borderId="31" xfId="0" applyFont="1" applyFill="1" applyBorder="1" applyAlignment="1">
      <alignment vertical="center"/>
    </xf>
    <xf numFmtId="0" fontId="6" fillId="33" borderId="51" xfId="0" applyFont="1" applyFill="1" applyBorder="1" applyAlignment="1">
      <alignment vertical="center"/>
    </xf>
    <xf numFmtId="0" fontId="6" fillId="26" borderId="35" xfId="0" applyFont="1" applyFill="1" applyBorder="1" applyAlignment="1" applyProtection="1">
      <alignment horizontal="left" vertical="center" wrapText="1"/>
      <protection locked="0"/>
    </xf>
    <xf numFmtId="0" fontId="0" fillId="0" borderId="34" xfId="0" applyBorder="1" applyAlignment="1" applyProtection="1">
      <alignment horizontal="left" vertical="center"/>
      <protection locked="0"/>
    </xf>
    <xf numFmtId="9" fontId="0" fillId="37" borderId="34" xfId="0" applyNumberFormat="1" applyFont="1" applyFill="1" applyBorder="1" applyAlignment="1" applyProtection="1">
      <alignment horizontal="center" vertical="center"/>
      <protection locked="0"/>
    </xf>
    <xf numFmtId="9" fontId="0" fillId="0" borderId="34" xfId="0" applyNumberFormat="1" applyBorder="1" applyAlignment="1" applyProtection="1">
      <alignment horizontal="center" vertical="center"/>
      <protection locked="0"/>
    </xf>
    <xf numFmtId="0" fontId="32" fillId="36" borderId="79" xfId="0" applyFont="1" applyFill="1" applyBorder="1" applyAlignment="1">
      <alignment/>
    </xf>
    <xf numFmtId="0" fontId="32" fillId="36" borderId="0" xfId="0" applyFont="1" applyFill="1" applyAlignment="1">
      <alignment/>
    </xf>
    <xf numFmtId="0" fontId="0" fillId="36" borderId="11" xfId="0" applyFill="1" applyBorder="1" applyAlignment="1">
      <alignment/>
    </xf>
    <xf numFmtId="0" fontId="0" fillId="0" borderId="80" xfId="0" applyBorder="1" applyAlignment="1">
      <alignment/>
    </xf>
    <xf numFmtId="0" fontId="12" fillId="36" borderId="47" xfId="0" applyFont="1" applyFill="1" applyBorder="1" applyAlignment="1">
      <alignment wrapText="1" shrinkToFit="1"/>
    </xf>
    <xf numFmtId="0" fontId="0" fillId="36" borderId="47" xfId="0" applyFill="1" applyBorder="1" applyAlignment="1">
      <alignment wrapText="1" shrinkToFit="1"/>
    </xf>
    <xf numFmtId="0" fontId="9" fillId="33" borderId="70" xfId="0" applyFont="1" applyFill="1" applyBorder="1" applyAlignment="1" applyProtection="1">
      <alignment vertical="center" wrapText="1"/>
      <protection/>
    </xf>
    <xf numFmtId="0" fontId="12" fillId="0" borderId="19" xfId="0" applyFont="1" applyBorder="1" applyAlignment="1">
      <alignment vertical="center" wrapText="1"/>
    </xf>
    <xf numFmtId="0" fontId="0" fillId="0" borderId="71" xfId="0" applyBorder="1" applyAlignment="1">
      <alignment/>
    </xf>
    <xf numFmtId="0" fontId="0" fillId="0" borderId="38" xfId="0" applyBorder="1" applyAlignment="1">
      <alignment/>
    </xf>
    <xf numFmtId="0" fontId="9" fillId="36" borderId="30" xfId="0" applyFont="1" applyFill="1" applyBorder="1" applyAlignment="1" applyProtection="1">
      <alignment vertical="center"/>
      <protection/>
    </xf>
    <xf numFmtId="0" fontId="6" fillId="26" borderId="14" xfId="0" applyFont="1" applyFill="1" applyBorder="1" applyAlignment="1" applyProtection="1">
      <alignment horizontal="center"/>
      <protection locked="0"/>
    </xf>
    <xf numFmtId="0" fontId="0" fillId="37" borderId="64" xfId="0" applyFill="1" applyBorder="1" applyAlignment="1" applyProtection="1">
      <alignment horizontal="center"/>
      <protection locked="0"/>
    </xf>
    <xf numFmtId="0" fontId="30" fillId="33" borderId="0" xfId="0" applyFont="1" applyFill="1" applyBorder="1" applyAlignment="1" applyProtection="1">
      <alignment horizontal="left" vertical="center"/>
      <protection/>
    </xf>
    <xf numFmtId="0" fontId="23" fillId="0" borderId="0" xfId="0" applyFont="1" applyAlignment="1">
      <alignment vertical="center"/>
    </xf>
    <xf numFmtId="0" fontId="29" fillId="36" borderId="0" xfId="0" applyFont="1" applyFill="1" applyAlignment="1">
      <alignment/>
    </xf>
    <xf numFmtId="0" fontId="0" fillId="36" borderId="0" xfId="0" applyFill="1" applyAlignment="1">
      <alignment/>
    </xf>
    <xf numFmtId="3" fontId="0" fillId="0" borderId="46" xfId="0" applyNumberFormat="1" applyBorder="1" applyAlignment="1" applyProtection="1">
      <alignment horizontal="center" vertical="center"/>
      <protection locked="0"/>
    </xf>
    <xf numFmtId="3" fontId="0" fillId="0" borderId="25" xfId="0" applyNumberFormat="1" applyBorder="1" applyAlignment="1" applyProtection="1">
      <alignment horizontal="center" vertical="center"/>
      <protection locked="0"/>
    </xf>
    <xf numFmtId="0" fontId="0" fillId="36" borderId="26" xfId="0" applyFill="1" applyBorder="1" applyAlignment="1">
      <alignment/>
    </xf>
    <xf numFmtId="0" fontId="9" fillId="36" borderId="31" xfId="0" applyFont="1" applyFill="1" applyBorder="1" applyAlignment="1" applyProtection="1">
      <alignment vertical="center"/>
      <protection/>
    </xf>
    <xf numFmtId="0" fontId="9" fillId="33" borderId="9" xfId="0" applyFont="1" applyFill="1" applyBorder="1" applyAlignment="1" applyProtection="1">
      <alignment horizontal="center" vertical="center"/>
      <protection/>
    </xf>
    <xf numFmtId="0" fontId="12" fillId="0" borderId="9" xfId="0" applyFont="1" applyBorder="1" applyAlignment="1">
      <alignment horizontal="center" vertical="center"/>
    </xf>
    <xf numFmtId="0" fontId="6" fillId="26" borderId="33" xfId="0" applyFont="1" applyFill="1" applyBorder="1" applyAlignment="1" applyProtection="1">
      <alignment horizontal="center"/>
      <protection locked="0"/>
    </xf>
    <xf numFmtId="0" fontId="0" fillId="37" borderId="81" xfId="0" applyFill="1" applyBorder="1" applyAlignment="1" applyProtection="1">
      <alignment horizontal="center"/>
      <protection locked="0"/>
    </xf>
    <xf numFmtId="0" fontId="30" fillId="33" borderId="0" xfId="0" applyFont="1" applyFill="1" applyBorder="1" applyAlignment="1" applyProtection="1">
      <alignment horizontal="left"/>
      <protection/>
    </xf>
    <xf numFmtId="0" fontId="23" fillId="0" borderId="0" xfId="0" applyFont="1" applyAlignment="1">
      <alignment horizontal="left"/>
    </xf>
    <xf numFmtId="0" fontId="9" fillId="33" borderId="89" xfId="0" applyFont="1" applyFill="1" applyBorder="1" applyAlignment="1" applyProtection="1">
      <alignment horizontal="left"/>
      <protection/>
    </xf>
    <xf numFmtId="0" fontId="12" fillId="0" borderId="79" xfId="0" applyFont="1" applyBorder="1" applyAlignment="1">
      <alignment horizontal="left"/>
    </xf>
    <xf numFmtId="0" fontId="12" fillId="0" borderId="90" xfId="0" applyFont="1" applyBorder="1" applyAlignment="1">
      <alignment horizontal="left"/>
    </xf>
    <xf numFmtId="3" fontId="0" fillId="37" borderId="9" xfId="0" applyNumberFormat="1" applyFill="1" applyBorder="1" applyAlignment="1" applyProtection="1">
      <alignment horizontal="center"/>
      <protection locked="0"/>
    </xf>
    <xf numFmtId="3" fontId="0" fillId="37" borderId="8" xfId="0" applyNumberFormat="1" applyFill="1" applyBorder="1" applyAlignment="1" applyProtection="1">
      <alignment horizontal="center"/>
      <protection locked="0"/>
    </xf>
    <xf numFmtId="0" fontId="0" fillId="37" borderId="9" xfId="0" applyFill="1" applyBorder="1" applyAlignment="1" applyProtection="1">
      <alignment horizontal="left"/>
      <protection locked="0"/>
    </xf>
    <xf numFmtId="49" fontId="0" fillId="37" borderId="9" xfId="0" applyNumberFormat="1" applyFont="1" applyFill="1" applyBorder="1" applyAlignment="1" applyProtection="1">
      <alignment horizontal="center"/>
      <protection locked="0"/>
    </xf>
    <xf numFmtId="49" fontId="0" fillId="37" borderId="10" xfId="0" applyNumberFormat="1" applyFont="1" applyFill="1" applyBorder="1" applyAlignment="1" applyProtection="1">
      <alignment horizontal="center"/>
      <protection locked="0"/>
    </xf>
    <xf numFmtId="0" fontId="0" fillId="37" borderId="10" xfId="0" applyFill="1" applyBorder="1" applyAlignment="1" applyProtection="1">
      <alignment horizontal="left"/>
      <protection locked="0"/>
    </xf>
    <xf numFmtId="3" fontId="0" fillId="37" borderId="10" xfId="0" applyNumberFormat="1" applyFill="1" applyBorder="1" applyAlignment="1" applyProtection="1">
      <alignment horizontal="center"/>
      <protection locked="0"/>
    </xf>
    <xf numFmtId="3" fontId="0" fillId="37" borderId="16" xfId="0" applyNumberFormat="1" applyFill="1" applyBorder="1" applyAlignment="1" applyProtection="1">
      <alignment horizontal="center"/>
      <protection locked="0"/>
    </xf>
    <xf numFmtId="0" fontId="30" fillId="33" borderId="0" xfId="0" applyFont="1" applyFill="1" applyBorder="1" applyAlignment="1" applyProtection="1">
      <alignment/>
      <protection/>
    </xf>
    <xf numFmtId="0" fontId="23" fillId="0" borderId="0" xfId="0" applyFont="1" applyAlignment="1">
      <alignment/>
    </xf>
    <xf numFmtId="0" fontId="9" fillId="33" borderId="11" xfId="0" applyFont="1" applyFill="1" applyBorder="1" applyAlignment="1" applyProtection="1">
      <alignment/>
      <protection/>
    </xf>
    <xf numFmtId="0" fontId="12" fillId="0" borderId="29" xfId="0" applyFont="1" applyBorder="1" applyAlignment="1">
      <alignment/>
    </xf>
    <xf numFmtId="0" fontId="12" fillId="0" borderId="13" xfId="0" applyFont="1" applyBorder="1" applyAlignment="1">
      <alignment/>
    </xf>
    <xf numFmtId="0" fontId="12" fillId="36" borderId="9" xfId="0" applyFont="1" applyFill="1" applyBorder="1" applyAlignment="1" applyProtection="1">
      <alignment horizontal="center"/>
      <protection/>
    </xf>
    <xf numFmtId="0" fontId="12" fillId="36" borderId="40" xfId="0" applyFont="1" applyFill="1" applyBorder="1" applyAlignment="1">
      <alignment vertical="center" wrapText="1" shrinkToFit="1"/>
    </xf>
    <xf numFmtId="0" fontId="12" fillId="36" borderId="29" xfId="0" applyFont="1" applyFill="1" applyBorder="1" applyAlignment="1">
      <alignment vertical="center" wrapText="1" shrinkToFit="1"/>
    </xf>
    <xf numFmtId="0" fontId="12" fillId="36" borderId="80" xfId="0" applyFont="1" applyFill="1" applyBorder="1" applyAlignment="1">
      <alignment vertical="center" wrapText="1" shrinkToFit="1"/>
    </xf>
    <xf numFmtId="0" fontId="12" fillId="36" borderId="40" xfId="0" applyFont="1" applyFill="1" applyBorder="1" applyAlignment="1">
      <alignment horizontal="center" vertical="center"/>
    </xf>
    <xf numFmtId="0" fontId="12" fillId="36" borderId="13" xfId="0" applyFont="1" applyFill="1" applyBorder="1" applyAlignment="1">
      <alignment horizontal="center" vertical="center"/>
    </xf>
    <xf numFmtId="0" fontId="0" fillId="37" borderId="46" xfId="0" applyFont="1" applyFill="1" applyBorder="1" applyAlignment="1" applyProtection="1">
      <alignment horizontal="center"/>
      <protection locked="0"/>
    </xf>
    <xf numFmtId="0" fontId="0" fillId="37" borderId="65" xfId="0" applyFont="1" applyFill="1" applyBorder="1" applyAlignment="1" applyProtection="1">
      <alignment horizontal="center"/>
      <protection locked="0"/>
    </xf>
    <xf numFmtId="14" fontId="6" fillId="26" borderId="66" xfId="0" applyNumberFormat="1" applyFont="1" applyFill="1" applyBorder="1" applyAlignment="1" applyProtection="1">
      <alignment horizontal="center" wrapText="1"/>
      <protection locked="0"/>
    </xf>
    <xf numFmtId="0" fontId="0" fillId="37" borderId="24" xfId="0" applyFont="1" applyFill="1" applyBorder="1" applyAlignment="1" applyProtection="1">
      <alignment horizontal="center"/>
      <protection locked="0"/>
    </xf>
    <xf numFmtId="0" fontId="1" fillId="0" borderId="0" xfId="0" applyFont="1" applyAlignment="1">
      <alignment horizontal="left"/>
    </xf>
    <xf numFmtId="0" fontId="9" fillId="33" borderId="47" xfId="0" applyFont="1" applyFill="1" applyBorder="1" applyAlignment="1">
      <alignment wrapText="1"/>
    </xf>
    <xf numFmtId="0" fontId="23" fillId="36" borderId="0" xfId="0" applyFont="1" applyFill="1" applyAlignment="1">
      <alignment vertical="top"/>
    </xf>
    <xf numFmtId="0" fontId="0" fillId="36" borderId="0" xfId="0" applyFont="1" applyFill="1" applyAlignment="1">
      <alignment vertical="top"/>
    </xf>
    <xf numFmtId="0" fontId="9" fillId="33" borderId="11" xfId="0" applyFont="1" applyFill="1" applyBorder="1" applyAlignment="1">
      <alignment horizontal="center" vertical="center"/>
    </xf>
    <xf numFmtId="0" fontId="9" fillId="33" borderId="15" xfId="0" applyFont="1" applyFill="1" applyBorder="1" applyAlignment="1">
      <alignment horizontal="center"/>
    </xf>
    <xf numFmtId="0" fontId="9" fillId="33" borderId="40" xfId="0" applyFont="1" applyFill="1" applyBorder="1" applyAlignment="1">
      <alignment horizontal="center" vertical="center"/>
    </xf>
    <xf numFmtId="0" fontId="9" fillId="33" borderId="80" xfId="0" applyFont="1" applyFill="1" applyBorder="1" applyAlignment="1">
      <alignment horizontal="center" vertical="center"/>
    </xf>
    <xf numFmtId="0" fontId="9" fillId="33" borderId="33" xfId="0" applyFont="1" applyFill="1" applyBorder="1" applyAlignment="1">
      <alignment horizontal="center"/>
    </xf>
    <xf numFmtId="0" fontId="9" fillId="33" borderId="81" xfId="0" applyFont="1" applyFill="1" applyBorder="1" applyAlignment="1">
      <alignment horizontal="center"/>
    </xf>
    <xf numFmtId="0" fontId="9" fillId="33" borderId="12" xfId="0" applyFont="1" applyFill="1" applyBorder="1" applyAlignment="1">
      <alignment vertical="center"/>
    </xf>
    <xf numFmtId="0" fontId="6" fillId="26" borderId="33" xfId="0" applyFont="1" applyFill="1" applyBorder="1" applyAlignment="1" applyProtection="1">
      <alignment vertical="center"/>
      <protection locked="0"/>
    </xf>
    <xf numFmtId="3" fontId="6" fillId="26" borderId="33" xfId="0" applyNumberFormat="1" applyFont="1" applyFill="1" applyBorder="1" applyAlignment="1" applyProtection="1">
      <alignment vertical="center"/>
      <protection locked="0"/>
    </xf>
    <xf numFmtId="3" fontId="0" fillId="0" borderId="81" xfId="0" applyNumberFormat="1" applyBorder="1" applyAlignment="1" applyProtection="1">
      <alignment vertical="center"/>
      <protection locked="0"/>
    </xf>
    <xf numFmtId="3" fontId="6" fillId="26" borderId="14" xfId="0" applyNumberFormat="1" applyFont="1" applyFill="1" applyBorder="1" applyAlignment="1">
      <alignment horizontal="right" vertical="center"/>
    </xf>
    <xf numFmtId="3" fontId="0" fillId="0" borderId="64" xfId="0" applyNumberFormat="1" applyBorder="1" applyAlignment="1">
      <alignment horizontal="right" vertical="center"/>
    </xf>
    <xf numFmtId="3" fontId="9" fillId="33" borderId="14" xfId="0" applyNumberFormat="1" applyFont="1" applyFill="1" applyBorder="1" applyAlignment="1">
      <alignment horizontal="center" vertical="center"/>
    </xf>
    <xf numFmtId="3" fontId="9" fillId="33" borderId="64" xfId="0" applyNumberFormat="1" applyFont="1" applyFill="1" applyBorder="1" applyAlignment="1">
      <alignment horizontal="center" vertical="center"/>
    </xf>
    <xf numFmtId="3" fontId="6" fillId="26" borderId="33" xfId="0" applyNumberFormat="1" applyFont="1" applyFill="1" applyBorder="1" applyAlignment="1" applyProtection="1">
      <alignment vertical="center"/>
      <protection/>
    </xf>
    <xf numFmtId="3" fontId="0" fillId="0" borderId="81" xfId="0" applyNumberFormat="1" applyBorder="1" applyAlignment="1" applyProtection="1">
      <alignment vertical="center"/>
      <protection/>
    </xf>
    <xf numFmtId="0" fontId="9" fillId="33" borderId="40" xfId="0" applyFont="1" applyFill="1"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xf>
    <xf numFmtId="0" fontId="9" fillId="33" borderId="40" xfId="0" applyFont="1" applyFill="1" applyBorder="1" applyAlignment="1">
      <alignment horizontal="center"/>
    </xf>
    <xf numFmtId="0" fontId="0" fillId="36" borderId="80" xfId="0" applyFill="1" applyBorder="1" applyAlignment="1">
      <alignment horizontal="center"/>
    </xf>
    <xf numFmtId="0" fontId="0" fillId="36" borderId="13" xfId="0" applyFill="1" applyBorder="1" applyAlignment="1">
      <alignment horizontal="center"/>
    </xf>
    <xf numFmtId="0" fontId="6" fillId="33" borderId="33" xfId="0" applyFont="1" applyFill="1" applyBorder="1" applyAlignment="1">
      <alignment/>
    </xf>
    <xf numFmtId="3" fontId="6" fillId="26" borderId="14" xfId="0" applyNumberFormat="1" applyFont="1" applyFill="1" applyBorder="1" applyAlignment="1">
      <alignment horizontal="center" vertical="center"/>
    </xf>
    <xf numFmtId="0" fontId="6" fillId="33" borderId="14" xfId="0" applyFont="1" applyFill="1" applyBorder="1" applyAlignment="1">
      <alignment/>
    </xf>
    <xf numFmtId="0" fontId="9" fillId="33" borderId="47" xfId="0" applyFont="1" applyFill="1" applyBorder="1" applyAlignment="1">
      <alignment/>
    </xf>
    <xf numFmtId="0" fontId="0" fillId="36" borderId="80" xfId="0" applyFill="1" applyBorder="1" applyAlignment="1">
      <alignment/>
    </xf>
    <xf numFmtId="0" fontId="9" fillId="33" borderId="31" xfId="0" applyFont="1" applyFill="1" applyBorder="1" applyAlignment="1">
      <alignment vertical="center"/>
    </xf>
    <xf numFmtId="0" fontId="9" fillId="33" borderId="64" xfId="0" applyFont="1" applyFill="1" applyBorder="1" applyAlignment="1">
      <alignment vertical="center"/>
    </xf>
    <xf numFmtId="0" fontId="9" fillId="33" borderId="0" xfId="0" applyFont="1" applyFill="1" applyBorder="1" applyAlignment="1">
      <alignment horizontal="left"/>
    </xf>
    <xf numFmtId="0" fontId="12" fillId="0" borderId="0" xfId="0" applyFont="1" applyAlignment="1">
      <alignment horizontal="left"/>
    </xf>
    <xf numFmtId="0" fontId="9" fillId="33" borderId="23" xfId="0" applyFont="1" applyFill="1" applyBorder="1" applyAlignment="1">
      <alignment vertical="center" wrapText="1"/>
    </xf>
    <xf numFmtId="0" fontId="0" fillId="0" borderId="27" xfId="0" applyBorder="1" applyAlignment="1">
      <alignment vertical="center" wrapText="1"/>
    </xf>
    <xf numFmtId="0" fontId="0" fillId="0" borderId="4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33" borderId="26" xfId="0" applyFill="1" applyBorder="1" applyAlignment="1">
      <alignment/>
    </xf>
    <xf numFmtId="0" fontId="0" fillId="33" borderId="0" xfId="0" applyFill="1" applyBorder="1" applyAlignment="1">
      <alignment/>
    </xf>
    <xf numFmtId="0" fontId="9" fillId="33" borderId="64" xfId="0" applyFont="1" applyFill="1" applyBorder="1" applyAlignment="1" applyProtection="1">
      <alignment vertical="center" wrapText="1"/>
      <protection/>
    </xf>
    <xf numFmtId="3" fontId="0" fillId="37" borderId="81" xfId="0" applyNumberFormat="1" applyFill="1" applyBorder="1" applyAlignment="1" applyProtection="1">
      <alignment horizontal="center" vertical="center"/>
      <protection locked="0"/>
    </xf>
    <xf numFmtId="0" fontId="9" fillId="33" borderId="33" xfId="0" applyFont="1" applyFill="1" applyBorder="1" applyAlignment="1" applyProtection="1">
      <alignment/>
      <protection/>
    </xf>
    <xf numFmtId="0" fontId="0" fillId="0" borderId="50" xfId="0" applyBorder="1" applyAlignment="1" applyProtection="1">
      <alignment/>
      <protection/>
    </xf>
    <xf numFmtId="3" fontId="0" fillId="37" borderId="64" xfId="0" applyNumberFormat="1" applyFill="1" applyBorder="1" applyAlignment="1" applyProtection="1">
      <alignment horizontal="center" vertical="center"/>
      <protection/>
    </xf>
    <xf numFmtId="0" fontId="9" fillId="33" borderId="14" xfId="0" applyFont="1" applyFill="1" applyBorder="1" applyAlignment="1" applyProtection="1">
      <alignment/>
      <protection/>
    </xf>
    <xf numFmtId="0" fontId="0" fillId="0" borderId="51" xfId="0" applyBorder="1" applyAlignment="1" applyProtection="1">
      <alignment/>
      <protection/>
    </xf>
    <xf numFmtId="3" fontId="0" fillId="37" borderId="81" xfId="0" applyNumberFormat="1" applyFill="1" applyBorder="1" applyAlignment="1" applyProtection="1">
      <alignment horizontal="center" vertical="center"/>
      <protection/>
    </xf>
    <xf numFmtId="0" fontId="9" fillId="33" borderId="47" xfId="0" applyFont="1" applyFill="1" applyBorder="1" applyAlignment="1">
      <alignment horizontal="left"/>
    </xf>
    <xf numFmtId="0" fontId="0" fillId="0" borderId="47" xfId="0" applyBorder="1" applyAlignment="1">
      <alignment horizontal="left"/>
    </xf>
    <xf numFmtId="0" fontId="0" fillId="36" borderId="42" xfId="0" applyFill="1" applyBorder="1" applyAlignment="1">
      <alignment/>
    </xf>
    <xf numFmtId="0" fontId="0" fillId="36" borderId="49" xfId="0" applyFill="1" applyBorder="1" applyAlignment="1">
      <alignment/>
    </xf>
    <xf numFmtId="0" fontId="0" fillId="36" borderId="85" xfId="0" applyFill="1" applyBorder="1" applyAlignment="1">
      <alignment/>
    </xf>
    <xf numFmtId="0" fontId="9" fillId="33" borderId="0" xfId="0" applyFont="1" applyFill="1" applyBorder="1" applyAlignment="1">
      <alignment horizontal="right" vertical="center"/>
    </xf>
    <xf numFmtId="0" fontId="7" fillId="33" borderId="0" xfId="0" applyFont="1" applyFill="1" applyBorder="1" applyAlignment="1">
      <alignment vertical="center" wrapText="1" shrinkToFit="1"/>
    </xf>
    <xf numFmtId="0" fontId="0" fillId="0" borderId="0" xfId="0" applyAlignment="1">
      <alignment vertical="center" wrapText="1" shrinkToFit="1"/>
    </xf>
    <xf numFmtId="0" fontId="33" fillId="36" borderId="79" xfId="0" applyFont="1" applyFill="1" applyBorder="1" applyAlignment="1">
      <alignment/>
    </xf>
    <xf numFmtId="0" fontId="20" fillId="36" borderId="0" xfId="0" applyFont="1" applyFill="1" applyAlignment="1">
      <alignment vertical="top" wrapText="1"/>
    </xf>
    <xf numFmtId="0" fontId="0" fillId="36" borderId="0" xfId="0" applyFill="1" applyAlignment="1">
      <alignment vertical="top" wrapText="1"/>
    </xf>
    <xf numFmtId="0" fontId="0" fillId="36" borderId="81" xfId="0" applyFill="1" applyBorder="1" applyAlignment="1" applyProtection="1">
      <alignment horizontal="center"/>
      <protection/>
    </xf>
    <xf numFmtId="0" fontId="0" fillId="36" borderId="50" xfId="0" applyFill="1" applyBorder="1" applyAlignment="1" applyProtection="1">
      <alignment horizontal="center"/>
      <protection/>
    </xf>
    <xf numFmtId="0" fontId="23" fillId="36" borderId="0" xfId="0" applyFont="1" applyFill="1" applyAlignment="1">
      <alignment horizontal="center" wrapText="1"/>
    </xf>
    <xf numFmtId="0" fontId="23" fillId="0" borderId="0" xfId="0" applyFont="1" applyAlignment="1">
      <alignment horizontal="center" wrapText="1"/>
    </xf>
    <xf numFmtId="0" fontId="12" fillId="36" borderId="66" xfId="0" applyFont="1" applyFill="1" applyBorder="1" applyAlignment="1">
      <alignment horizontal="left" vertical="center"/>
    </xf>
    <xf numFmtId="0" fontId="12" fillId="36" borderId="24" xfId="0" applyFont="1" applyFill="1" applyBorder="1" applyAlignment="1">
      <alignment horizontal="left" vertical="center"/>
    </xf>
    <xf numFmtId="0" fontId="9" fillId="33" borderId="66" xfId="0" applyFont="1" applyFill="1" applyBorder="1" applyAlignment="1">
      <alignment horizontal="left" vertical="center"/>
    </xf>
    <xf numFmtId="0" fontId="0" fillId="0" borderId="24" xfId="0" applyBorder="1" applyAlignment="1">
      <alignment horizontal="left" vertical="center"/>
    </xf>
    <xf numFmtId="0" fontId="9" fillId="33" borderId="79" xfId="0" applyFont="1" applyFill="1" applyBorder="1" applyAlignment="1">
      <alignment/>
    </xf>
    <xf numFmtId="0" fontId="9" fillId="33" borderId="66" xfId="0" applyFont="1" applyFill="1" applyBorder="1" applyAlignment="1">
      <alignment wrapText="1"/>
    </xf>
    <xf numFmtId="0" fontId="0" fillId="0" borderId="24" xfId="0" applyBorder="1" applyAlignment="1">
      <alignment wrapText="1"/>
    </xf>
    <xf numFmtId="0" fontId="9" fillId="33" borderId="24" xfId="0" applyFont="1" applyFill="1" applyBorder="1" applyAlignment="1">
      <alignment wrapText="1"/>
    </xf>
    <xf numFmtId="3" fontId="0" fillId="0" borderId="46"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3" fontId="0" fillId="0" borderId="65" xfId="0" applyNumberFormat="1" applyFont="1" applyBorder="1" applyAlignment="1" applyProtection="1">
      <alignment horizontal="center"/>
      <protection locked="0"/>
    </xf>
    <xf numFmtId="3" fontId="0" fillId="0" borderId="25" xfId="0" applyNumberFormat="1" applyFont="1" applyBorder="1" applyAlignment="1" applyProtection="1">
      <alignment horizontal="center"/>
      <protection locked="0"/>
    </xf>
    <xf numFmtId="0" fontId="6" fillId="33" borderId="89" xfId="0" applyFont="1" applyFill="1" applyBorder="1" applyAlignment="1">
      <alignment/>
    </xf>
    <xf numFmtId="0" fontId="0" fillId="0" borderId="82" xfId="0" applyBorder="1" applyAlignment="1">
      <alignment/>
    </xf>
    <xf numFmtId="0" fontId="0" fillId="0" borderId="42" xfId="0" applyBorder="1" applyAlignment="1">
      <alignment/>
    </xf>
    <xf numFmtId="0" fontId="9" fillId="33" borderId="40" xfId="0" applyFont="1" applyFill="1" applyBorder="1" applyAlignment="1">
      <alignment horizontal="center"/>
    </xf>
    <xf numFmtId="0" fontId="0" fillId="0" borderId="13" xfId="0" applyBorder="1" applyAlignment="1">
      <alignment horizontal="center"/>
    </xf>
    <xf numFmtId="0" fontId="7" fillId="33" borderId="0" xfId="0" applyFont="1" applyFill="1" applyBorder="1" applyAlignment="1" applyProtection="1">
      <alignment horizontal="left" vertical="center"/>
      <protection/>
    </xf>
    <xf numFmtId="0" fontId="0" fillId="0" borderId="0" xfId="0" applyBorder="1" applyAlignment="1">
      <alignment horizontal="left" vertical="center"/>
    </xf>
    <xf numFmtId="0" fontId="9" fillId="33" borderId="0" xfId="0" applyFont="1" applyFill="1" applyBorder="1" applyAlignment="1" applyProtection="1">
      <alignment horizontal="left" vertical="center" wrapText="1"/>
      <protection/>
    </xf>
    <xf numFmtId="0" fontId="0" fillId="36" borderId="41" xfId="0" applyFill="1" applyBorder="1" applyAlignment="1">
      <alignment vertical="center"/>
    </xf>
    <xf numFmtId="0" fontId="9" fillId="33" borderId="47" xfId="0" applyFont="1" applyFill="1" applyBorder="1" applyAlignment="1" applyProtection="1">
      <alignment horizontal="left" vertical="center" wrapText="1"/>
      <protection/>
    </xf>
    <xf numFmtId="0" fontId="0" fillId="36" borderId="47" xfId="0" applyFill="1" applyBorder="1" applyAlignment="1">
      <alignment vertical="center"/>
    </xf>
    <xf numFmtId="49" fontId="1" fillId="33" borderId="0" xfId="0" applyNumberFormat="1" applyFont="1" applyFill="1" applyBorder="1" applyAlignment="1">
      <alignment horizontal="center"/>
    </xf>
    <xf numFmtId="49" fontId="0" fillId="33" borderId="0" xfId="0" applyNumberFormat="1" applyFont="1" applyFill="1" applyBorder="1" applyAlignment="1">
      <alignment horizontal="center"/>
    </xf>
    <xf numFmtId="0" fontId="9" fillId="36" borderId="30" xfId="0" applyFont="1" applyFill="1" applyBorder="1" applyAlignment="1" applyProtection="1">
      <alignment horizontal="left" vertical="center" wrapText="1"/>
      <protection/>
    </xf>
    <xf numFmtId="0" fontId="9" fillId="36" borderId="81" xfId="0" applyFont="1" applyFill="1" applyBorder="1" applyAlignment="1" applyProtection="1">
      <alignment horizontal="left" vertical="center" wrapText="1"/>
      <protection/>
    </xf>
    <xf numFmtId="0" fontId="9" fillId="36" borderId="32" xfId="0" applyFont="1" applyFill="1" applyBorder="1" applyAlignment="1" applyProtection="1">
      <alignment horizontal="left" vertical="center" wrapText="1"/>
      <protection/>
    </xf>
    <xf numFmtId="0" fontId="9" fillId="36" borderId="84" xfId="0" applyFont="1" applyFill="1" applyBorder="1" applyAlignment="1" applyProtection="1">
      <alignment horizontal="left" vertical="center" wrapText="1"/>
      <protection/>
    </xf>
    <xf numFmtId="49" fontId="20" fillId="33" borderId="0" xfId="0" applyNumberFormat="1" applyFont="1" applyFill="1" applyBorder="1" applyAlignment="1">
      <alignment horizontal="left"/>
    </xf>
    <xf numFmtId="2" fontId="23" fillId="33" borderId="0" xfId="0" applyNumberFormat="1" applyFont="1" applyFill="1" applyBorder="1" applyAlignment="1">
      <alignment horizontal="center"/>
    </xf>
    <xf numFmtId="0" fontId="8" fillId="36" borderId="27" xfId="0" applyFont="1" applyFill="1" applyBorder="1" applyAlignment="1" applyProtection="1">
      <alignment horizontal="left" vertical="center" wrapText="1"/>
      <protection/>
    </xf>
    <xf numFmtId="0" fontId="9" fillId="36" borderId="27" xfId="0" applyFont="1" applyFill="1" applyBorder="1" applyAlignment="1" applyProtection="1">
      <alignment horizontal="left" vertical="center" wrapText="1"/>
      <protection/>
    </xf>
    <xf numFmtId="0" fontId="9" fillId="36" borderId="65" xfId="0" applyFont="1" applyFill="1" applyBorder="1" applyAlignment="1" applyProtection="1">
      <alignment horizontal="left" vertical="center" wrapText="1"/>
      <protection/>
    </xf>
    <xf numFmtId="0" fontId="0" fillId="0" borderId="0" xfId="0" applyBorder="1" applyAlignment="1">
      <alignment horizontal="right" vertical="center"/>
    </xf>
    <xf numFmtId="0" fontId="1" fillId="36" borderId="0" xfId="0" applyFont="1" applyFill="1" applyAlignment="1">
      <alignment vertical="center" wrapText="1" shrinkToFit="1"/>
    </xf>
    <xf numFmtId="0" fontId="19" fillId="33" borderId="0" xfId="0" applyFont="1" applyFill="1" applyBorder="1" applyAlignment="1" applyProtection="1">
      <alignment horizontal="center" vertical="center" wrapText="1"/>
      <protection/>
    </xf>
    <xf numFmtId="0" fontId="5" fillId="36" borderId="0" xfId="0" applyFont="1" applyFill="1" applyBorder="1" applyAlignment="1">
      <alignment horizontal="center" vertical="center"/>
    </xf>
    <xf numFmtId="0" fontId="8" fillId="33" borderId="79" xfId="0" applyFont="1" applyFill="1" applyBorder="1" applyAlignment="1" applyProtection="1">
      <alignment horizontal="left" vertical="center" wrapText="1"/>
      <protection/>
    </xf>
    <xf numFmtId="0" fontId="42" fillId="36" borderId="79" xfId="0" applyFont="1" applyFill="1" applyBorder="1" applyAlignment="1">
      <alignment horizontal="left" vertical="center"/>
    </xf>
    <xf numFmtId="0" fontId="9" fillId="33" borderId="0" xfId="0" applyFont="1" applyFill="1" applyBorder="1" applyAlignment="1" applyProtection="1">
      <alignment horizontal="center" vertical="center"/>
      <protection/>
    </xf>
    <xf numFmtId="0" fontId="52" fillId="36" borderId="0" xfId="0" applyFont="1" applyFill="1" applyAlignment="1">
      <alignment horizontal="center" vertical="center" wrapText="1" shrinkToFit="1"/>
    </xf>
    <xf numFmtId="0" fontId="52" fillId="0" borderId="0" xfId="0" applyFont="1" applyAlignment="1">
      <alignment horizontal="center" vertical="center" wrapText="1" shrinkToFit="1"/>
    </xf>
    <xf numFmtId="0" fontId="11" fillId="33" borderId="0" xfId="0" applyFont="1" applyFill="1" applyBorder="1" applyAlignment="1" applyProtection="1">
      <alignment horizontal="center" vertical="center"/>
      <protection/>
    </xf>
    <xf numFmtId="0" fontId="52" fillId="0" borderId="0" xfId="0" applyFont="1" applyBorder="1" applyAlignment="1">
      <alignment horizontal="center" vertical="center"/>
    </xf>
    <xf numFmtId="0" fontId="11" fillId="33" borderId="0" xfId="0" applyFont="1" applyFill="1" applyBorder="1" applyAlignment="1" applyProtection="1">
      <alignment horizontal="center" vertical="center" wrapText="1"/>
      <protection/>
    </xf>
    <xf numFmtId="0" fontId="52" fillId="36" borderId="0" xfId="0" applyFont="1" applyFill="1" applyBorder="1" applyAlignment="1">
      <alignment horizontal="center" vertical="center"/>
    </xf>
    <xf numFmtId="0" fontId="18" fillId="33" borderId="0" xfId="0" applyFont="1" applyFill="1" applyBorder="1" applyAlignment="1">
      <alignment horizontal="center" vertical="center" wrapText="1"/>
    </xf>
    <xf numFmtId="0" fontId="54" fillId="0" borderId="0" xfId="0" applyFont="1" applyAlignment="1">
      <alignment horizontal="center" vertical="center" wrapText="1"/>
    </xf>
    <xf numFmtId="0" fontId="20" fillId="37" borderId="0" xfId="0" applyFont="1" applyFill="1" applyAlignment="1">
      <alignment horizontal="left"/>
    </xf>
    <xf numFmtId="49" fontId="1" fillId="37" borderId="0" xfId="0" applyNumberFormat="1" applyFont="1" applyFill="1" applyAlignment="1">
      <alignment horizontal="center"/>
    </xf>
    <xf numFmtId="0" fontId="0" fillId="37" borderId="0" xfId="0" applyFill="1" applyAlignment="1">
      <alignment/>
    </xf>
    <xf numFmtId="0" fontId="23" fillId="37" borderId="0" xfId="0" applyFont="1" applyFill="1" applyAlignment="1">
      <alignment horizontal="center"/>
    </xf>
    <xf numFmtId="0" fontId="2" fillId="0" borderId="0" xfId="0" applyFont="1" applyAlignment="1">
      <alignment/>
    </xf>
    <xf numFmtId="0" fontId="9" fillId="26" borderId="8" xfId="0" applyFont="1" applyFill="1" applyBorder="1" applyAlignment="1">
      <alignment horizontal="center" vertical="center" wrapText="1"/>
    </xf>
    <xf numFmtId="0" fontId="0" fillId="37" borderId="8" xfId="0" applyFill="1" applyBorder="1" applyAlignment="1">
      <alignment horizontal="center" vertical="center" wrapText="1"/>
    </xf>
    <xf numFmtId="0" fontId="9" fillId="26" borderId="0" xfId="0" applyFont="1" applyFill="1" applyBorder="1" applyAlignment="1" applyProtection="1">
      <alignment horizontal="right" vertical="center"/>
      <protection/>
    </xf>
    <xf numFmtId="0" fontId="0" fillId="37" borderId="0" xfId="0" applyFill="1" applyBorder="1" applyAlignment="1" applyProtection="1">
      <alignment horizontal="right" vertical="center"/>
      <protection/>
    </xf>
    <xf numFmtId="0" fontId="0" fillId="37" borderId="0" xfId="0" applyFill="1" applyAlignment="1" applyProtection="1">
      <alignment vertical="center"/>
      <protection/>
    </xf>
    <xf numFmtId="0" fontId="0" fillId="37" borderId="0" xfId="0" applyFill="1" applyAlignment="1" applyProtection="1">
      <alignment/>
      <protection/>
    </xf>
    <xf numFmtId="0" fontId="51" fillId="37" borderId="0" xfId="0" applyFont="1" applyFill="1" applyAlignment="1" applyProtection="1">
      <alignment horizontal="center"/>
      <protection/>
    </xf>
    <xf numFmtId="0" fontId="52" fillId="37" borderId="0" xfId="0" applyFont="1" applyFill="1" applyAlignment="1" applyProtection="1">
      <alignment/>
      <protection/>
    </xf>
    <xf numFmtId="0" fontId="52" fillId="37" borderId="39" xfId="0" applyFont="1" applyFill="1" applyBorder="1" applyAlignment="1" applyProtection="1">
      <alignment/>
      <protection/>
    </xf>
    <xf numFmtId="0" fontId="6" fillId="26" borderId="10" xfId="0" applyFont="1" applyFill="1" applyBorder="1" applyAlignment="1">
      <alignment horizontal="left" vertical="center"/>
    </xf>
    <xf numFmtId="0" fontId="0" fillId="37" borderId="10" xfId="0" applyFill="1" applyBorder="1" applyAlignment="1">
      <alignment horizontal="left" vertical="center"/>
    </xf>
    <xf numFmtId="0" fontId="9" fillId="26" borderId="9" xfId="0" applyFont="1" applyFill="1" applyBorder="1" applyAlignment="1">
      <alignment horizontal="center" vertical="center" wrapText="1"/>
    </xf>
    <xf numFmtId="0" fontId="0" fillId="37" borderId="9" xfId="0" applyFill="1" applyBorder="1" applyAlignment="1">
      <alignment horizontal="center" vertical="center" wrapText="1"/>
    </xf>
    <xf numFmtId="0" fontId="52" fillId="37" borderId="0" xfId="0" applyFont="1" applyFill="1" applyAlignment="1" applyProtection="1">
      <alignment horizontal="center"/>
      <protection/>
    </xf>
    <xf numFmtId="0" fontId="53" fillId="37" borderId="0" xfId="0" applyFont="1" applyFill="1" applyAlignment="1" applyProtection="1">
      <alignment horizontal="center"/>
      <protection/>
    </xf>
    <xf numFmtId="0" fontId="9" fillId="26" borderId="17" xfId="0" applyFont="1" applyFill="1" applyBorder="1" applyAlignment="1">
      <alignment horizontal="center" vertical="center"/>
    </xf>
    <xf numFmtId="0" fontId="42" fillId="37" borderId="0" xfId="0" applyFont="1" applyFill="1" applyAlignment="1">
      <alignment vertical="center" wrapText="1"/>
    </xf>
    <xf numFmtId="0" fontId="0" fillId="37" borderId="33" xfId="0" applyFill="1" applyBorder="1" applyAlignment="1" applyProtection="1">
      <alignment horizontal="center" vertical="center"/>
      <protection/>
    </xf>
    <xf numFmtId="0" fontId="0" fillId="37" borderId="81" xfId="0" applyFill="1" applyBorder="1" applyAlignment="1">
      <alignment/>
    </xf>
    <xf numFmtId="0" fontId="0" fillId="37" borderId="44" xfId="0" applyFill="1" applyBorder="1" applyAlignment="1">
      <alignment/>
    </xf>
    <xf numFmtId="0" fontId="51" fillId="37" borderId="0" xfId="0" applyFont="1" applyFill="1" applyAlignment="1">
      <alignment horizontal="center" vertical="center"/>
    </xf>
    <xf numFmtId="0" fontId="2" fillId="37" borderId="0" xfId="0" applyFont="1" applyFill="1" applyAlignment="1">
      <alignment/>
    </xf>
    <xf numFmtId="0" fontId="20" fillId="37" borderId="0" xfId="0" applyFont="1" applyFill="1" applyAlignment="1">
      <alignment/>
    </xf>
    <xf numFmtId="0" fontId="53" fillId="37" borderId="0" xfId="0" applyFont="1" applyFill="1" applyAlignment="1">
      <alignment horizontal="right" vertical="center"/>
    </xf>
    <xf numFmtId="0" fontId="53" fillId="37" borderId="44" xfId="0" applyFont="1" applyFill="1" applyBorder="1" applyAlignment="1">
      <alignment horizontal="right" vertical="center"/>
    </xf>
    <xf numFmtId="0" fontId="0" fillId="37" borderId="79" xfId="0" applyFill="1" applyBorder="1" applyAlignment="1">
      <alignment/>
    </xf>
    <xf numFmtId="0" fontId="42" fillId="37" borderId="0" xfId="0" applyFont="1" applyFill="1" applyAlignment="1">
      <alignment vertical="center"/>
    </xf>
    <xf numFmtId="3" fontId="0" fillId="0" borderId="9" xfId="0" applyNumberFormat="1" applyBorder="1" applyAlignment="1" applyProtection="1">
      <alignment horizontal="right" vertical="center" indent="2"/>
      <protection locked="0"/>
    </xf>
    <xf numFmtId="0" fontId="0" fillId="33" borderId="0" xfId="0" applyFill="1" applyAlignment="1">
      <alignment vertical="center"/>
    </xf>
    <xf numFmtId="0" fontId="0" fillId="33" borderId="0" xfId="0" applyFill="1" applyBorder="1" applyAlignment="1">
      <alignment vertical="center"/>
    </xf>
    <xf numFmtId="0" fontId="0" fillId="33" borderId="9" xfId="0" applyFill="1" applyBorder="1" applyAlignment="1">
      <alignment vertical="center"/>
    </xf>
    <xf numFmtId="0" fontId="0" fillId="33" borderId="8" xfId="0" applyFill="1" applyBorder="1" applyAlignment="1">
      <alignment vertical="center"/>
    </xf>
    <xf numFmtId="0" fontId="14" fillId="26" borderId="89" xfId="0" applyFont="1" applyFill="1" applyBorder="1" applyAlignment="1" applyProtection="1">
      <alignment vertical="center"/>
      <protection/>
    </xf>
    <xf numFmtId="0" fontId="0" fillId="26" borderId="79" xfId="0" applyFill="1" applyBorder="1" applyAlignment="1">
      <alignment vertical="center"/>
    </xf>
    <xf numFmtId="0" fontId="1" fillId="26" borderId="26"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44" xfId="0" applyBorder="1" applyAlignment="1" applyProtection="1">
      <alignment vertical="center"/>
      <protection/>
    </xf>
    <xf numFmtId="0" fontId="1" fillId="26" borderId="33" xfId="0" applyFont="1" applyFill="1" applyBorder="1" applyAlignment="1" applyProtection="1">
      <alignment horizontal="center" vertical="center"/>
      <protection locked="0"/>
    </xf>
    <xf numFmtId="0" fontId="1" fillId="26" borderId="81" xfId="0" applyFont="1" applyFill="1" applyBorder="1" applyAlignment="1" applyProtection="1">
      <alignment horizontal="center" vertical="center"/>
      <protection locked="0"/>
    </xf>
    <xf numFmtId="0" fontId="0" fillId="37" borderId="41" xfId="0" applyFill="1" applyBorder="1" applyAlignment="1">
      <alignment vertical="center"/>
    </xf>
    <xf numFmtId="0" fontId="0" fillId="0" borderId="39" xfId="0" applyBorder="1" applyAlignment="1">
      <alignment vertical="center"/>
    </xf>
    <xf numFmtId="0" fontId="12" fillId="33" borderId="31" xfId="0" applyFont="1" applyFill="1" applyBorder="1" applyAlignment="1">
      <alignment vertical="center" wrapText="1"/>
    </xf>
    <xf numFmtId="0" fontId="12" fillId="33" borderId="31" xfId="0" applyFont="1" applyFill="1" applyBorder="1" applyAlignment="1">
      <alignment vertical="center"/>
    </xf>
    <xf numFmtId="0" fontId="12" fillId="33" borderId="64" xfId="0" applyFont="1" applyFill="1" applyBorder="1" applyAlignment="1">
      <alignment vertical="center"/>
    </xf>
    <xf numFmtId="3" fontId="0" fillId="0" borderId="14" xfId="0" applyNumberFormat="1" applyBorder="1" applyAlignment="1">
      <alignment horizontal="right" vertical="center" indent="2"/>
    </xf>
    <xf numFmtId="0" fontId="0" fillId="0" borderId="31" xfId="0" applyBorder="1" applyAlignment="1">
      <alignment horizontal="right" vertical="center" indent="2"/>
    </xf>
    <xf numFmtId="0" fontId="0" fillId="0" borderId="64" xfId="0" applyBorder="1" applyAlignment="1">
      <alignment horizontal="right" vertical="center" indent="2"/>
    </xf>
    <xf numFmtId="0" fontId="0" fillId="33" borderId="10" xfId="0" applyFill="1" applyBorder="1" applyAlignment="1">
      <alignment vertical="center"/>
    </xf>
    <xf numFmtId="0" fontId="0" fillId="33" borderId="16" xfId="0" applyFill="1" applyBorder="1" applyAlignment="1">
      <alignment vertical="center"/>
    </xf>
    <xf numFmtId="0" fontId="12" fillId="33" borderId="30" xfId="0" applyFont="1" applyFill="1" applyBorder="1" applyAlignment="1">
      <alignment vertical="center" wrapText="1"/>
    </xf>
    <xf numFmtId="0" fontId="12" fillId="33" borderId="30" xfId="0" applyFont="1" applyFill="1" applyBorder="1" applyAlignment="1">
      <alignment vertical="center"/>
    </xf>
    <xf numFmtId="0" fontId="12" fillId="33" borderId="81" xfId="0" applyFont="1" applyFill="1" applyBorder="1" applyAlignment="1">
      <alignment vertical="center"/>
    </xf>
    <xf numFmtId="0" fontId="51" fillId="33" borderId="0" xfId="0" applyFont="1" applyFill="1"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right" vertical="center"/>
    </xf>
    <xf numFmtId="0" fontId="1" fillId="33" borderId="44" xfId="0" applyFont="1" applyFill="1" applyBorder="1" applyAlignment="1">
      <alignment horizontal="right" vertical="center"/>
    </xf>
    <xf numFmtId="0" fontId="0" fillId="33" borderId="41" xfId="0" applyFill="1" applyBorder="1" applyAlignment="1">
      <alignment vertical="center"/>
    </xf>
    <xf numFmtId="0" fontId="1" fillId="33" borderId="47" xfId="0" applyFont="1" applyFill="1" applyBorder="1" applyAlignment="1">
      <alignment horizontal="center"/>
    </xf>
    <xf numFmtId="0" fontId="12" fillId="33" borderId="0" xfId="0" applyFont="1" applyFill="1" applyAlignment="1">
      <alignment wrapText="1"/>
    </xf>
    <xf numFmtId="0" fontId="12" fillId="33" borderId="0" xfId="0" applyFont="1" applyFill="1" applyAlignment="1">
      <alignment vertical="center"/>
    </xf>
    <xf numFmtId="0" fontId="0" fillId="26" borderId="33" xfId="0" applyFill="1" applyBorder="1" applyAlignment="1">
      <alignment vertical="center"/>
    </xf>
    <xf numFmtId="0" fontId="0" fillId="26" borderId="30" xfId="0" applyFill="1" applyBorder="1" applyAlignment="1">
      <alignment vertical="center"/>
    </xf>
    <xf numFmtId="0" fontId="0" fillId="26" borderId="81" xfId="0" applyFill="1" applyBorder="1" applyAlignment="1">
      <alignment vertical="center"/>
    </xf>
    <xf numFmtId="0" fontId="12" fillId="33" borderId="83" xfId="0" applyFont="1" applyFill="1" applyBorder="1" applyAlignment="1">
      <alignment horizontal="center"/>
    </xf>
    <xf numFmtId="0" fontId="0" fillId="0" borderId="32" xfId="0" applyBorder="1" applyAlignment="1">
      <alignment horizontal="center"/>
    </xf>
    <xf numFmtId="0" fontId="0" fillId="0" borderId="84" xfId="0" applyBorder="1" applyAlignment="1">
      <alignment horizontal="center"/>
    </xf>
    <xf numFmtId="0" fontId="0" fillId="0" borderId="41" xfId="0" applyBorder="1" applyAlignment="1">
      <alignment horizontal="center"/>
    </xf>
    <xf numFmtId="0" fontId="0" fillId="0" borderId="44"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85" xfId="0" applyBorder="1" applyAlignment="1">
      <alignment horizontal="center"/>
    </xf>
    <xf numFmtId="0" fontId="12" fillId="33" borderId="0" xfId="0" applyFont="1" applyFill="1" applyBorder="1" applyAlignment="1">
      <alignment horizontal="center"/>
    </xf>
    <xf numFmtId="14" fontId="0" fillId="26" borderId="33" xfId="0" applyNumberFormat="1" applyFill="1" applyBorder="1" applyAlignment="1" applyProtection="1">
      <alignment horizontal="center" vertical="center"/>
      <protection locked="0"/>
    </xf>
    <xf numFmtId="0" fontId="0" fillId="26" borderId="81" xfId="0" applyFill="1" applyBorder="1" applyAlignment="1" applyProtection="1">
      <alignment horizontal="center" vertical="center"/>
      <protection locked="0"/>
    </xf>
    <xf numFmtId="0" fontId="12" fillId="33" borderId="0" xfId="0" applyFont="1" applyFill="1" applyAlignment="1">
      <alignment vertical="center" wrapText="1"/>
    </xf>
    <xf numFmtId="0" fontId="0" fillId="0" borderId="44" xfId="0" applyBorder="1" applyAlignment="1">
      <alignment vertical="center" wrapText="1"/>
    </xf>
    <xf numFmtId="0" fontId="12" fillId="33" borderId="34" xfId="0" applyFont="1" applyFill="1" applyBorder="1" applyAlignment="1">
      <alignment horizontal="center" vertical="center"/>
    </xf>
    <xf numFmtId="0" fontId="12" fillId="33" borderId="29" xfId="0" applyFont="1" applyFill="1" applyBorder="1" applyAlignment="1">
      <alignment vertical="center"/>
    </xf>
    <xf numFmtId="0" fontId="12" fillId="33" borderId="80" xfId="0" applyFont="1" applyFill="1" applyBorder="1" applyAlignment="1">
      <alignment vertical="center"/>
    </xf>
    <xf numFmtId="0" fontId="12" fillId="33" borderId="43" xfId="0" applyFont="1" applyFill="1" applyBorder="1" applyAlignment="1">
      <alignment horizontal="center" vertical="center"/>
    </xf>
    <xf numFmtId="3" fontId="0" fillId="0" borderId="10" xfId="0" applyNumberFormat="1" applyBorder="1" applyAlignment="1">
      <alignment horizontal="right" vertical="center" indent="2"/>
    </xf>
    <xf numFmtId="3" fontId="0" fillId="0" borderId="9" xfId="0" applyNumberFormat="1" applyBorder="1" applyAlignment="1">
      <alignment horizontal="right" vertical="center" indent="2"/>
    </xf>
    <xf numFmtId="0" fontId="0" fillId="33" borderId="83" xfId="0" applyFill="1" applyBorder="1" applyAlignment="1">
      <alignment vertical="center"/>
    </xf>
    <xf numFmtId="0" fontId="0" fillId="33" borderId="32" xfId="0" applyFill="1" applyBorder="1" applyAlignment="1">
      <alignment vertical="center"/>
    </xf>
    <xf numFmtId="0" fontId="0" fillId="33" borderId="92" xfId="0" applyFill="1" applyBorder="1" applyAlignment="1">
      <alignment vertical="center"/>
    </xf>
    <xf numFmtId="0" fontId="0" fillId="0" borderId="54" xfId="0" applyBorder="1" applyAlignment="1">
      <alignment vertical="center"/>
    </xf>
    <xf numFmtId="0" fontId="0" fillId="0" borderId="49" xfId="0" applyBorder="1" applyAlignment="1">
      <alignment vertical="center"/>
    </xf>
    <xf numFmtId="0" fontId="0" fillId="0" borderId="55" xfId="0" applyBorder="1" applyAlignment="1">
      <alignment vertical="center"/>
    </xf>
    <xf numFmtId="0" fontId="0" fillId="0" borderId="3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5" fillId="26" borderId="26" xfId="0" applyFont="1" applyFill="1" applyBorder="1" applyAlignment="1" applyProtection="1">
      <alignment horizontal="left" vertical="center"/>
      <protection/>
    </xf>
    <xf numFmtId="0" fontId="28" fillId="26" borderId="0" xfId="0" applyFont="1" applyFill="1" applyBorder="1" applyAlignment="1">
      <alignment horizontal="left" vertical="center"/>
    </xf>
    <xf numFmtId="0" fontId="0" fillId="26" borderId="0" xfId="0" applyFill="1" applyBorder="1" applyAlignment="1">
      <alignment vertical="center"/>
    </xf>
    <xf numFmtId="0" fontId="0" fillId="26" borderId="39" xfId="0" applyFill="1" applyBorder="1" applyAlignment="1">
      <alignment vertical="center"/>
    </xf>
    <xf numFmtId="0" fontId="6" fillId="26" borderId="15" xfId="0" applyFont="1" applyFill="1" applyBorder="1" applyAlignment="1" applyProtection="1">
      <alignment horizontal="left" vertical="center"/>
      <protection locked="0"/>
    </xf>
    <xf numFmtId="0" fontId="0" fillId="26" borderId="30" xfId="0" applyFont="1" applyFill="1" applyBorder="1" applyAlignment="1" applyProtection="1">
      <alignment horizontal="left" vertical="center"/>
      <protection locked="0"/>
    </xf>
    <xf numFmtId="0" fontId="0" fillId="26" borderId="30" xfId="0" applyFill="1" applyBorder="1" applyAlignment="1" applyProtection="1">
      <alignment vertical="center"/>
      <protection locked="0"/>
    </xf>
    <xf numFmtId="0" fontId="0" fillId="26" borderId="50" xfId="0" applyFill="1" applyBorder="1" applyAlignment="1" applyProtection="1">
      <alignment vertical="center"/>
      <protection locked="0"/>
    </xf>
    <xf numFmtId="0" fontId="14" fillId="26" borderId="22" xfId="0" applyFont="1" applyFill="1" applyBorder="1" applyAlignment="1" applyProtection="1">
      <alignment horizontal="left" vertical="center"/>
      <protection/>
    </xf>
    <xf numFmtId="0" fontId="28" fillId="26" borderId="32" xfId="0" applyFont="1" applyFill="1" applyBorder="1" applyAlignment="1">
      <alignment horizontal="left" vertical="center"/>
    </xf>
    <xf numFmtId="0" fontId="0" fillId="26" borderId="32" xfId="0" applyFill="1" applyBorder="1" applyAlignment="1">
      <alignment vertical="center"/>
    </xf>
    <xf numFmtId="0" fontId="0" fillId="26" borderId="92" xfId="0" applyFill="1" applyBorder="1" applyAlignment="1">
      <alignment vertical="center"/>
    </xf>
    <xf numFmtId="0" fontId="14" fillId="26" borderId="26" xfId="0" applyFont="1" applyFill="1" applyBorder="1" applyAlignment="1" applyProtection="1">
      <alignment horizontal="left" vertical="center"/>
      <protection/>
    </xf>
    <xf numFmtId="0" fontId="28" fillId="37" borderId="79" xfId="0" applyFont="1" applyFill="1" applyBorder="1" applyAlignment="1">
      <alignment horizontal="left" vertical="center"/>
    </xf>
    <xf numFmtId="0" fontId="0" fillId="0" borderId="90" xfId="0" applyBorder="1" applyAlignment="1">
      <alignment vertical="center"/>
    </xf>
    <xf numFmtId="0" fontId="15" fillId="26" borderId="12" xfId="0" applyFont="1" applyFill="1" applyBorder="1" applyAlignment="1" applyProtection="1">
      <alignment horizontal="left" vertical="center"/>
      <protection/>
    </xf>
    <xf numFmtId="0" fontId="28" fillId="26" borderId="31" xfId="0" applyFont="1" applyFill="1" applyBorder="1" applyAlignment="1">
      <alignment horizontal="left" vertical="center"/>
    </xf>
    <xf numFmtId="0" fontId="0" fillId="26" borderId="31" xfId="0" applyFill="1" applyBorder="1" applyAlignment="1">
      <alignment vertical="center"/>
    </xf>
    <xf numFmtId="0" fontId="0" fillId="26" borderId="51" xfId="0" applyFill="1" applyBorder="1" applyAlignment="1">
      <alignment vertical="center"/>
    </xf>
    <xf numFmtId="0" fontId="1" fillId="33" borderId="0" xfId="0" applyFont="1" applyFill="1" applyBorder="1" applyAlignment="1">
      <alignment horizontal="center"/>
    </xf>
    <xf numFmtId="0" fontId="0" fillId="0" borderId="79" xfId="0" applyBorder="1" applyAlignment="1">
      <alignment horizontal="left" vertical="center"/>
    </xf>
    <xf numFmtId="0" fontId="12" fillId="37" borderId="79" xfId="0" applyFont="1" applyFill="1" applyBorder="1" applyAlignment="1">
      <alignment horizontal="center" vertical="center" wrapText="1"/>
    </xf>
    <xf numFmtId="0" fontId="0" fillId="0" borderId="86" xfId="0" applyBorder="1" applyAlignment="1">
      <alignment vertical="center"/>
    </xf>
    <xf numFmtId="0" fontId="0" fillId="0" borderId="87" xfId="0" applyBorder="1" applyAlignment="1">
      <alignment vertical="center"/>
    </xf>
    <xf numFmtId="0" fontId="43" fillId="33" borderId="79" xfId="0" applyFont="1" applyFill="1" applyBorder="1" applyAlignment="1">
      <alignment horizontal="left"/>
    </xf>
    <xf numFmtId="0" fontId="12" fillId="33" borderId="79" xfId="0" applyFont="1" applyFill="1" applyBorder="1" applyAlignment="1">
      <alignment horizontal="left"/>
    </xf>
    <xf numFmtId="0" fontId="43" fillId="33" borderId="0" xfId="0" applyFont="1" applyFill="1" applyBorder="1" applyAlignment="1">
      <alignment horizontal="left"/>
    </xf>
    <xf numFmtId="0" fontId="12" fillId="33" borderId="0" xfId="0" applyFont="1" applyFill="1" applyBorder="1" applyAlignment="1">
      <alignment horizontal="left"/>
    </xf>
    <xf numFmtId="0" fontId="23" fillId="33" borderId="0" xfId="0" applyFont="1" applyFill="1" applyBorder="1" applyAlignment="1">
      <alignment horizontal="center"/>
    </xf>
    <xf numFmtId="0" fontId="23" fillId="33" borderId="0" xfId="0" applyFont="1" applyFill="1" applyBorder="1" applyAlignment="1">
      <alignment horizontal="left"/>
    </xf>
    <xf numFmtId="0" fontId="0" fillId="26" borderId="81" xfId="0" applyFont="1" applyFill="1" applyBorder="1" applyAlignment="1" applyProtection="1">
      <alignment horizontal="center" vertical="center"/>
      <protection locked="0"/>
    </xf>
    <xf numFmtId="3" fontId="12" fillId="37" borderId="0" xfId="0" applyNumberFormat="1" applyFont="1" applyFill="1" applyBorder="1" applyAlignment="1">
      <alignment vertical="center"/>
    </xf>
    <xf numFmtId="0" fontId="12" fillId="26" borderId="0" xfId="0" applyFont="1" applyFill="1" applyBorder="1" applyAlignment="1">
      <alignment vertical="center"/>
    </xf>
    <xf numFmtId="0" fontId="0" fillId="26" borderId="0" xfId="0" applyFont="1" applyFill="1" applyBorder="1" applyAlignment="1">
      <alignment vertical="center"/>
    </xf>
    <xf numFmtId="4" fontId="0" fillId="26" borderId="33" xfId="0" applyNumberFormat="1" applyFont="1" applyFill="1" applyBorder="1" applyAlignment="1" applyProtection="1">
      <alignment vertical="center"/>
      <protection/>
    </xf>
    <xf numFmtId="4" fontId="0" fillId="26" borderId="30" xfId="0" applyNumberFormat="1" applyFont="1" applyFill="1" applyBorder="1" applyAlignment="1" applyProtection="1">
      <alignment vertical="center"/>
      <protection/>
    </xf>
    <xf numFmtId="4" fontId="0" fillId="26" borderId="30" xfId="0" applyNumberFormat="1" applyFont="1" applyFill="1" applyBorder="1" applyAlignment="1">
      <alignment vertical="center"/>
    </xf>
    <xf numFmtId="4" fontId="0" fillId="26" borderId="81" xfId="0" applyNumberFormat="1" applyFont="1" applyFill="1" applyBorder="1" applyAlignment="1">
      <alignment vertical="center"/>
    </xf>
    <xf numFmtId="49" fontId="0" fillId="37" borderId="33" xfId="0" applyNumberFormat="1" applyFont="1" applyFill="1" applyBorder="1" applyAlignment="1" applyProtection="1">
      <alignment vertical="center"/>
      <protection/>
    </xf>
    <xf numFmtId="0" fontId="0" fillId="0" borderId="30" xfId="0" applyBorder="1" applyAlignment="1">
      <alignment vertical="center"/>
    </xf>
    <xf numFmtId="0" fontId="12" fillId="37" borderId="41" xfId="0" applyFont="1" applyFill="1" applyBorder="1" applyAlignment="1">
      <alignment vertical="center"/>
    </xf>
    <xf numFmtId="0" fontId="12" fillId="37" borderId="54" xfId="0" applyFont="1" applyFill="1" applyBorder="1" applyAlignment="1">
      <alignment vertical="center"/>
    </xf>
    <xf numFmtId="0" fontId="0" fillId="0" borderId="85" xfId="0" applyBorder="1" applyAlignment="1">
      <alignment vertical="center"/>
    </xf>
    <xf numFmtId="0" fontId="0" fillId="37" borderId="41" xfId="0" applyFont="1" applyFill="1" applyBorder="1" applyAlignment="1">
      <alignment vertical="center"/>
    </xf>
    <xf numFmtId="0" fontId="0" fillId="37" borderId="0" xfId="0" applyFont="1" applyFill="1" applyBorder="1" applyAlignment="1">
      <alignment vertical="center"/>
    </xf>
    <xf numFmtId="0" fontId="0" fillId="26" borderId="0" xfId="0" applyFont="1" applyFill="1" applyBorder="1" applyAlignment="1">
      <alignment vertical="center"/>
    </xf>
    <xf numFmtId="0" fontId="0" fillId="26" borderId="44" xfId="0" applyFont="1" applyFill="1" applyBorder="1" applyAlignment="1">
      <alignment vertical="center"/>
    </xf>
    <xf numFmtId="3" fontId="0" fillId="37" borderId="0" xfId="0" applyNumberFormat="1" applyFont="1" applyFill="1" applyBorder="1" applyAlignment="1">
      <alignment vertical="center"/>
    </xf>
    <xf numFmtId="0" fontId="12" fillId="37" borderId="0" xfId="0" applyFont="1" applyFill="1" applyBorder="1" applyAlignment="1">
      <alignment vertical="center"/>
    </xf>
    <xf numFmtId="4" fontId="0" fillId="37" borderId="33" xfId="0" applyNumberFormat="1" applyFont="1" applyFill="1" applyBorder="1" applyAlignment="1" applyProtection="1">
      <alignment vertical="center"/>
      <protection/>
    </xf>
    <xf numFmtId="3" fontId="1" fillId="37" borderId="0" xfId="0" applyNumberFormat="1" applyFont="1" applyFill="1" applyBorder="1" applyAlignment="1">
      <alignment vertical="center"/>
    </xf>
    <xf numFmtId="0" fontId="1" fillId="37" borderId="0" xfId="0" applyFont="1" applyFill="1" applyBorder="1" applyAlignment="1">
      <alignment horizontal="right" vertical="center"/>
    </xf>
    <xf numFmtId="3" fontId="42" fillId="37" borderId="0" xfId="0" applyNumberFormat="1" applyFont="1" applyFill="1" applyBorder="1" applyAlignment="1">
      <alignment horizontal="center" vertical="center"/>
    </xf>
    <xf numFmtId="0" fontId="0" fillId="26" borderId="0" xfId="0" applyFont="1" applyFill="1" applyBorder="1" applyAlignment="1">
      <alignment horizontal="center" vertical="center"/>
    </xf>
    <xf numFmtId="0" fontId="12" fillId="37" borderId="0" xfId="0" applyFont="1" applyFill="1" applyBorder="1" applyAlignment="1">
      <alignment horizontal="center" vertical="center"/>
    </xf>
    <xf numFmtId="0" fontId="0" fillId="37" borderId="0" xfId="0" applyFont="1" applyFill="1" applyBorder="1" applyAlignment="1">
      <alignment/>
    </xf>
    <xf numFmtId="0" fontId="0" fillId="37" borderId="44" xfId="0" applyFont="1" applyFill="1" applyBorder="1" applyAlignment="1">
      <alignment vertical="center"/>
    </xf>
    <xf numFmtId="0" fontId="0" fillId="37" borderId="0" xfId="0" applyFont="1" applyFill="1" applyBorder="1" applyAlignment="1">
      <alignment vertical="center"/>
    </xf>
    <xf numFmtId="0" fontId="0" fillId="37" borderId="44" xfId="0" applyFont="1" applyFill="1" applyBorder="1" applyAlignment="1">
      <alignment vertical="center"/>
    </xf>
    <xf numFmtId="0" fontId="12" fillId="37" borderId="0" xfId="0" applyFont="1" applyFill="1" applyBorder="1" applyAlignment="1">
      <alignment vertical="top" wrapText="1"/>
    </xf>
    <xf numFmtId="0" fontId="0" fillId="37" borderId="0" xfId="0" applyFont="1" applyFill="1" applyBorder="1" applyAlignment="1">
      <alignment vertical="top"/>
    </xf>
    <xf numFmtId="0" fontId="0" fillId="37" borderId="44" xfId="0" applyFont="1" applyFill="1" applyBorder="1" applyAlignment="1">
      <alignment vertical="top"/>
    </xf>
    <xf numFmtId="4" fontId="0" fillId="37" borderId="33" xfId="0" applyNumberFormat="1" applyFont="1" applyFill="1" applyBorder="1" applyAlignment="1" applyProtection="1">
      <alignment vertical="center"/>
      <protection locked="0"/>
    </xf>
    <xf numFmtId="4" fontId="0" fillId="37" borderId="30" xfId="0" applyNumberFormat="1" applyFont="1" applyFill="1" applyBorder="1" applyAlignment="1" applyProtection="1">
      <alignment vertical="center"/>
      <protection locked="0"/>
    </xf>
    <xf numFmtId="4" fontId="0" fillId="26" borderId="30" xfId="0" applyNumberFormat="1" applyFont="1" applyFill="1" applyBorder="1" applyAlignment="1" applyProtection="1">
      <alignment vertical="center"/>
      <protection locked="0"/>
    </xf>
    <xf numFmtId="4" fontId="0" fillId="26" borderId="81" xfId="0" applyNumberFormat="1" applyFont="1" applyFill="1" applyBorder="1" applyAlignment="1" applyProtection="1">
      <alignment vertical="center"/>
      <protection locked="0"/>
    </xf>
    <xf numFmtId="4" fontId="0" fillId="37" borderId="81" xfId="0" applyNumberFormat="1" applyFont="1" applyFill="1" applyBorder="1" applyAlignment="1" applyProtection="1">
      <alignment vertical="center"/>
      <protection locked="0"/>
    </xf>
    <xf numFmtId="0" fontId="12" fillId="37" borderId="0" xfId="0" applyFont="1" applyFill="1" applyBorder="1" applyAlignment="1">
      <alignment vertical="center"/>
    </xf>
    <xf numFmtId="0" fontId="12" fillId="37" borderId="41" xfId="0" applyFont="1" applyFill="1" applyBorder="1" applyAlignment="1">
      <alignment vertical="center" wrapText="1"/>
    </xf>
    <xf numFmtId="0" fontId="12" fillId="37" borderId="0" xfId="0" applyFont="1" applyFill="1" applyBorder="1" applyAlignment="1">
      <alignment vertical="center" wrapText="1"/>
    </xf>
    <xf numFmtId="0" fontId="0" fillId="37" borderId="69" xfId="0" applyFont="1" applyFill="1" applyBorder="1" applyAlignment="1">
      <alignment vertical="center"/>
    </xf>
    <xf numFmtId="173" fontId="0" fillId="37" borderId="33" xfId="0" applyNumberFormat="1" applyFont="1" applyFill="1" applyBorder="1" applyAlignment="1" applyProtection="1">
      <alignment horizontal="center" vertical="center"/>
      <protection locked="0"/>
    </xf>
    <xf numFmtId="173" fontId="0" fillId="37" borderId="30" xfId="0" applyNumberFormat="1" applyFont="1" applyFill="1" applyBorder="1" applyAlignment="1" applyProtection="1">
      <alignment horizontal="center" vertical="center"/>
      <protection locked="0"/>
    </xf>
    <xf numFmtId="173" fontId="0" fillId="37" borderId="81" xfId="0" applyNumberFormat="1" applyFont="1" applyFill="1" applyBorder="1" applyAlignment="1" applyProtection="1">
      <alignment horizontal="center" vertical="center"/>
      <protection locked="0"/>
    </xf>
    <xf numFmtId="0" fontId="12" fillId="37" borderId="32" xfId="0" applyFont="1" applyFill="1" applyBorder="1" applyAlignment="1">
      <alignment horizontal="left" vertical="center"/>
    </xf>
    <xf numFmtId="0" fontId="12" fillId="37" borderId="84" xfId="0" applyFont="1" applyFill="1" applyBorder="1" applyAlignment="1">
      <alignment horizontal="left" vertical="center"/>
    </xf>
    <xf numFmtId="0" fontId="1" fillId="37" borderId="33" xfId="0" applyFont="1" applyFill="1" applyBorder="1" applyAlignment="1">
      <alignment horizontal="center" vertical="center"/>
    </xf>
    <xf numFmtId="0" fontId="1" fillId="37" borderId="30" xfId="0" applyFont="1" applyFill="1" applyBorder="1" applyAlignment="1">
      <alignment horizontal="center" vertical="center"/>
    </xf>
    <xf numFmtId="0" fontId="1" fillId="37" borderId="81" xfId="0" applyFont="1" applyFill="1" applyBorder="1" applyAlignment="1">
      <alignment horizontal="center" vertical="center"/>
    </xf>
    <xf numFmtId="0" fontId="12" fillId="37" borderId="41" xfId="0" applyFont="1" applyFill="1" applyBorder="1" applyAlignment="1">
      <alignment vertical="center"/>
    </xf>
    <xf numFmtId="0" fontId="0" fillId="37" borderId="30" xfId="0" applyFont="1" applyFill="1" applyBorder="1" applyAlignment="1" applyProtection="1">
      <alignment vertical="center"/>
      <protection/>
    </xf>
    <xf numFmtId="0" fontId="0" fillId="26" borderId="30" xfId="0" applyFont="1" applyFill="1" applyBorder="1" applyAlignment="1">
      <alignment vertical="center"/>
    </xf>
    <xf numFmtId="0" fontId="0" fillId="26" borderId="81" xfId="0" applyFont="1" applyFill="1" applyBorder="1" applyAlignment="1">
      <alignment vertical="center"/>
    </xf>
    <xf numFmtId="0" fontId="12" fillId="37" borderId="0" xfId="0" applyFont="1" applyFill="1" applyBorder="1" applyAlignment="1">
      <alignment horizontal="left" vertical="center"/>
    </xf>
    <xf numFmtId="0" fontId="12" fillId="37" borderId="44" xfId="0" applyFont="1" applyFill="1" applyBorder="1" applyAlignment="1">
      <alignment horizontal="left" vertical="center"/>
    </xf>
    <xf numFmtId="0" fontId="12" fillId="37" borderId="30" xfId="0" applyFont="1" applyFill="1" applyBorder="1" applyAlignment="1">
      <alignment vertical="center"/>
    </xf>
    <xf numFmtId="0" fontId="0" fillId="37" borderId="49" xfId="0" applyFont="1" applyFill="1" applyBorder="1" applyAlignment="1">
      <alignment vertical="center"/>
    </xf>
    <xf numFmtId="0" fontId="12" fillId="26" borderId="30" xfId="0" applyFont="1" applyFill="1" applyBorder="1" applyAlignment="1">
      <alignment horizontal="left" vertical="center"/>
    </xf>
    <xf numFmtId="0" fontId="0" fillId="0" borderId="30" xfId="0" applyBorder="1" applyAlignment="1">
      <alignment horizontal="left" vertical="center"/>
    </xf>
    <xf numFmtId="14" fontId="0" fillId="37" borderId="93" xfId="0" applyNumberFormat="1" applyFont="1" applyFill="1" applyBorder="1" applyAlignment="1" applyProtection="1">
      <alignment horizontal="center" vertical="center"/>
      <protection locked="0"/>
    </xf>
    <xf numFmtId="0" fontId="0" fillId="37" borderId="94" xfId="0" applyFont="1" applyFill="1" applyBorder="1" applyAlignment="1" applyProtection="1">
      <alignment horizontal="center" vertical="center"/>
      <protection locked="0"/>
    </xf>
    <xf numFmtId="0" fontId="0" fillId="26" borderId="94" xfId="0" applyFont="1" applyFill="1" applyBorder="1" applyAlignment="1" applyProtection="1">
      <alignment horizontal="center" vertical="center"/>
      <protection locked="0"/>
    </xf>
    <xf numFmtId="0" fontId="0" fillId="26" borderId="95" xfId="0" applyFont="1" applyFill="1" applyBorder="1" applyAlignment="1" applyProtection="1">
      <alignment horizontal="center" vertical="center"/>
      <protection locked="0"/>
    </xf>
    <xf numFmtId="49" fontId="0" fillId="37" borderId="83" xfId="0" applyNumberFormat="1" applyFont="1" applyFill="1" applyBorder="1" applyAlignment="1" applyProtection="1">
      <alignment vertical="center"/>
      <protection/>
    </xf>
    <xf numFmtId="0" fontId="0" fillId="37" borderId="32" xfId="0" applyFont="1" applyFill="1" applyBorder="1" applyAlignment="1" applyProtection="1">
      <alignment vertical="center"/>
      <protection/>
    </xf>
    <xf numFmtId="0" fontId="0" fillId="26" borderId="32" xfId="0" applyFont="1" applyFill="1" applyBorder="1" applyAlignment="1">
      <alignment vertical="center"/>
    </xf>
    <xf numFmtId="0" fontId="0" fillId="26" borderId="84" xfId="0" applyFont="1" applyFill="1" applyBorder="1" applyAlignment="1">
      <alignment vertical="center"/>
    </xf>
    <xf numFmtId="49" fontId="1" fillId="37" borderId="33" xfId="0" applyNumberFormat="1" applyFont="1" applyFill="1" applyBorder="1" applyAlignment="1" applyProtection="1">
      <alignment horizontal="center" vertical="center"/>
      <protection locked="0"/>
    </xf>
    <xf numFmtId="0" fontId="1" fillId="37" borderId="30" xfId="0" applyFont="1" applyFill="1" applyBorder="1" applyAlignment="1" applyProtection="1">
      <alignment horizontal="center" vertical="center"/>
      <protection locked="0"/>
    </xf>
    <xf numFmtId="0" fontId="1" fillId="37" borderId="81" xfId="0" applyFont="1" applyFill="1" applyBorder="1" applyAlignment="1" applyProtection="1">
      <alignment horizontal="center" vertical="center"/>
      <protection locked="0"/>
    </xf>
    <xf numFmtId="0" fontId="0" fillId="37" borderId="33" xfId="0" applyNumberFormat="1" applyFont="1" applyFill="1" applyBorder="1" applyAlignment="1" applyProtection="1">
      <alignment vertical="center"/>
      <protection/>
    </xf>
    <xf numFmtId="0" fontId="0" fillId="37" borderId="30" xfId="0" applyNumberFormat="1" applyFont="1" applyFill="1" applyBorder="1" applyAlignment="1" applyProtection="1">
      <alignment vertical="center"/>
      <protection/>
    </xf>
    <xf numFmtId="0" fontId="0" fillId="26" borderId="30" xfId="0" applyNumberFormat="1" applyFont="1" applyFill="1" applyBorder="1" applyAlignment="1" applyProtection="1">
      <alignment vertical="center"/>
      <protection/>
    </xf>
    <xf numFmtId="0" fontId="0" fillId="0" borderId="30" xfId="0" applyNumberFormat="1" applyBorder="1" applyAlignment="1" applyProtection="1">
      <alignment vertical="center"/>
      <protection/>
    </xf>
    <xf numFmtId="0" fontId="0" fillId="0" borderId="81" xfId="0" applyNumberFormat="1" applyBorder="1" applyAlignment="1" applyProtection="1">
      <alignment vertical="center"/>
      <protection/>
    </xf>
    <xf numFmtId="0" fontId="12" fillId="37" borderId="49" xfId="0" applyFont="1" applyFill="1" applyBorder="1" applyAlignment="1">
      <alignment vertical="center"/>
    </xf>
    <xf numFmtId="49" fontId="0" fillId="37" borderId="30" xfId="0" applyNumberFormat="1" applyFont="1" applyFill="1" applyBorder="1" applyAlignment="1" applyProtection="1">
      <alignment vertical="center"/>
      <protection/>
    </xf>
    <xf numFmtId="0" fontId="0" fillId="37" borderId="81" xfId="0" applyFont="1" applyFill="1" applyBorder="1" applyAlignment="1" applyProtection="1">
      <alignment vertical="center"/>
      <protection/>
    </xf>
    <xf numFmtId="0" fontId="1" fillId="37" borderId="33" xfId="0" applyFont="1" applyFill="1" applyBorder="1" applyAlignment="1">
      <alignment vertical="center"/>
    </xf>
    <xf numFmtId="0" fontId="1" fillId="37" borderId="30" xfId="0" applyFont="1" applyFill="1" applyBorder="1" applyAlignment="1">
      <alignment vertical="center"/>
    </xf>
    <xf numFmtId="0" fontId="1" fillId="37" borderId="81" xfId="0" applyFont="1" applyFill="1" applyBorder="1" applyAlignment="1">
      <alignment vertical="center"/>
    </xf>
    <xf numFmtId="0" fontId="12" fillId="37" borderId="44" xfId="0" applyFont="1" applyFill="1" applyBorder="1" applyAlignment="1">
      <alignment vertical="center" wrapText="1"/>
    </xf>
    <xf numFmtId="3" fontId="0" fillId="37" borderId="33" xfId="0" applyNumberFormat="1" applyFont="1" applyFill="1" applyBorder="1" applyAlignment="1" applyProtection="1">
      <alignment horizontal="center" vertical="center"/>
      <protection locked="0"/>
    </xf>
    <xf numFmtId="3" fontId="0" fillId="37" borderId="30" xfId="0" applyNumberFormat="1" applyFont="1" applyFill="1" applyBorder="1" applyAlignment="1" applyProtection="1">
      <alignment horizontal="center" vertical="center"/>
      <protection locked="0"/>
    </xf>
    <xf numFmtId="3" fontId="0" fillId="26" borderId="30" xfId="0" applyNumberFormat="1" applyFont="1" applyFill="1" applyBorder="1" applyAlignment="1">
      <alignment horizontal="center" vertical="center"/>
    </xf>
    <xf numFmtId="3" fontId="0" fillId="26" borderId="81" xfId="0" applyNumberFormat="1" applyFont="1" applyFill="1" applyBorder="1" applyAlignment="1">
      <alignment horizontal="center" vertical="center"/>
    </xf>
    <xf numFmtId="0" fontId="0" fillId="26" borderId="30" xfId="0" applyFont="1" applyFill="1" applyBorder="1" applyAlignment="1">
      <alignment horizontal="center" vertical="center"/>
    </xf>
    <xf numFmtId="0" fontId="0" fillId="26" borderId="81" xfId="0" applyFont="1" applyFill="1" applyBorder="1" applyAlignment="1">
      <alignment horizontal="center" vertical="center"/>
    </xf>
    <xf numFmtId="0" fontId="42" fillId="37" borderId="0" xfId="0" applyFont="1" applyFill="1" applyBorder="1" applyAlignment="1">
      <alignment horizontal="center" vertical="center"/>
    </xf>
    <xf numFmtId="0" fontId="0" fillId="0" borderId="30" xfId="0" applyNumberFormat="1" applyBorder="1" applyAlignment="1">
      <alignment vertical="center"/>
    </xf>
    <xf numFmtId="0" fontId="0" fillId="0" borderId="81" xfId="0" applyNumberFormat="1" applyBorder="1" applyAlignment="1">
      <alignment vertical="center"/>
    </xf>
    <xf numFmtId="0" fontId="1" fillId="37" borderId="33" xfId="0" applyFont="1" applyFill="1" applyBorder="1" applyAlignment="1" applyProtection="1">
      <alignment horizontal="center" vertical="center"/>
      <protection locked="0"/>
    </xf>
    <xf numFmtId="0" fontId="0" fillId="26" borderId="81" xfId="0" applyFont="1" applyFill="1" applyBorder="1" applyAlignment="1" applyProtection="1">
      <alignment vertical="center"/>
      <protection locked="0"/>
    </xf>
    <xf numFmtId="0" fontId="12" fillId="37" borderId="96" xfId="0" applyFont="1" applyFill="1" applyBorder="1" applyAlignment="1">
      <alignment horizontal="center" vertical="center"/>
    </xf>
    <xf numFmtId="0" fontId="12" fillId="37" borderId="44" xfId="0" applyFont="1" applyFill="1" applyBorder="1" applyAlignment="1">
      <alignment horizontal="center" vertical="center"/>
    </xf>
    <xf numFmtId="0" fontId="57" fillId="37" borderId="0" xfId="0" applyFont="1" applyFill="1" applyBorder="1" applyAlignment="1" applyProtection="1">
      <alignment horizontal="right" vertical="center"/>
      <protection/>
    </xf>
    <xf numFmtId="0" fontId="57" fillId="26" borderId="0" xfId="0" applyFont="1" applyFill="1" applyBorder="1" applyAlignment="1" applyProtection="1">
      <alignment vertical="center"/>
      <protection/>
    </xf>
    <xf numFmtId="0" fontId="57" fillId="26" borderId="44" xfId="0" applyFont="1" applyFill="1" applyBorder="1" applyAlignment="1" applyProtection="1">
      <alignment vertical="center"/>
      <protection/>
    </xf>
    <xf numFmtId="0" fontId="1" fillId="37" borderId="0" xfId="0" applyFont="1" applyFill="1" applyBorder="1" applyAlignment="1">
      <alignment vertical="center"/>
    </xf>
    <xf numFmtId="0" fontId="23" fillId="37" borderId="54" xfId="0" applyFont="1" applyFill="1" applyBorder="1" applyAlignment="1">
      <alignment horizontal="center" vertical="center"/>
    </xf>
    <xf numFmtId="0" fontId="23" fillId="37" borderId="49" xfId="0" applyFont="1" applyFill="1" applyBorder="1" applyAlignment="1">
      <alignment horizontal="center" vertical="center"/>
    </xf>
    <xf numFmtId="0" fontId="23" fillId="26" borderId="49" xfId="0" applyFont="1" applyFill="1" applyBorder="1" applyAlignment="1">
      <alignment horizontal="center" vertical="center"/>
    </xf>
    <xf numFmtId="4" fontId="0" fillId="26" borderId="33" xfId="0" applyNumberFormat="1" applyFont="1" applyFill="1" applyBorder="1" applyAlignment="1" applyProtection="1">
      <alignment vertical="center"/>
      <protection locked="0"/>
    </xf>
    <xf numFmtId="0" fontId="32" fillId="37" borderId="49" xfId="0" applyFont="1" applyFill="1" applyBorder="1" applyAlignment="1">
      <alignment horizontal="right" vertical="center"/>
    </xf>
    <xf numFmtId="0" fontId="0" fillId="26" borderId="49" xfId="0" applyFont="1" applyFill="1" applyBorder="1" applyAlignment="1">
      <alignment horizontal="right" vertical="center"/>
    </xf>
    <xf numFmtId="0" fontId="0" fillId="26" borderId="85" xfId="0" applyFont="1" applyFill="1" applyBorder="1" applyAlignment="1">
      <alignment horizontal="right" vertical="center"/>
    </xf>
    <xf numFmtId="0" fontId="12" fillId="37" borderId="69" xfId="0" applyFont="1" applyFill="1" applyBorder="1" applyAlignment="1">
      <alignment vertical="center" wrapText="1"/>
    </xf>
    <xf numFmtId="0" fontId="42" fillId="37" borderId="41" xfId="0" applyFont="1" applyFill="1" applyBorder="1" applyAlignment="1">
      <alignment vertical="center"/>
    </xf>
    <xf numFmtId="0" fontId="42" fillId="37" borderId="0" xfId="0" applyFont="1" applyFill="1" applyBorder="1" applyAlignment="1">
      <alignment vertical="center"/>
    </xf>
    <xf numFmtId="0" fontId="1" fillId="37" borderId="69" xfId="0" applyFont="1" applyFill="1" applyBorder="1" applyAlignment="1">
      <alignment vertical="center"/>
    </xf>
    <xf numFmtId="4" fontId="0" fillId="37" borderId="30" xfId="0" applyNumberFormat="1" applyFont="1" applyFill="1" applyBorder="1" applyAlignment="1" applyProtection="1">
      <alignment vertical="center"/>
      <protection/>
    </xf>
    <xf numFmtId="0" fontId="42" fillId="37" borderId="69" xfId="0" applyFont="1" applyFill="1" applyBorder="1" applyAlignment="1">
      <alignment vertical="center"/>
    </xf>
    <xf numFmtId="49" fontId="42" fillId="37" borderId="0" xfId="0" applyNumberFormat="1" applyFont="1" applyFill="1" applyBorder="1" applyAlignment="1">
      <alignment horizontal="center" vertical="center"/>
    </xf>
    <xf numFmtId="49" fontId="0" fillId="26" borderId="0" xfId="0" applyNumberFormat="1" applyFont="1" applyFill="1" applyBorder="1" applyAlignment="1">
      <alignment horizontal="center" vertical="center"/>
    </xf>
    <xf numFmtId="49" fontId="0" fillId="26" borderId="44" xfId="0" applyNumberFormat="1" applyFont="1" applyFill="1" applyBorder="1" applyAlignment="1">
      <alignment horizontal="center" vertical="center"/>
    </xf>
    <xf numFmtId="0" fontId="42" fillId="37" borderId="68" xfId="0" applyFont="1" applyFill="1" applyBorder="1" applyAlignment="1">
      <alignment vertical="center"/>
    </xf>
    <xf numFmtId="0" fontId="1" fillId="26" borderId="44" xfId="0" applyFont="1" applyFill="1" applyBorder="1" applyAlignment="1">
      <alignment vertical="center"/>
    </xf>
    <xf numFmtId="0" fontId="0" fillId="26" borderId="44" xfId="0" applyFont="1" applyFill="1" applyBorder="1" applyAlignment="1">
      <alignment vertical="center"/>
    </xf>
    <xf numFmtId="0" fontId="42" fillId="37" borderId="41" xfId="0" applyFont="1" applyFill="1" applyBorder="1" applyAlignment="1">
      <alignment vertical="center" wrapText="1"/>
    </xf>
    <xf numFmtId="0" fontId="42" fillId="37" borderId="0" xfId="0" applyFont="1" applyFill="1" applyBorder="1" applyAlignment="1">
      <alignment vertical="center" wrapText="1"/>
    </xf>
    <xf numFmtId="0" fontId="1" fillId="26" borderId="0" xfId="0" applyFont="1" applyFill="1" applyBorder="1" applyAlignment="1">
      <alignment vertical="center"/>
    </xf>
    <xf numFmtId="0" fontId="1" fillId="26" borderId="0" xfId="0" applyFont="1" applyFill="1" applyAlignment="1">
      <alignment vertical="center"/>
    </xf>
    <xf numFmtId="14" fontId="0" fillId="37" borderId="33" xfId="0" applyNumberFormat="1" applyFont="1" applyFill="1" applyBorder="1" applyAlignment="1" applyProtection="1">
      <alignment horizontal="center" vertical="center"/>
      <protection locked="0"/>
    </xf>
    <xf numFmtId="0" fontId="0" fillId="26" borderId="30" xfId="0" applyFont="1" applyFill="1" applyBorder="1" applyAlignment="1" applyProtection="1">
      <alignment horizontal="center" vertical="center"/>
      <protection locked="0"/>
    </xf>
    <xf numFmtId="0" fontId="0" fillId="37" borderId="41" xfId="0" applyFont="1" applyFill="1" applyBorder="1" applyAlignment="1">
      <alignment/>
    </xf>
    <xf numFmtId="0" fontId="0" fillId="26" borderId="0" xfId="0" applyFont="1" applyFill="1" applyBorder="1" applyAlignment="1">
      <alignment/>
    </xf>
    <xf numFmtId="0" fontId="0" fillId="26" borderId="44" xfId="0" applyFont="1" applyFill="1" applyBorder="1" applyAlignment="1">
      <alignment/>
    </xf>
    <xf numFmtId="0" fontId="0" fillId="37" borderId="49" xfId="0" applyFont="1" applyFill="1" applyBorder="1" applyAlignment="1" applyProtection="1">
      <alignment/>
      <protection/>
    </xf>
    <xf numFmtId="0" fontId="0" fillId="0" borderId="49" xfId="0" applyBorder="1" applyAlignment="1" applyProtection="1">
      <alignment/>
      <protection/>
    </xf>
    <xf numFmtId="0" fontId="0" fillId="0" borderId="30" xfId="0" applyFont="1" applyBorder="1" applyAlignment="1">
      <alignment vertical="center"/>
    </xf>
    <xf numFmtId="0" fontId="0" fillId="0" borderId="81" xfId="0" applyFont="1" applyBorder="1" applyAlignment="1">
      <alignment vertical="center"/>
    </xf>
    <xf numFmtId="0" fontId="0" fillId="37" borderId="83" xfId="0" applyFont="1" applyFill="1" applyBorder="1" applyAlignment="1">
      <alignment vertical="center"/>
    </xf>
    <xf numFmtId="0" fontId="0" fillId="0" borderId="32" xfId="0" applyBorder="1" applyAlignment="1">
      <alignment vertical="center"/>
    </xf>
    <xf numFmtId="0" fontId="0" fillId="0" borderId="84" xfId="0" applyBorder="1" applyAlignment="1">
      <alignment vertical="center"/>
    </xf>
    <xf numFmtId="0" fontId="42" fillId="26" borderId="41" xfId="0" applyFont="1" applyFill="1" applyBorder="1" applyAlignment="1">
      <alignment horizontal="right"/>
    </xf>
    <xf numFmtId="0" fontId="42" fillId="26" borderId="0" xfId="0" applyFont="1" applyFill="1" applyBorder="1" applyAlignment="1">
      <alignment horizontal="right"/>
    </xf>
    <xf numFmtId="0" fontId="0" fillId="26" borderId="0" xfId="0" applyFont="1" applyFill="1" applyBorder="1" applyAlignment="1">
      <alignment vertical="center" wrapText="1"/>
    </xf>
    <xf numFmtId="0" fontId="0" fillId="26" borderId="44" xfId="0" applyFont="1" applyFill="1" applyBorder="1" applyAlignment="1">
      <alignment vertical="center" wrapText="1"/>
    </xf>
    <xf numFmtId="0" fontId="52" fillId="37" borderId="0" xfId="0" applyFont="1" applyFill="1" applyBorder="1" applyAlignment="1">
      <alignment horizontal="center" vertical="center"/>
    </xf>
    <xf numFmtId="0" fontId="0" fillId="26" borderId="0" xfId="0" applyFont="1" applyFill="1" applyAlignment="1">
      <alignment horizontal="center"/>
    </xf>
    <xf numFmtId="0" fontId="57"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0" fillId="37" borderId="44" xfId="0" applyFont="1" applyFill="1" applyBorder="1" applyAlignment="1">
      <alignment/>
    </xf>
    <xf numFmtId="0" fontId="42" fillId="37" borderId="41" xfId="0" applyFont="1" applyFill="1" applyBorder="1" applyAlignment="1">
      <alignment vertical="center" wrapText="1"/>
    </xf>
    <xf numFmtId="0" fontId="1" fillId="26" borderId="41" xfId="0" applyFont="1" applyFill="1" applyBorder="1" applyAlignment="1">
      <alignment vertical="center" wrapText="1"/>
    </xf>
    <xf numFmtId="0" fontId="0" fillId="37" borderId="54" xfId="0" applyFont="1" applyFill="1" applyBorder="1" applyAlignment="1">
      <alignment vertical="center"/>
    </xf>
    <xf numFmtId="0" fontId="42" fillId="37" borderId="41" xfId="0" applyFont="1" applyFill="1" applyBorder="1" applyAlignment="1">
      <alignment horizontal="center" vertical="center"/>
    </xf>
    <xf numFmtId="0" fontId="0" fillId="26" borderId="44" xfId="0" applyFont="1" applyFill="1" applyBorder="1" applyAlignment="1">
      <alignment horizontal="center" vertical="center"/>
    </xf>
    <xf numFmtId="0" fontId="0" fillId="26" borderId="0" xfId="0" applyFont="1" applyFill="1" applyAlignment="1">
      <alignment vertical="center"/>
    </xf>
    <xf numFmtId="0" fontId="12" fillId="37" borderId="0" xfId="0" applyFont="1" applyFill="1" applyBorder="1" applyAlignment="1" applyProtection="1">
      <alignment horizontal="right" vertical="center"/>
      <protection/>
    </xf>
    <xf numFmtId="0" fontId="0" fillId="26" borderId="0" xfId="0" applyFont="1" applyFill="1" applyBorder="1" applyAlignment="1" applyProtection="1">
      <alignment vertical="center"/>
      <protection/>
    </xf>
    <xf numFmtId="0" fontId="0" fillId="26" borderId="44" xfId="0" applyFont="1" applyFill="1" applyBorder="1" applyAlignment="1" applyProtection="1">
      <alignment vertical="center"/>
      <protection/>
    </xf>
    <xf numFmtId="3" fontId="12" fillId="37" borderId="0" xfId="0" applyNumberFormat="1" applyFont="1" applyFill="1" applyBorder="1" applyAlignment="1">
      <alignment vertical="center" wrapText="1"/>
    </xf>
    <xf numFmtId="0" fontId="12" fillId="26" borderId="0" xfId="0" applyFont="1" applyFill="1" applyBorder="1" applyAlignment="1">
      <alignment vertical="center" wrapText="1"/>
    </xf>
    <xf numFmtId="0" fontId="0" fillId="37" borderId="30" xfId="0" applyFont="1" applyFill="1" applyBorder="1" applyAlignment="1" applyProtection="1">
      <alignment horizontal="center" vertical="center"/>
      <protection locked="0"/>
    </xf>
    <xf numFmtId="0" fontId="0" fillId="37" borderId="41" xfId="0" applyFont="1" applyFill="1" applyBorder="1" applyAlignment="1" applyProtection="1">
      <alignment vertical="center"/>
      <protection/>
    </xf>
    <xf numFmtId="0" fontId="42" fillId="0" borderId="0" xfId="0" applyFont="1" applyAlignment="1">
      <alignment horizontal="right"/>
    </xf>
    <xf numFmtId="0" fontId="12" fillId="37" borderId="30" xfId="0" applyFont="1" applyFill="1" applyBorder="1" applyAlignment="1">
      <alignment vertical="center"/>
    </xf>
    <xf numFmtId="0" fontId="12" fillId="37" borderId="54" xfId="0" applyFont="1" applyFill="1" applyBorder="1" applyAlignment="1">
      <alignment vertical="center"/>
    </xf>
    <xf numFmtId="0" fontId="12" fillId="37" borderId="49" xfId="0" applyFont="1" applyFill="1" applyBorder="1" applyAlignment="1">
      <alignment vertical="center"/>
    </xf>
    <xf numFmtId="0" fontId="42" fillId="37" borderId="83" xfId="0" applyFont="1" applyFill="1" applyBorder="1" applyAlignment="1">
      <alignment wrapText="1"/>
    </xf>
    <xf numFmtId="0" fontId="1" fillId="26" borderId="32" xfId="0" applyFont="1" applyFill="1" applyBorder="1" applyAlignment="1">
      <alignment/>
    </xf>
    <xf numFmtId="0" fontId="1" fillId="26" borderId="41" xfId="0" applyFont="1" applyFill="1" applyBorder="1" applyAlignment="1">
      <alignment/>
    </xf>
    <xf numFmtId="0" fontId="1" fillId="26" borderId="0" xfId="0" applyFont="1" applyFill="1" applyAlignment="1">
      <alignment/>
    </xf>
    <xf numFmtId="0" fontId="0" fillId="26" borderId="0" xfId="0" applyFont="1" applyFill="1" applyAlignment="1">
      <alignment/>
    </xf>
    <xf numFmtId="0" fontId="12" fillId="37" borderId="83" xfId="0" applyFont="1" applyFill="1" applyBorder="1" applyAlignment="1">
      <alignment horizontal="center"/>
    </xf>
    <xf numFmtId="0" fontId="12" fillId="37" borderId="32" xfId="0" applyFont="1" applyFill="1" applyBorder="1" applyAlignment="1">
      <alignment horizontal="center"/>
    </xf>
    <xf numFmtId="0" fontId="12" fillId="37" borderId="84" xfId="0" applyFont="1" applyFill="1" applyBorder="1" applyAlignment="1">
      <alignment horizontal="center"/>
    </xf>
    <xf numFmtId="0" fontId="12" fillId="37" borderId="41" xfId="0" applyFont="1" applyFill="1" applyBorder="1" applyAlignment="1">
      <alignment horizontal="center"/>
    </xf>
    <xf numFmtId="0" fontId="12" fillId="37" borderId="0" xfId="0" applyFont="1" applyFill="1" applyBorder="1" applyAlignment="1">
      <alignment horizontal="center"/>
    </xf>
    <xf numFmtId="0" fontId="12" fillId="37" borderId="44" xfId="0" applyFont="1" applyFill="1" applyBorder="1" applyAlignment="1">
      <alignment horizontal="center"/>
    </xf>
    <xf numFmtId="0" fontId="12" fillId="37" borderId="54" xfId="0" applyFont="1" applyFill="1" applyBorder="1" applyAlignment="1">
      <alignment horizontal="center"/>
    </xf>
    <xf numFmtId="0" fontId="12" fillId="37" borderId="49" xfId="0" applyFont="1" applyFill="1" applyBorder="1" applyAlignment="1">
      <alignment horizontal="center"/>
    </xf>
    <xf numFmtId="0" fontId="12" fillId="37" borderId="85" xfId="0" applyFont="1" applyFill="1" applyBorder="1" applyAlignment="1">
      <alignment horizontal="center"/>
    </xf>
    <xf numFmtId="0" fontId="0" fillId="37" borderId="33" xfId="0" applyFont="1" applyFill="1" applyBorder="1" applyAlignment="1" applyProtection="1">
      <alignment horizontal="left" vertical="center"/>
      <protection locked="0"/>
    </xf>
    <xf numFmtId="0" fontId="0" fillId="37" borderId="30" xfId="0" applyFont="1" applyFill="1" applyBorder="1" applyAlignment="1" applyProtection="1">
      <alignment horizontal="left" vertical="center"/>
      <protection locked="0"/>
    </xf>
    <xf numFmtId="0" fontId="0" fillId="26" borderId="81" xfId="0" applyFont="1" applyFill="1" applyBorder="1" applyAlignment="1" applyProtection="1">
      <alignment horizontal="left" vertical="center"/>
      <protection locked="0"/>
    </xf>
    <xf numFmtId="0" fontId="12" fillId="37" borderId="0" xfId="0" applyFont="1" applyFill="1" applyBorder="1" applyAlignment="1">
      <alignment horizontal="right" vertical="center"/>
    </xf>
    <xf numFmtId="0" fontId="0" fillId="26" borderId="0" xfId="0" applyFont="1" applyFill="1" applyBorder="1" applyAlignment="1">
      <alignment horizontal="right" vertical="center"/>
    </xf>
    <xf numFmtId="0" fontId="0" fillId="26" borderId="44" xfId="0" applyFont="1" applyFill="1" applyBorder="1" applyAlignment="1">
      <alignment horizontal="right" vertical="center"/>
    </xf>
    <xf numFmtId="0" fontId="0" fillId="26" borderId="97" xfId="0" applyFont="1" applyFill="1" applyBorder="1" applyAlignment="1">
      <alignment vertical="center"/>
    </xf>
    <xf numFmtId="0" fontId="0" fillId="37" borderId="33" xfId="0" applyNumberFormat="1" applyFont="1" applyFill="1" applyBorder="1" applyAlignment="1" applyProtection="1">
      <alignment vertical="center"/>
      <protection locked="0"/>
    </xf>
    <xf numFmtId="0" fontId="0" fillId="37" borderId="30" xfId="0" applyNumberFormat="1" applyFont="1" applyFill="1" applyBorder="1" applyAlignment="1" applyProtection="1">
      <alignment vertical="center"/>
      <protection locked="0"/>
    </xf>
    <xf numFmtId="0" fontId="0" fillId="26" borderId="30" xfId="0" applyNumberFormat="1" applyFont="1" applyFill="1" applyBorder="1" applyAlignment="1">
      <alignment vertical="center"/>
    </xf>
    <xf numFmtId="0" fontId="0" fillId="26" borderId="81" xfId="0" applyNumberFormat="1" applyFont="1" applyFill="1" applyBorder="1" applyAlignment="1">
      <alignment vertical="center"/>
    </xf>
    <xf numFmtId="0" fontId="12" fillId="37" borderId="0" xfId="0" applyNumberFormat="1" applyFont="1" applyFill="1" applyBorder="1" applyAlignment="1">
      <alignment vertical="center"/>
    </xf>
    <xf numFmtId="0" fontId="0" fillId="26" borderId="0" xfId="0" applyNumberFormat="1" applyFont="1" applyFill="1" applyBorder="1" applyAlignment="1">
      <alignment vertical="center"/>
    </xf>
    <xf numFmtId="0" fontId="0" fillId="37" borderId="33" xfId="0" applyFont="1" applyFill="1" applyBorder="1" applyAlignment="1" applyProtection="1">
      <alignment horizontal="center" vertical="center"/>
      <protection locked="0"/>
    </xf>
    <xf numFmtId="0" fontId="0" fillId="37" borderId="81" xfId="0" applyFont="1" applyFill="1" applyBorder="1" applyAlignment="1" applyProtection="1">
      <alignment horizontal="center" vertical="center"/>
      <protection locked="0"/>
    </xf>
    <xf numFmtId="0" fontId="0" fillId="26" borderId="96" xfId="0" applyFont="1" applyFill="1" applyBorder="1" applyAlignment="1">
      <alignment vertical="center"/>
    </xf>
    <xf numFmtId="0" fontId="5" fillId="37" borderId="0" xfId="0" applyFont="1" applyFill="1" applyBorder="1" applyAlignment="1">
      <alignment horizontal="center" vertical="center"/>
    </xf>
    <xf numFmtId="0" fontId="12" fillId="37" borderId="49" xfId="0" applyFont="1" applyFill="1" applyBorder="1" applyAlignment="1">
      <alignment horizontal="left" vertical="center"/>
    </xf>
    <xf numFmtId="0" fontId="0" fillId="0" borderId="49" xfId="0" applyFont="1" applyBorder="1" applyAlignment="1">
      <alignment horizontal="left"/>
    </xf>
    <xf numFmtId="0" fontId="0" fillId="26" borderId="33" xfId="0" applyFont="1" applyFill="1" applyBorder="1" applyAlignment="1">
      <alignment horizontal="center"/>
    </xf>
    <xf numFmtId="0" fontId="0" fillId="0" borderId="30" xfId="0" applyBorder="1" applyAlignment="1">
      <alignment horizontal="center"/>
    </xf>
    <xf numFmtId="0" fontId="0" fillId="0" borderId="49" xfId="0" applyFont="1" applyBorder="1" applyAlignment="1">
      <alignment vertical="center"/>
    </xf>
    <xf numFmtId="0" fontId="0" fillId="26" borderId="0" xfId="0" applyFont="1" applyFill="1" applyBorder="1" applyAlignment="1">
      <alignment vertical="center" wrapText="1"/>
    </xf>
    <xf numFmtId="0" fontId="0" fillId="26" borderId="44" xfId="0" applyFont="1" applyFill="1" applyBorder="1" applyAlignment="1">
      <alignment vertical="center" wrapText="1"/>
    </xf>
    <xf numFmtId="0" fontId="12" fillId="37" borderId="83" xfId="0" applyFont="1" applyFill="1" applyBorder="1" applyAlignment="1">
      <alignment horizontal="left" vertical="center"/>
    </xf>
    <xf numFmtId="0" fontId="12" fillId="37" borderId="32" xfId="0" applyFont="1" applyFill="1" applyBorder="1" applyAlignment="1">
      <alignment horizontal="left" vertical="center"/>
    </xf>
    <xf numFmtId="0" fontId="12" fillId="37" borderId="84" xfId="0" applyFont="1" applyFill="1" applyBorder="1" applyAlignment="1">
      <alignment horizontal="left" vertical="center"/>
    </xf>
    <xf numFmtId="0" fontId="1" fillId="37" borderId="0" xfId="0" applyFont="1" applyFill="1" applyBorder="1" applyAlignment="1">
      <alignment vertical="center"/>
    </xf>
    <xf numFmtId="0" fontId="1" fillId="37" borderId="44" xfId="0" applyFont="1" applyFill="1" applyBorder="1" applyAlignment="1">
      <alignment vertical="center"/>
    </xf>
    <xf numFmtId="0" fontId="12" fillId="37" borderId="41" xfId="0" applyFont="1" applyFill="1" applyBorder="1" applyAlignment="1">
      <alignment horizontal="left" vertical="center"/>
    </xf>
    <xf numFmtId="0" fontId="12" fillId="37" borderId="0" xfId="0" applyFont="1" applyFill="1" applyBorder="1" applyAlignment="1">
      <alignment horizontal="left" vertical="center"/>
    </xf>
    <xf numFmtId="0" fontId="12" fillId="37" borderId="44" xfId="0" applyFont="1" applyFill="1" applyBorder="1" applyAlignment="1">
      <alignment horizontal="left" vertical="center"/>
    </xf>
    <xf numFmtId="49" fontId="0" fillId="37" borderId="33" xfId="0" applyNumberFormat="1" applyFont="1" applyFill="1" applyBorder="1" applyAlignment="1" applyProtection="1">
      <alignment horizontal="left" vertical="center"/>
      <protection locked="0"/>
    </xf>
    <xf numFmtId="0" fontId="0" fillId="37" borderId="81" xfId="0" applyFont="1" applyFill="1" applyBorder="1" applyAlignment="1" applyProtection="1">
      <alignment horizontal="left" vertical="center"/>
      <protection locked="0"/>
    </xf>
    <xf numFmtId="0" fontId="12" fillId="37" borderId="33" xfId="0" applyFont="1" applyFill="1" applyBorder="1" applyAlignment="1">
      <alignment vertical="center"/>
    </xf>
    <xf numFmtId="0" fontId="0" fillId="0" borderId="30" xfId="0" applyFont="1" applyBorder="1" applyAlignment="1">
      <alignment vertical="center"/>
    </xf>
    <xf numFmtId="3" fontId="0" fillId="37" borderId="33" xfId="0" applyNumberFormat="1" applyFont="1" applyFill="1" applyBorder="1" applyAlignment="1" applyProtection="1">
      <alignment horizontal="left" vertical="center"/>
      <protection locked="0"/>
    </xf>
    <xf numFmtId="3" fontId="0" fillId="37" borderId="30" xfId="0" applyNumberFormat="1" applyFont="1" applyFill="1" applyBorder="1" applyAlignment="1" applyProtection="1">
      <alignment horizontal="left" vertical="center"/>
      <protection locked="0"/>
    </xf>
    <xf numFmtId="3" fontId="0" fillId="37" borderId="81" xfId="0" applyNumberFormat="1" applyFont="1" applyFill="1" applyBorder="1" applyAlignment="1" applyProtection="1">
      <alignment horizontal="left" vertical="center"/>
      <protection locked="0"/>
    </xf>
    <xf numFmtId="0" fontId="0" fillId="37" borderId="81" xfId="0" applyNumberFormat="1" applyFont="1" applyFill="1" applyBorder="1" applyAlignment="1" applyProtection="1">
      <alignment vertical="center"/>
      <protection locked="0"/>
    </xf>
    <xf numFmtId="0" fontId="1" fillId="37" borderId="44" xfId="0" applyFont="1" applyFill="1" applyBorder="1" applyAlignment="1">
      <alignment horizontal="center" vertical="center"/>
    </xf>
    <xf numFmtId="4" fontId="1" fillId="37" borderId="23" xfId="0" applyNumberFormat="1" applyFont="1" applyFill="1" applyBorder="1" applyAlignment="1" applyProtection="1">
      <alignment vertical="center"/>
      <protection/>
    </xf>
    <xf numFmtId="4" fontId="1" fillId="37" borderId="27" xfId="0" applyNumberFormat="1" applyFont="1" applyFill="1" applyBorder="1" applyAlignment="1" applyProtection="1">
      <alignment vertical="center"/>
      <protection/>
    </xf>
    <xf numFmtId="4" fontId="1" fillId="37" borderId="25" xfId="0" applyNumberFormat="1" applyFont="1" applyFill="1" applyBorder="1" applyAlignment="1" applyProtection="1">
      <alignment vertical="center"/>
      <protection/>
    </xf>
    <xf numFmtId="4" fontId="1" fillId="37" borderId="23" xfId="0" applyNumberFormat="1" applyFont="1" applyFill="1" applyBorder="1" applyAlignment="1" applyProtection="1" quotePrefix="1">
      <alignment vertical="center"/>
      <protection locked="0"/>
    </xf>
    <xf numFmtId="4" fontId="1" fillId="37" borderId="27" xfId="0" applyNumberFormat="1" applyFont="1" applyFill="1" applyBorder="1" applyAlignment="1" applyProtection="1" quotePrefix="1">
      <alignment vertical="center"/>
      <protection locked="0"/>
    </xf>
    <xf numFmtId="4" fontId="1" fillId="37" borderId="27" xfId="0" applyNumberFormat="1" applyFont="1" applyFill="1" applyBorder="1" applyAlignment="1" applyProtection="1">
      <alignment vertical="center"/>
      <protection locked="0"/>
    </xf>
    <xf numFmtId="4" fontId="1" fillId="37" borderId="25" xfId="0" applyNumberFormat="1" applyFont="1" applyFill="1" applyBorder="1" applyAlignment="1" applyProtection="1">
      <alignment vertical="center"/>
      <protection locked="0"/>
    </xf>
    <xf numFmtId="0" fontId="0" fillId="26" borderId="69" xfId="0" applyFont="1" applyFill="1" applyBorder="1" applyAlignment="1">
      <alignment vertical="center"/>
    </xf>
    <xf numFmtId="0" fontId="12" fillId="37" borderId="41" xfId="0" applyFont="1" applyFill="1" applyBorder="1" applyAlignment="1">
      <alignment horizontal="center" vertical="center"/>
    </xf>
    <xf numFmtId="0" fontId="0" fillId="26" borderId="0" xfId="0" applyFont="1" applyFill="1" applyBorder="1" applyAlignment="1">
      <alignment horizontal="center" vertical="center"/>
    </xf>
    <xf numFmtId="0" fontId="0" fillId="26" borderId="44" xfId="0" applyFont="1" applyFill="1" applyBorder="1" applyAlignment="1">
      <alignment horizontal="center" vertical="center"/>
    </xf>
    <xf numFmtId="0" fontId="0" fillId="26" borderId="41" xfId="0" applyFont="1" applyFill="1" applyBorder="1" applyAlignment="1">
      <alignment vertical="center"/>
    </xf>
    <xf numFmtId="1" fontId="0" fillId="37" borderId="33" xfId="0" applyNumberFormat="1" applyFont="1" applyFill="1" applyBorder="1" applyAlignment="1" applyProtection="1">
      <alignment horizontal="center" vertical="center"/>
      <protection locked="0"/>
    </xf>
    <xf numFmtId="1" fontId="0" fillId="37" borderId="30" xfId="0" applyNumberFormat="1" applyFont="1" applyFill="1" applyBorder="1" applyAlignment="1" applyProtection="1">
      <alignment horizontal="center" vertical="center"/>
      <protection locked="0"/>
    </xf>
    <xf numFmtId="1" fontId="0" fillId="37" borderId="81" xfId="0" applyNumberFormat="1" applyFont="1" applyFill="1" applyBorder="1" applyAlignment="1" applyProtection="1">
      <alignment horizontal="center" vertical="center"/>
      <protection locked="0"/>
    </xf>
    <xf numFmtId="0" fontId="0" fillId="37" borderId="33" xfId="0" applyNumberFormat="1" applyFont="1" applyFill="1" applyBorder="1" applyAlignment="1" applyProtection="1">
      <alignment horizontal="center" vertical="center"/>
      <protection locked="0"/>
    </xf>
    <xf numFmtId="0" fontId="0" fillId="37" borderId="30" xfId="0" applyNumberFormat="1" applyFont="1" applyFill="1" applyBorder="1" applyAlignment="1" applyProtection="1">
      <alignment horizontal="center" vertical="center"/>
      <protection locked="0"/>
    </xf>
    <xf numFmtId="0" fontId="0" fillId="37" borderId="81" xfId="0" applyNumberFormat="1" applyFont="1" applyFill="1" applyBorder="1" applyAlignment="1" applyProtection="1">
      <alignment horizontal="center" vertical="center"/>
      <protection locked="0"/>
    </xf>
    <xf numFmtId="49" fontId="0" fillId="37" borderId="33" xfId="0" applyNumberFormat="1" applyFont="1" applyFill="1" applyBorder="1" applyAlignment="1" applyProtection="1">
      <alignment horizontal="center" vertical="center"/>
      <protection locked="0"/>
    </xf>
    <xf numFmtId="49" fontId="0" fillId="37" borderId="30" xfId="0" applyNumberFormat="1" applyFont="1" applyFill="1" applyBorder="1" applyAlignment="1" applyProtection="1">
      <alignment horizontal="center" vertical="center"/>
      <protection locked="0"/>
    </xf>
    <xf numFmtId="49" fontId="0" fillId="26" borderId="30" xfId="0" applyNumberFormat="1" applyFont="1" applyFill="1" applyBorder="1" applyAlignment="1" applyProtection="1">
      <alignment horizontal="center" vertical="center"/>
      <protection locked="0"/>
    </xf>
    <xf numFmtId="49" fontId="0" fillId="26" borderId="81" xfId="0" applyNumberFormat="1" applyFont="1" applyFill="1" applyBorder="1" applyAlignment="1" applyProtection="1">
      <alignment horizontal="center" vertical="center"/>
      <protection locked="0"/>
    </xf>
    <xf numFmtId="49" fontId="0" fillId="37" borderId="0" xfId="0" applyNumberFormat="1" applyFont="1" applyFill="1" applyBorder="1" applyAlignment="1">
      <alignment vertical="center"/>
    </xf>
    <xf numFmtId="49" fontId="1" fillId="37" borderId="81" xfId="0" applyNumberFormat="1" applyFont="1" applyFill="1" applyBorder="1" applyAlignment="1" applyProtection="1">
      <alignment horizontal="center" vertical="center"/>
      <protection locked="0"/>
    </xf>
    <xf numFmtId="0" fontId="42" fillId="37" borderId="41" xfId="0" applyFont="1" applyFill="1" applyBorder="1" applyAlignment="1">
      <alignment horizontal="right" vertical="center" wrapText="1"/>
    </xf>
    <xf numFmtId="49" fontId="12" fillId="37" borderId="49" xfId="0" applyNumberFormat="1" applyFont="1" applyFill="1" applyBorder="1" applyAlignment="1">
      <alignment horizontal="center" vertical="center"/>
    </xf>
    <xf numFmtId="49" fontId="12" fillId="37" borderId="0" xfId="0" applyNumberFormat="1" applyFont="1" applyFill="1" applyBorder="1" applyAlignment="1">
      <alignment horizontal="right" vertical="center"/>
    </xf>
    <xf numFmtId="0" fontId="1" fillId="37" borderId="41" xfId="0" applyFont="1" applyFill="1" applyBorder="1" applyAlignment="1">
      <alignment vertical="center"/>
    </xf>
    <xf numFmtId="0" fontId="1" fillId="37" borderId="44" xfId="0" applyFont="1" applyFill="1" applyBorder="1" applyAlignment="1">
      <alignment vertical="center"/>
    </xf>
    <xf numFmtId="0" fontId="57" fillId="37" borderId="0" xfId="0" applyFont="1" applyFill="1" applyBorder="1" applyAlignment="1">
      <alignment vertical="center"/>
    </xf>
    <xf numFmtId="0" fontId="57" fillId="37" borderId="44" xfId="0" applyFont="1" applyFill="1" applyBorder="1" applyAlignment="1">
      <alignment vertical="center"/>
    </xf>
    <xf numFmtId="49" fontId="12" fillId="37" borderId="0" xfId="0" applyNumberFormat="1" applyFont="1" applyFill="1" applyBorder="1" applyAlignment="1">
      <alignment horizontal="center" vertical="center"/>
    </xf>
    <xf numFmtId="49" fontId="47" fillId="35" borderId="0" xfId="0" applyNumberFormat="1" applyFont="1" applyFill="1" applyAlignment="1">
      <alignment vertical="center"/>
    </xf>
    <xf numFmtId="0" fontId="57" fillId="37" borderId="41" xfId="0" applyFont="1" applyFill="1" applyBorder="1" applyAlignment="1">
      <alignment vertical="center"/>
    </xf>
    <xf numFmtId="0" fontId="28" fillId="26" borderId="0" xfId="0" applyFont="1" applyFill="1" applyBorder="1" applyAlignment="1">
      <alignment vertical="center"/>
    </xf>
    <xf numFmtId="0" fontId="12" fillId="37" borderId="41" xfId="0" applyFont="1" applyFill="1" applyBorder="1" applyAlignment="1" applyProtection="1">
      <alignment vertical="center"/>
      <protection/>
    </xf>
    <xf numFmtId="0" fontId="0" fillId="26" borderId="0" xfId="0" applyFont="1" applyFill="1" applyBorder="1" applyAlignment="1" applyProtection="1">
      <alignment vertical="center"/>
      <protection/>
    </xf>
    <xf numFmtId="0" fontId="0" fillId="26" borderId="44" xfId="0" applyFont="1" applyFill="1" applyBorder="1" applyAlignment="1" applyProtection="1">
      <alignment vertical="center"/>
      <protection/>
    </xf>
    <xf numFmtId="0" fontId="32" fillId="37" borderId="49" xfId="0" applyFont="1" applyFill="1" applyBorder="1" applyAlignment="1">
      <alignment horizontal="left" vertical="center"/>
    </xf>
    <xf numFmtId="0" fontId="0" fillId="26" borderId="49" xfId="0" applyFont="1" applyFill="1" applyBorder="1" applyAlignment="1">
      <alignment horizontal="left" vertical="center"/>
    </xf>
    <xf numFmtId="0" fontId="0" fillId="26" borderId="85" xfId="0" applyFont="1" applyFill="1" applyBorder="1" applyAlignment="1">
      <alignment/>
    </xf>
    <xf numFmtId="0" fontId="23" fillId="37" borderId="54" xfId="0" applyFont="1" applyFill="1" applyBorder="1" applyAlignment="1">
      <alignment horizontal="center"/>
    </xf>
    <xf numFmtId="0" fontId="23" fillId="37" borderId="49" xfId="0" applyFont="1" applyFill="1" applyBorder="1" applyAlignment="1">
      <alignment horizontal="center"/>
    </xf>
    <xf numFmtId="0" fontId="28" fillId="26" borderId="54" xfId="0" applyFont="1" applyFill="1" applyBorder="1" applyAlignment="1" applyProtection="1">
      <alignment vertical="center"/>
      <protection locked="0"/>
    </xf>
    <xf numFmtId="0" fontId="0" fillId="26" borderId="49" xfId="0"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85" xfId="0" applyBorder="1" applyAlignment="1" applyProtection="1">
      <alignment vertical="center"/>
      <protection locked="0"/>
    </xf>
    <xf numFmtId="14" fontId="0" fillId="37" borderId="32" xfId="0" applyNumberFormat="1" applyFill="1" applyBorder="1" applyAlignment="1" applyProtection="1">
      <alignment horizontal="center"/>
      <protection locked="0"/>
    </xf>
    <xf numFmtId="0" fontId="0" fillId="37" borderId="32" xfId="0" applyFill="1" applyBorder="1" applyAlignment="1" applyProtection="1">
      <alignment horizontal="center"/>
      <protection locked="0"/>
    </xf>
    <xf numFmtId="0" fontId="0" fillId="37" borderId="0" xfId="0" applyFill="1" applyBorder="1" applyAlignment="1" applyProtection="1">
      <alignment horizontal="center"/>
      <protection locked="0"/>
    </xf>
    <xf numFmtId="0" fontId="0" fillId="37" borderId="32" xfId="0" applyFill="1" applyBorder="1" applyAlignment="1" applyProtection="1">
      <alignment/>
      <protection/>
    </xf>
    <xf numFmtId="0" fontId="57" fillId="26" borderId="49" xfId="0" applyFont="1" applyFill="1" applyBorder="1" applyAlignment="1" applyProtection="1">
      <alignment horizontal="center"/>
      <protection/>
    </xf>
    <xf numFmtId="0" fontId="28" fillId="26" borderId="83" xfId="0" applyFont="1" applyFill="1" applyBorder="1" applyAlignment="1" applyProtection="1">
      <alignment/>
      <protection/>
    </xf>
    <xf numFmtId="0" fontId="28" fillId="34" borderId="83" xfId="0" applyFont="1" applyFill="1" applyBorder="1" applyAlignment="1">
      <alignment vertical="center" wrapText="1"/>
    </xf>
    <xf numFmtId="0" fontId="28" fillId="34" borderId="41" xfId="0" applyFont="1" applyFill="1" applyBorder="1" applyAlignment="1">
      <alignment vertical="center" wrapText="1"/>
    </xf>
    <xf numFmtId="0" fontId="28" fillId="34" borderId="54" xfId="0" applyFont="1" applyFill="1" applyBorder="1" applyAlignment="1">
      <alignment vertical="center" wrapText="1"/>
    </xf>
    <xf numFmtId="0" fontId="28" fillId="34" borderId="32" xfId="0" applyFont="1" applyFill="1" applyBorder="1" applyAlignment="1">
      <alignment/>
    </xf>
    <xf numFmtId="0" fontId="28" fillId="34" borderId="84" xfId="0" applyFont="1" applyFill="1" applyBorder="1" applyAlignment="1">
      <alignment/>
    </xf>
    <xf numFmtId="0" fontId="28" fillId="34" borderId="44" xfId="0" applyFont="1" applyFill="1" applyBorder="1" applyAlignment="1">
      <alignment/>
    </xf>
    <xf numFmtId="0" fontId="28" fillId="34" borderId="85" xfId="0" applyFont="1" applyFill="1" applyBorder="1" applyAlignment="1">
      <alignment/>
    </xf>
    <xf numFmtId="0" fontId="53" fillId="26" borderId="41" xfId="0" applyFont="1" applyFill="1" applyBorder="1" applyAlignment="1" applyProtection="1">
      <alignment vertical="center"/>
      <protection locked="0"/>
    </xf>
    <xf numFmtId="0" fontId="53" fillId="0" borderId="0" xfId="0" applyFont="1" applyAlignment="1" applyProtection="1">
      <alignment vertical="center"/>
      <protection locked="0"/>
    </xf>
    <xf numFmtId="0" fontId="53" fillId="0" borderId="44" xfId="0" applyFont="1" applyBorder="1" applyAlignment="1" applyProtection="1">
      <alignment vertical="center"/>
      <protection locked="0"/>
    </xf>
    <xf numFmtId="0" fontId="53" fillId="0" borderId="54" xfId="0" applyFont="1" applyBorder="1" applyAlignment="1" applyProtection="1">
      <alignment vertical="center"/>
      <protection locked="0"/>
    </xf>
    <xf numFmtId="0" fontId="53" fillId="0" borderId="49" xfId="0" applyFont="1" applyBorder="1" applyAlignment="1" applyProtection="1">
      <alignment vertical="center"/>
      <protection locked="0"/>
    </xf>
    <xf numFmtId="0" fontId="53" fillId="0" borderId="85" xfId="0" applyFont="1" applyBorder="1" applyAlignment="1" applyProtection="1">
      <alignment vertical="center"/>
      <protection locked="0"/>
    </xf>
    <xf numFmtId="0" fontId="53" fillId="0" borderId="33" xfId="0" applyFont="1" applyBorder="1" applyAlignment="1" applyProtection="1">
      <alignment horizontal="center"/>
      <protection locked="0"/>
    </xf>
    <xf numFmtId="0" fontId="53" fillId="0" borderId="30" xfId="0" applyFont="1" applyBorder="1" applyAlignment="1" applyProtection="1">
      <alignment horizontal="center"/>
      <protection locked="0"/>
    </xf>
    <xf numFmtId="0" fontId="53" fillId="0" borderId="81" xfId="0" applyFont="1" applyBorder="1" applyAlignment="1" applyProtection="1">
      <alignment horizontal="center"/>
      <protection locked="0"/>
    </xf>
    <xf numFmtId="0" fontId="0" fillId="26" borderId="0" xfId="0" applyFill="1" applyAlignment="1" applyProtection="1">
      <alignment/>
      <protection/>
    </xf>
    <xf numFmtId="0" fontId="66" fillId="26" borderId="0" xfId="0" applyFont="1" applyFill="1" applyAlignment="1" applyProtection="1">
      <alignment horizontal="center"/>
      <protection/>
    </xf>
    <xf numFmtId="0" fontId="57" fillId="26" borderId="0" xfId="0" applyFont="1" applyFill="1" applyAlignment="1" applyProtection="1">
      <alignment horizontal="center" vertical="center" wrapText="1"/>
      <protection/>
    </xf>
    <xf numFmtId="0" fontId="57" fillId="26" borderId="0" xfId="0" applyFont="1" applyFill="1" applyAlignment="1" applyProtection="1">
      <alignment horizontal="center" vertical="center"/>
      <protection/>
    </xf>
    <xf numFmtId="0" fontId="53" fillId="26" borderId="0" xfId="0" applyFont="1" applyFill="1" applyAlignment="1" applyProtection="1">
      <alignment horizontal="center"/>
      <protection/>
    </xf>
    <xf numFmtId="0" fontId="57" fillId="26" borderId="0" xfId="0" applyFont="1" applyFill="1" applyBorder="1" applyAlignment="1" applyProtection="1">
      <alignment horizontal="center" wrapText="1"/>
      <protection/>
    </xf>
    <xf numFmtId="0" fontId="57" fillId="26" borderId="0" xfId="0" applyFont="1" applyFill="1" applyBorder="1" applyAlignment="1" applyProtection="1">
      <alignment horizontal="center"/>
      <protection/>
    </xf>
    <xf numFmtId="0" fontId="28" fillId="26" borderId="83" xfId="0" applyFont="1" applyFill="1" applyBorder="1" applyAlignment="1">
      <alignment vertical="center"/>
    </xf>
    <xf numFmtId="0" fontId="28" fillId="34" borderId="49" xfId="0" applyFont="1" applyFill="1" applyBorder="1" applyAlignment="1">
      <alignment/>
    </xf>
    <xf numFmtId="0" fontId="28" fillId="37" borderId="98" xfId="0" applyFont="1" applyFill="1" applyBorder="1" applyAlignment="1" applyProtection="1">
      <alignment horizontal="center"/>
      <protection/>
    </xf>
    <xf numFmtId="0" fontId="0" fillId="0" borderId="98" xfId="0" applyBorder="1" applyAlignment="1">
      <alignment horizontal="center"/>
    </xf>
    <xf numFmtId="0" fontId="23" fillId="37" borderId="79" xfId="0" applyFont="1" applyFill="1" applyBorder="1" applyAlignment="1">
      <alignment horizontal="center"/>
    </xf>
    <xf numFmtId="0" fontId="57" fillId="26" borderId="0" xfId="0" applyFont="1" applyFill="1" applyAlignment="1" applyProtection="1">
      <alignment horizontal="center" wrapText="1"/>
      <protection/>
    </xf>
    <xf numFmtId="0" fontId="57" fillId="26" borderId="0" xfId="0" applyFont="1" applyFill="1" applyAlignment="1" applyProtection="1">
      <alignment horizontal="center"/>
      <protection/>
    </xf>
    <xf numFmtId="0" fontId="12" fillId="37" borderId="0" xfId="0" applyFont="1" applyFill="1" applyAlignment="1" applyProtection="1">
      <alignment/>
      <protection/>
    </xf>
    <xf numFmtId="0" fontId="1" fillId="37" borderId="0" xfId="0" applyFont="1" applyFill="1" applyAlignment="1" applyProtection="1">
      <alignment horizontal="center"/>
      <protection/>
    </xf>
    <xf numFmtId="0" fontId="12" fillId="37" borderId="0" xfId="0" applyFont="1" applyFill="1" applyAlignment="1" applyProtection="1">
      <alignment horizontal="left" wrapText="1"/>
      <protection/>
    </xf>
    <xf numFmtId="0" fontId="0" fillId="37" borderId="0" xfId="0" applyFill="1" applyAlignment="1" applyProtection="1">
      <alignment wrapText="1"/>
      <protection/>
    </xf>
    <xf numFmtId="0" fontId="23" fillId="37" borderId="47" xfId="0" applyFont="1" applyFill="1" applyBorder="1" applyAlignment="1">
      <alignment horizontal="center"/>
    </xf>
    <xf numFmtId="0" fontId="53" fillId="0" borderId="0" xfId="0" applyFont="1" applyBorder="1" applyAlignment="1" applyProtection="1">
      <alignment vertical="center"/>
      <protection locked="0"/>
    </xf>
    <xf numFmtId="0" fontId="0" fillId="37" borderId="32" xfId="0" applyFill="1" applyBorder="1" applyAlignment="1" applyProtection="1">
      <alignment wrapText="1"/>
      <protection/>
    </xf>
    <xf numFmtId="0" fontId="0" fillId="0" borderId="32" xfId="0" applyBorder="1" applyAlignment="1">
      <alignment wrapText="1"/>
    </xf>
    <xf numFmtId="0" fontId="0" fillId="0" borderId="84" xfId="0" applyBorder="1" applyAlignment="1">
      <alignment wrapText="1"/>
    </xf>
    <xf numFmtId="0" fontId="0" fillId="37" borderId="83" xfId="0" applyFill="1" applyBorder="1" applyAlignment="1" applyProtection="1">
      <alignment wrapText="1"/>
      <protection/>
    </xf>
    <xf numFmtId="0" fontId="0" fillId="37" borderId="99" xfId="0" applyFill="1" applyBorder="1" applyAlignment="1" applyProtection="1">
      <alignment wrapText="1"/>
      <protection/>
    </xf>
    <xf numFmtId="0" fontId="0" fillId="37" borderId="54" xfId="0" applyFill="1" applyBorder="1" applyAlignment="1" applyProtection="1">
      <alignment wrapText="1"/>
      <protection/>
    </xf>
    <xf numFmtId="0" fontId="0" fillId="37" borderId="49" xfId="0" applyFill="1" applyBorder="1" applyAlignment="1" applyProtection="1">
      <alignment wrapText="1"/>
      <protection/>
    </xf>
    <xf numFmtId="0" fontId="0" fillId="37" borderId="85" xfId="0" applyFill="1" applyBorder="1" applyAlignment="1" applyProtection="1">
      <alignment wrapText="1"/>
      <protection/>
    </xf>
    <xf numFmtId="0" fontId="55" fillId="46" borderId="100" xfId="0" applyFont="1" applyFill="1" applyBorder="1" applyAlignment="1">
      <alignment vertical="center"/>
    </xf>
    <xf numFmtId="0" fontId="47" fillId="0" borderId="101" xfId="0" applyFont="1" applyBorder="1" applyAlignment="1">
      <alignment vertical="center"/>
    </xf>
    <xf numFmtId="0" fontId="55" fillId="46" borderId="68" xfId="0" applyFont="1" applyFill="1" applyBorder="1" applyAlignment="1">
      <alignment vertical="center"/>
    </xf>
    <xf numFmtId="0" fontId="55" fillId="46" borderId="0" xfId="0" applyFont="1" applyFill="1" applyBorder="1" applyAlignment="1">
      <alignment vertical="center"/>
    </xf>
    <xf numFmtId="0" fontId="47" fillId="0" borderId="0" xfId="0" applyFont="1" applyBorder="1" applyAlignment="1">
      <alignment vertical="center"/>
    </xf>
    <xf numFmtId="0" fontId="47" fillId="0" borderId="69" xfId="0" applyFont="1" applyBorder="1" applyAlignment="1">
      <alignment vertical="center"/>
    </xf>
    <xf numFmtId="0" fontId="71" fillId="37" borderId="0" xfId="0" applyFont="1" applyFill="1" applyBorder="1" applyAlignment="1">
      <alignment vertical="center"/>
    </xf>
    <xf numFmtId="0" fontId="72" fillId="0" borderId="0" xfId="0" applyFont="1" applyBorder="1" applyAlignment="1">
      <alignment vertical="center"/>
    </xf>
    <xf numFmtId="0" fontId="72" fillId="0" borderId="69" xfId="0" applyFont="1" applyBorder="1" applyAlignment="1">
      <alignment vertical="center"/>
    </xf>
    <xf numFmtId="3" fontId="67" fillId="37" borderId="100" xfId="0" applyNumberFormat="1" applyFont="1" applyFill="1" applyBorder="1" applyAlignment="1" applyProtection="1">
      <alignment vertical="center"/>
      <protection locked="0"/>
    </xf>
    <xf numFmtId="3" fontId="67" fillId="37" borderId="101" xfId="0" applyNumberFormat="1" applyFont="1" applyFill="1" applyBorder="1" applyAlignment="1" applyProtection="1">
      <alignment vertical="center"/>
      <protection locked="0"/>
    </xf>
    <xf numFmtId="3" fontId="67" fillId="37" borderId="102" xfId="0" applyNumberFormat="1" applyFont="1" applyFill="1" applyBorder="1" applyAlignment="1" applyProtection="1">
      <alignment vertical="center"/>
      <protection locked="0"/>
    </xf>
    <xf numFmtId="0" fontId="55" fillId="37" borderId="68" xfId="0" applyFont="1" applyFill="1" applyBorder="1" applyAlignment="1">
      <alignment vertical="center"/>
    </xf>
    <xf numFmtId="0" fontId="0" fillId="0" borderId="69" xfId="0" applyBorder="1" applyAlignment="1">
      <alignment vertical="center"/>
    </xf>
    <xf numFmtId="0" fontId="63" fillId="37" borderId="103" xfId="0" applyFont="1" applyFill="1" applyBorder="1" applyAlignment="1">
      <alignment horizontal="right" vertical="center"/>
    </xf>
    <xf numFmtId="0" fontId="63" fillId="37" borderId="74" xfId="0" applyFont="1" applyFill="1" applyBorder="1" applyAlignment="1">
      <alignment horizontal="right" vertical="center"/>
    </xf>
    <xf numFmtId="0" fontId="63" fillId="37" borderId="104" xfId="0" applyFont="1" applyFill="1" applyBorder="1" applyAlignment="1">
      <alignment horizontal="right" vertical="center"/>
    </xf>
    <xf numFmtId="0" fontId="0" fillId="0" borderId="68" xfId="0" applyBorder="1" applyAlignment="1">
      <alignment vertical="center"/>
    </xf>
    <xf numFmtId="0" fontId="0" fillId="37" borderId="103" xfId="0" applyFill="1" applyBorder="1" applyAlignment="1">
      <alignment vertical="center"/>
    </xf>
    <xf numFmtId="0" fontId="0" fillId="26" borderId="74" xfId="0" applyFill="1" applyBorder="1" applyAlignment="1">
      <alignment vertical="center"/>
    </xf>
    <xf numFmtId="0" fontId="0" fillId="26" borderId="104" xfId="0" applyFill="1" applyBorder="1" applyAlignment="1">
      <alignment vertical="center"/>
    </xf>
    <xf numFmtId="0" fontId="0" fillId="26" borderId="68" xfId="0" applyFill="1" applyBorder="1" applyAlignment="1">
      <alignment vertical="center"/>
    </xf>
    <xf numFmtId="0" fontId="0" fillId="26" borderId="69" xfId="0" applyFill="1" applyBorder="1" applyAlignment="1">
      <alignment vertical="center"/>
    </xf>
    <xf numFmtId="0" fontId="63" fillId="37" borderId="96" xfId="0" applyFont="1" applyFill="1" applyBorder="1" applyAlignment="1">
      <alignment vertical="center"/>
    </xf>
    <xf numFmtId="0" fontId="61" fillId="37" borderId="0" xfId="0" applyFont="1" applyFill="1" applyAlignment="1">
      <alignment horizontal="left" vertical="center"/>
    </xf>
    <xf numFmtId="0" fontId="28" fillId="0" borderId="0" xfId="0" applyFont="1" applyAlignment="1">
      <alignment horizontal="left"/>
    </xf>
    <xf numFmtId="0" fontId="28" fillId="0" borderId="44" xfId="0" applyFont="1" applyBorder="1" applyAlignment="1">
      <alignment horizontal="left"/>
    </xf>
    <xf numFmtId="0" fontId="46" fillId="37" borderId="0" xfId="0" applyFont="1" applyFill="1" applyBorder="1" applyAlignment="1">
      <alignment horizontal="center" vertical="center"/>
    </xf>
    <xf numFmtId="4" fontId="67" fillId="37" borderId="100" xfId="0" applyNumberFormat="1" applyFont="1" applyFill="1" applyBorder="1" applyAlignment="1" applyProtection="1">
      <alignment vertical="center"/>
      <protection/>
    </xf>
    <xf numFmtId="0" fontId="0" fillId="0" borderId="101" xfId="0" applyBorder="1" applyAlignment="1">
      <alignment vertical="center"/>
    </xf>
    <xf numFmtId="0" fontId="0" fillId="0" borderId="102" xfId="0" applyBorder="1" applyAlignment="1">
      <alignment vertical="center"/>
    </xf>
    <xf numFmtId="0" fontId="63" fillId="37" borderId="0" xfId="0" applyFont="1" applyFill="1" applyBorder="1" applyAlignment="1">
      <alignment horizontal="right" vertical="center"/>
    </xf>
    <xf numFmtId="0" fontId="0" fillId="37" borderId="68" xfId="0" applyFill="1" applyBorder="1" applyAlignment="1">
      <alignment vertical="center"/>
    </xf>
    <xf numFmtId="0" fontId="63" fillId="37" borderId="68" xfId="0" applyFont="1" applyFill="1" applyBorder="1" applyAlignment="1">
      <alignment horizontal="right" vertical="center"/>
    </xf>
    <xf numFmtId="0" fontId="63" fillId="37" borderId="69" xfId="0" applyFont="1" applyFill="1" applyBorder="1" applyAlignment="1">
      <alignment horizontal="right" vertical="center"/>
    </xf>
    <xf numFmtId="0" fontId="0" fillId="0" borderId="68" xfId="0" applyBorder="1" applyAlignment="1">
      <alignment/>
    </xf>
    <xf numFmtId="0" fontId="0" fillId="0" borderId="69" xfId="0" applyBorder="1" applyAlignment="1">
      <alignment/>
    </xf>
    <xf numFmtId="0" fontId="0" fillId="37" borderId="0" xfId="0" applyFill="1" applyBorder="1" applyAlignment="1">
      <alignment vertical="center"/>
    </xf>
    <xf numFmtId="0" fontId="0" fillId="37" borderId="69" xfId="0" applyFill="1" applyBorder="1" applyAlignment="1">
      <alignment vertical="center"/>
    </xf>
    <xf numFmtId="4" fontId="67" fillId="37" borderId="101" xfId="0" applyNumberFormat="1" applyFont="1" applyFill="1" applyBorder="1" applyAlignment="1" applyProtection="1">
      <alignment vertical="center"/>
      <protection/>
    </xf>
    <xf numFmtId="4" fontId="67" fillId="37" borderId="102" xfId="0" applyNumberFormat="1" applyFont="1" applyFill="1" applyBorder="1" applyAlignment="1" applyProtection="1">
      <alignment vertical="center"/>
      <protection/>
    </xf>
    <xf numFmtId="0" fontId="46" fillId="37" borderId="68" xfId="0" applyFont="1" applyFill="1" applyBorder="1" applyAlignment="1">
      <alignment horizontal="right"/>
    </xf>
    <xf numFmtId="0" fontId="0" fillId="0" borderId="0" xfId="0" applyBorder="1" applyAlignment="1">
      <alignment horizontal="right"/>
    </xf>
    <xf numFmtId="0" fontId="0" fillId="0" borderId="69" xfId="0" applyBorder="1" applyAlignment="1">
      <alignment horizontal="right"/>
    </xf>
    <xf numFmtId="49" fontId="67" fillId="37" borderId="100" xfId="0" applyNumberFormat="1" applyFont="1" applyFill="1" applyBorder="1" applyAlignment="1" applyProtection="1">
      <alignment horizontal="center" vertical="center"/>
      <protection locked="0"/>
    </xf>
    <xf numFmtId="49" fontId="67" fillId="0" borderId="101" xfId="0" applyNumberFormat="1" applyFont="1" applyBorder="1" applyAlignment="1" applyProtection="1">
      <alignment horizontal="center" vertical="center"/>
      <protection locked="0"/>
    </xf>
    <xf numFmtId="49" fontId="67" fillId="0" borderId="102" xfId="0" applyNumberFormat="1" applyFont="1" applyBorder="1" applyAlignment="1" applyProtection="1">
      <alignment horizontal="center" vertical="center"/>
      <protection locked="0"/>
    </xf>
    <xf numFmtId="49" fontId="67" fillId="37" borderId="101" xfId="0" applyNumberFormat="1" applyFont="1" applyFill="1" applyBorder="1" applyAlignment="1" applyProtection="1">
      <alignment horizontal="center" vertical="center"/>
      <protection locked="0"/>
    </xf>
    <xf numFmtId="0" fontId="67" fillId="0" borderId="101" xfId="0" applyFont="1" applyBorder="1" applyAlignment="1" applyProtection="1">
      <alignment horizontal="center" vertical="center"/>
      <protection locked="0"/>
    </xf>
    <xf numFmtId="0" fontId="67" fillId="0" borderId="102" xfId="0" applyFont="1" applyBorder="1" applyAlignment="1" applyProtection="1">
      <alignment horizontal="center" vertical="center"/>
      <protection locked="0"/>
    </xf>
    <xf numFmtId="0" fontId="55" fillId="37" borderId="41" xfId="0" applyFont="1" applyFill="1" applyBorder="1" applyAlignment="1">
      <alignment horizontal="center" vertical="center"/>
    </xf>
    <xf numFmtId="0" fontId="70" fillId="37" borderId="54" xfId="0" applyFont="1" applyFill="1" applyBorder="1" applyAlignment="1">
      <alignment horizontal="center" vertical="center"/>
    </xf>
    <xf numFmtId="0" fontId="63" fillId="26" borderId="0" xfId="0" applyFont="1" applyFill="1" applyAlignment="1">
      <alignment vertical="top" wrapText="1"/>
    </xf>
    <xf numFmtId="0" fontId="20" fillId="37" borderId="0" xfId="0" applyFont="1" applyFill="1" applyAlignment="1">
      <alignment vertical="top"/>
    </xf>
    <xf numFmtId="0" fontId="63" fillId="37" borderId="68" xfId="0" applyFont="1" applyFill="1" applyBorder="1" applyAlignment="1">
      <alignment horizontal="center" vertical="center"/>
    </xf>
    <xf numFmtId="0" fontId="0" fillId="0" borderId="69" xfId="0" applyBorder="1" applyAlignment="1">
      <alignment horizontal="center" vertical="center"/>
    </xf>
    <xf numFmtId="0" fontId="55" fillId="37" borderId="0" xfId="0" applyFont="1" applyFill="1" applyAlignment="1">
      <alignment horizontal="center" vertical="center"/>
    </xf>
    <xf numFmtId="0" fontId="67" fillId="37" borderId="100" xfId="0" applyFont="1" applyFill="1" applyBorder="1" applyAlignment="1" applyProtection="1">
      <alignment vertical="center"/>
      <protection locked="0"/>
    </xf>
    <xf numFmtId="0" fontId="67" fillId="0" borderId="101" xfId="0" applyFont="1" applyBorder="1" applyAlignment="1" applyProtection="1">
      <alignment vertical="center"/>
      <protection locked="0"/>
    </xf>
    <xf numFmtId="0" fontId="67" fillId="0" borderId="102" xfId="0" applyFont="1" applyBorder="1" applyAlignment="1" applyProtection="1">
      <alignment vertical="center"/>
      <protection locked="0"/>
    </xf>
    <xf numFmtId="0" fontId="55" fillId="26" borderId="0" xfId="0" applyFont="1" applyFill="1" applyBorder="1" applyAlignment="1">
      <alignment wrapText="1"/>
    </xf>
    <xf numFmtId="0" fontId="46" fillId="26" borderId="0" xfId="0" applyFont="1" applyFill="1" applyBorder="1" applyAlignment="1">
      <alignment wrapText="1"/>
    </xf>
    <xf numFmtId="0" fontId="65" fillId="37" borderId="105" xfId="0" applyFont="1" applyFill="1" applyBorder="1" applyAlignment="1">
      <alignment horizontal="center"/>
    </xf>
    <xf numFmtId="0" fontId="0" fillId="0" borderId="96" xfId="0" applyBorder="1" applyAlignment="1">
      <alignment/>
    </xf>
    <xf numFmtId="0" fontId="0" fillId="0" borderId="106" xfId="0" applyBorder="1" applyAlignment="1">
      <alignment/>
    </xf>
    <xf numFmtId="14" fontId="67" fillId="37" borderId="103" xfId="0" applyNumberFormat="1" applyFont="1" applyFill="1" applyBorder="1" applyAlignment="1" applyProtection="1">
      <alignment horizontal="center" vertical="center"/>
      <protection locked="0"/>
    </xf>
    <xf numFmtId="0" fontId="0" fillId="0" borderId="74"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xf>
    <xf numFmtId="0" fontId="0" fillId="37" borderId="105" xfId="0" applyFill="1" applyBorder="1" applyAlignment="1">
      <alignment/>
    </xf>
    <xf numFmtId="0" fontId="0" fillId="37" borderId="105" xfId="0" applyFill="1" applyBorder="1" applyAlignment="1">
      <alignment vertical="center"/>
    </xf>
    <xf numFmtId="0" fontId="0" fillId="0" borderId="96" xfId="0" applyBorder="1" applyAlignment="1">
      <alignment vertical="center"/>
    </xf>
    <xf numFmtId="0" fontId="0" fillId="0" borderId="106" xfId="0" applyBorder="1" applyAlignment="1">
      <alignment vertical="center"/>
    </xf>
    <xf numFmtId="0" fontId="56" fillId="37" borderId="103" xfId="0" applyFont="1" applyFill="1" applyBorder="1" applyAlignment="1">
      <alignment horizontal="center"/>
    </xf>
    <xf numFmtId="0" fontId="0" fillId="0" borderId="74" xfId="0" applyBorder="1" applyAlignment="1">
      <alignment horizontal="center"/>
    </xf>
    <xf numFmtId="0" fontId="0" fillId="0" borderId="104"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46" fillId="37" borderId="0" xfId="0" applyFont="1" applyFill="1" applyBorder="1" applyAlignment="1">
      <alignment horizontal="center"/>
    </xf>
    <xf numFmtId="0" fontId="0" fillId="0" borderId="68" xfId="0" applyBorder="1" applyAlignment="1" applyProtection="1">
      <alignment/>
      <protection/>
    </xf>
    <xf numFmtId="0" fontId="0" fillId="0" borderId="69" xfId="0" applyBorder="1" applyAlignment="1" applyProtection="1">
      <alignment/>
      <protection/>
    </xf>
    <xf numFmtId="0" fontId="0" fillId="0" borderId="105" xfId="0" applyBorder="1" applyAlignment="1" applyProtection="1">
      <alignment/>
      <protection/>
    </xf>
    <xf numFmtId="0" fontId="0" fillId="0" borderId="96" xfId="0" applyBorder="1" applyAlignment="1" applyProtection="1">
      <alignment/>
      <protection/>
    </xf>
    <xf numFmtId="0" fontId="0" fillId="0" borderId="106" xfId="0" applyBorder="1" applyAlignment="1" applyProtection="1">
      <alignment/>
      <protection/>
    </xf>
    <xf numFmtId="0" fontId="56" fillId="37" borderId="103" xfId="0" applyFont="1" applyFill="1" applyBorder="1" applyAlignment="1" applyProtection="1">
      <alignment horizontal="center"/>
      <protection locked="0"/>
    </xf>
    <xf numFmtId="0" fontId="56" fillId="37" borderId="74" xfId="0" applyFont="1" applyFill="1" applyBorder="1" applyAlignment="1" applyProtection="1">
      <alignment horizontal="center"/>
      <protection locked="0"/>
    </xf>
    <xf numFmtId="0" fontId="56" fillId="37" borderId="104" xfId="0" applyFont="1" applyFill="1" applyBorder="1" applyAlignment="1" applyProtection="1">
      <alignment horizontal="center"/>
      <protection locked="0"/>
    </xf>
    <xf numFmtId="0" fontId="56" fillId="37" borderId="68" xfId="0" applyFont="1" applyFill="1" applyBorder="1" applyAlignment="1" applyProtection="1">
      <alignment horizontal="center"/>
      <protection locked="0"/>
    </xf>
    <xf numFmtId="0" fontId="56" fillId="37" borderId="0" xfId="0" applyFont="1" applyFill="1" applyBorder="1" applyAlignment="1" applyProtection="1">
      <alignment horizontal="center"/>
      <protection locked="0"/>
    </xf>
    <xf numFmtId="0" fontId="56" fillId="37" borderId="69" xfId="0" applyFont="1" applyFill="1" applyBorder="1" applyAlignment="1" applyProtection="1">
      <alignment horizontal="center"/>
      <protection locked="0"/>
    </xf>
    <xf numFmtId="0" fontId="56" fillId="37" borderId="105" xfId="0" applyFont="1" applyFill="1" applyBorder="1" applyAlignment="1" applyProtection="1">
      <alignment horizontal="center"/>
      <protection locked="0"/>
    </xf>
    <xf numFmtId="0" fontId="56" fillId="37" borderId="96" xfId="0" applyFont="1" applyFill="1" applyBorder="1" applyAlignment="1" applyProtection="1">
      <alignment horizontal="center"/>
      <protection locked="0"/>
    </xf>
    <xf numFmtId="0" fontId="56" fillId="37" borderId="106" xfId="0" applyFont="1" applyFill="1" applyBorder="1" applyAlignment="1" applyProtection="1">
      <alignment horizontal="center"/>
      <protection locked="0"/>
    </xf>
    <xf numFmtId="0" fontId="0" fillId="37" borderId="68" xfId="0" applyFill="1" applyBorder="1" applyAlignment="1">
      <alignment/>
    </xf>
    <xf numFmtId="0" fontId="0" fillId="37" borderId="69" xfId="0" applyFill="1" applyBorder="1" applyAlignment="1">
      <alignment/>
    </xf>
    <xf numFmtId="0" fontId="56" fillId="37" borderId="68" xfId="0" applyFont="1" applyFill="1" applyBorder="1" applyAlignment="1">
      <alignment vertical="center" wrapText="1"/>
    </xf>
    <xf numFmtId="0" fontId="63" fillId="37" borderId="0" xfId="0" applyFont="1" applyFill="1" applyBorder="1" applyAlignment="1">
      <alignment horizontal="right"/>
    </xf>
    <xf numFmtId="0" fontId="20" fillId="0" borderId="0" xfId="0" applyFont="1" applyBorder="1" applyAlignment="1">
      <alignment horizontal="right"/>
    </xf>
    <xf numFmtId="0" fontId="20" fillId="0" borderId="69" xfId="0" applyFont="1" applyBorder="1" applyAlignment="1">
      <alignment horizontal="right"/>
    </xf>
    <xf numFmtId="0" fontId="67" fillId="37" borderId="100" xfId="0" applyFont="1" applyFill="1" applyBorder="1" applyAlignment="1" applyProtection="1">
      <alignment horizontal="center" vertical="center"/>
      <protection locked="0"/>
    </xf>
    <xf numFmtId="0" fontId="67" fillId="37" borderId="102" xfId="0" applyFont="1" applyFill="1" applyBorder="1" applyAlignment="1" applyProtection="1">
      <alignment horizontal="center" vertical="center"/>
      <protection locked="0"/>
    </xf>
    <xf numFmtId="0" fontId="69" fillId="37" borderId="83" xfId="0" applyFont="1" applyFill="1" applyBorder="1" applyAlignment="1">
      <alignment horizontal="center" vertical="center"/>
    </xf>
    <xf numFmtId="0" fontId="69" fillId="37" borderId="41" xfId="0" applyFont="1" applyFill="1" applyBorder="1" applyAlignment="1">
      <alignment horizontal="center" vertical="center"/>
    </xf>
    <xf numFmtId="0" fontId="20" fillId="0" borderId="0" xfId="0" applyFont="1" applyBorder="1" applyAlignment="1">
      <alignment horizontal="right" vertical="center"/>
    </xf>
    <xf numFmtId="0" fontId="20" fillId="0" borderId="69" xfId="0" applyFont="1" applyBorder="1" applyAlignment="1">
      <alignment horizontal="right" vertical="center"/>
    </xf>
    <xf numFmtId="0" fontId="63" fillId="37" borderId="96" xfId="0" applyFont="1" applyFill="1" applyBorder="1" applyAlignment="1">
      <alignment horizontal="left" vertical="center"/>
    </xf>
    <xf numFmtId="3" fontId="67" fillId="37" borderId="100" xfId="0" applyNumberFormat="1" applyFont="1" applyFill="1" applyBorder="1" applyAlignment="1">
      <alignment vertical="center"/>
    </xf>
    <xf numFmtId="3" fontId="67" fillId="37" borderId="101" xfId="0" applyNumberFormat="1" applyFont="1" applyFill="1" applyBorder="1" applyAlignment="1">
      <alignment vertical="center"/>
    </xf>
    <xf numFmtId="3" fontId="67" fillId="37" borderId="102" xfId="0" applyNumberFormat="1" applyFont="1" applyFill="1" applyBorder="1" applyAlignment="1">
      <alignment vertical="center"/>
    </xf>
    <xf numFmtId="0" fontId="65" fillId="37" borderId="74" xfId="0" applyFont="1" applyFill="1" applyBorder="1" applyAlignment="1">
      <alignment horizontal="center"/>
    </xf>
    <xf numFmtId="0" fontId="0" fillId="0" borderId="74" xfId="0" applyBorder="1" applyAlignment="1">
      <alignment/>
    </xf>
    <xf numFmtId="0" fontId="65" fillId="37" borderId="0" xfId="0" applyFont="1" applyFill="1" applyBorder="1" applyAlignment="1">
      <alignment horizontal="center"/>
    </xf>
    <xf numFmtId="0" fontId="46" fillId="37" borderId="68" xfId="0" applyFont="1" applyFill="1" applyBorder="1" applyAlignment="1">
      <alignment vertical="center"/>
    </xf>
    <xf numFmtId="0" fontId="46" fillId="37" borderId="0" xfId="0" applyFont="1" applyFill="1" applyBorder="1" applyAlignment="1">
      <alignment vertical="center"/>
    </xf>
    <xf numFmtId="0" fontId="46" fillId="37" borderId="69" xfId="0" applyFont="1" applyFill="1" applyBorder="1" applyAlignment="1">
      <alignment vertical="center"/>
    </xf>
    <xf numFmtId="0" fontId="67" fillId="37" borderId="101" xfId="0" applyFont="1" applyFill="1" applyBorder="1" applyAlignment="1" applyProtection="1">
      <alignment vertical="center"/>
      <protection locked="0"/>
    </xf>
    <xf numFmtId="0" fontId="67" fillId="37" borderId="102" xfId="0" applyFont="1" applyFill="1" applyBorder="1" applyAlignment="1" applyProtection="1">
      <alignment vertical="center"/>
      <protection locked="0"/>
    </xf>
    <xf numFmtId="0" fontId="55" fillId="46" borderId="101" xfId="0" applyFont="1" applyFill="1" applyBorder="1" applyAlignment="1">
      <alignment vertical="center"/>
    </xf>
    <xf numFmtId="0" fontId="47" fillId="0" borderId="102" xfId="0" applyFont="1" applyBorder="1" applyAlignment="1">
      <alignment vertical="center"/>
    </xf>
    <xf numFmtId="0" fontId="72" fillId="37" borderId="0" xfId="0" applyFont="1" applyFill="1" applyBorder="1" applyAlignment="1">
      <alignment vertical="center"/>
    </xf>
    <xf numFmtId="0" fontId="72" fillId="37" borderId="69" xfId="0" applyFont="1" applyFill="1" applyBorder="1" applyAlignment="1">
      <alignment vertical="center"/>
    </xf>
    <xf numFmtId="4" fontId="67" fillId="37" borderId="100" xfId="0" applyNumberFormat="1" applyFont="1" applyFill="1" applyBorder="1" applyAlignment="1" applyProtection="1">
      <alignment vertical="center"/>
      <protection locked="0"/>
    </xf>
    <xf numFmtId="4" fontId="67" fillId="37" borderId="101" xfId="0" applyNumberFormat="1" applyFont="1" applyFill="1" applyBorder="1" applyAlignment="1" applyProtection="1">
      <alignment vertical="center"/>
      <protection locked="0"/>
    </xf>
    <xf numFmtId="4" fontId="67" fillId="37" borderId="102" xfId="0" applyNumberFormat="1" applyFont="1" applyFill="1" applyBorder="1" applyAlignment="1" applyProtection="1">
      <alignment vertical="center"/>
      <protection locked="0"/>
    </xf>
    <xf numFmtId="0" fontId="63" fillId="37" borderId="0" xfId="0" applyFont="1" applyFill="1" applyBorder="1" applyAlignment="1">
      <alignment/>
    </xf>
    <xf numFmtId="0" fontId="63" fillId="37" borderId="69" xfId="0" applyFont="1" applyFill="1" applyBorder="1" applyAlignment="1">
      <alignment/>
    </xf>
    <xf numFmtId="49" fontId="46" fillId="37" borderId="0" xfId="0" applyNumberFormat="1" applyFont="1" applyFill="1" applyBorder="1" applyAlignment="1">
      <alignment horizontal="right"/>
    </xf>
    <xf numFmtId="0" fontId="46" fillId="0" borderId="0" xfId="0" applyFont="1" applyBorder="1" applyAlignment="1">
      <alignment horizontal="right"/>
    </xf>
    <xf numFmtId="0" fontId="53" fillId="37" borderId="0" xfId="0" applyFont="1" applyFill="1" applyBorder="1" applyAlignment="1">
      <alignment vertical="center"/>
    </xf>
    <xf numFmtId="0" fontId="61" fillId="37" borderId="68" xfId="0" applyFont="1" applyFill="1" applyBorder="1" applyAlignment="1">
      <alignment vertical="center"/>
    </xf>
    <xf numFmtId="0" fontId="61" fillId="37" borderId="0" xfId="0" applyFont="1" applyFill="1" applyBorder="1" applyAlignment="1">
      <alignment vertical="center"/>
    </xf>
    <xf numFmtId="0" fontId="61" fillId="37" borderId="69" xfId="0" applyFont="1" applyFill="1" applyBorder="1" applyAlignment="1">
      <alignment vertical="center"/>
    </xf>
    <xf numFmtId="0" fontId="45" fillId="37" borderId="68" xfId="0" applyFont="1" applyFill="1" applyBorder="1" applyAlignment="1">
      <alignment wrapText="1"/>
    </xf>
    <xf numFmtId="0" fontId="0" fillId="0" borderId="0" xfId="0" applyFont="1" applyBorder="1" applyAlignment="1">
      <alignment wrapText="1"/>
    </xf>
    <xf numFmtId="0" fontId="0" fillId="0" borderId="68" xfId="0" applyFont="1" applyBorder="1" applyAlignment="1">
      <alignment wrapText="1"/>
    </xf>
    <xf numFmtId="0" fontId="45" fillId="37" borderId="0" xfId="0" applyFont="1" applyFill="1" applyBorder="1" applyAlignment="1">
      <alignment/>
    </xf>
    <xf numFmtId="0" fontId="63" fillId="37" borderId="68" xfId="0" applyFont="1" applyFill="1" applyBorder="1" applyAlignment="1">
      <alignment vertical="center"/>
    </xf>
    <xf numFmtId="0" fontId="63" fillId="37" borderId="0" xfId="0" applyFont="1" applyFill="1" applyBorder="1" applyAlignment="1">
      <alignment vertical="center"/>
    </xf>
    <xf numFmtId="0" fontId="63" fillId="37" borderId="69" xfId="0" applyFont="1" applyFill="1" applyBorder="1" applyAlignment="1">
      <alignment vertical="center"/>
    </xf>
    <xf numFmtId="0" fontId="0" fillId="37" borderId="103" xfId="0" applyFill="1" applyBorder="1" applyAlignment="1">
      <alignment/>
    </xf>
    <xf numFmtId="0" fontId="0" fillId="37" borderId="74" xfId="0" applyFill="1" applyBorder="1" applyAlignment="1">
      <alignment/>
    </xf>
    <xf numFmtId="0" fontId="0" fillId="37" borderId="104" xfId="0" applyFill="1" applyBorder="1" applyAlignment="1">
      <alignment/>
    </xf>
    <xf numFmtId="49" fontId="67" fillId="37" borderId="100" xfId="0" applyNumberFormat="1" applyFont="1" applyFill="1" applyBorder="1" applyAlignment="1" applyProtection="1">
      <alignment horizontal="left" vertical="center"/>
      <protection locked="0"/>
    </xf>
    <xf numFmtId="49" fontId="67" fillId="37" borderId="101" xfId="0" applyNumberFormat="1" applyFont="1" applyFill="1" applyBorder="1" applyAlignment="1" applyProtection="1">
      <alignment horizontal="left" vertical="center"/>
      <protection locked="0"/>
    </xf>
    <xf numFmtId="49" fontId="67" fillId="37" borderId="102" xfId="0" applyNumberFormat="1" applyFont="1" applyFill="1" applyBorder="1" applyAlignment="1" applyProtection="1">
      <alignment horizontal="left" vertical="center"/>
      <protection locked="0"/>
    </xf>
    <xf numFmtId="0" fontId="55" fillId="46" borderId="67" xfId="0" applyFont="1" applyFill="1" applyBorder="1" applyAlignment="1">
      <alignment vertical="center"/>
    </xf>
    <xf numFmtId="0" fontId="46" fillId="37" borderId="103" xfId="0" applyFont="1" applyFill="1" applyBorder="1" applyAlignment="1">
      <alignment vertical="center"/>
    </xf>
    <xf numFmtId="0" fontId="0" fillId="0" borderId="74" xfId="0" applyBorder="1" applyAlignment="1">
      <alignment vertical="center"/>
    </xf>
    <xf numFmtId="0" fontId="0" fillId="0" borderId="104" xfId="0" applyBorder="1" applyAlignment="1">
      <alignment vertical="center"/>
    </xf>
    <xf numFmtId="0" fontId="61" fillId="37" borderId="103" xfId="0" applyFont="1" applyFill="1" applyBorder="1" applyAlignment="1" applyProtection="1">
      <alignment vertical="center"/>
      <protection/>
    </xf>
    <xf numFmtId="0" fontId="61" fillId="37" borderId="74" xfId="0" applyFont="1" applyFill="1" applyBorder="1" applyAlignment="1" applyProtection="1">
      <alignment vertical="center"/>
      <protection/>
    </xf>
    <xf numFmtId="0" fontId="0" fillId="0" borderId="74" xfId="0" applyBorder="1" applyAlignment="1" applyProtection="1">
      <alignment vertical="center"/>
      <protection/>
    </xf>
    <xf numFmtId="0" fontId="0" fillId="0" borderId="104" xfId="0" applyBorder="1" applyAlignment="1" applyProtection="1">
      <alignment vertical="center"/>
      <protection/>
    </xf>
    <xf numFmtId="0" fontId="0" fillId="0" borderId="68" xfId="0" applyBorder="1" applyAlignment="1" applyProtection="1">
      <alignment vertical="center"/>
      <protection/>
    </xf>
    <xf numFmtId="0" fontId="0" fillId="0" borderId="69" xfId="0" applyBorder="1" applyAlignment="1" applyProtection="1">
      <alignment vertical="center"/>
      <protection/>
    </xf>
    <xf numFmtId="0" fontId="45" fillId="37" borderId="0" xfId="0" applyFont="1" applyFill="1" applyBorder="1" applyAlignment="1">
      <alignment/>
    </xf>
    <xf numFmtId="0" fontId="67" fillId="37" borderId="100" xfId="0" applyFont="1" applyFill="1" applyBorder="1" applyAlignment="1" applyProtection="1">
      <alignment horizontal="left" vertical="center"/>
      <protection locked="0"/>
    </xf>
    <xf numFmtId="0" fontId="67" fillId="0" borderId="101" xfId="0" applyFont="1" applyBorder="1" applyAlignment="1" applyProtection="1">
      <alignment horizontal="left" vertical="center"/>
      <protection locked="0"/>
    </xf>
    <xf numFmtId="0" fontId="67" fillId="0" borderId="101" xfId="0" applyFont="1" applyBorder="1" applyAlignment="1">
      <alignment horizontal="left" vertical="center"/>
    </xf>
    <xf numFmtId="0" fontId="67" fillId="0" borderId="102" xfId="0" applyFont="1" applyBorder="1" applyAlignment="1">
      <alignment horizontal="left" vertical="center"/>
    </xf>
    <xf numFmtId="0" fontId="67" fillId="37" borderId="100" xfId="0" applyNumberFormat="1" applyFont="1" applyFill="1" applyBorder="1" applyAlignment="1" applyProtection="1">
      <alignment horizontal="center" vertical="center"/>
      <protection/>
    </xf>
    <xf numFmtId="0" fontId="67" fillId="37" borderId="101" xfId="0" applyNumberFormat="1" applyFont="1" applyFill="1" applyBorder="1" applyAlignment="1" applyProtection="1">
      <alignment horizontal="center" vertical="center"/>
      <protection/>
    </xf>
    <xf numFmtId="0" fontId="67" fillId="0" borderId="101" xfId="0" applyFont="1" applyBorder="1" applyAlignment="1" applyProtection="1">
      <alignment horizontal="center" vertical="center"/>
      <protection/>
    </xf>
    <xf numFmtId="0" fontId="67" fillId="0" borderId="102" xfId="0" applyFont="1" applyBorder="1" applyAlignment="1" applyProtection="1">
      <alignment horizontal="center" vertical="center"/>
      <protection/>
    </xf>
    <xf numFmtId="3" fontId="68" fillId="37" borderId="100" xfId="0" applyNumberFormat="1" applyFont="1" applyFill="1" applyBorder="1" applyAlignment="1" applyProtection="1">
      <alignment horizontal="center" vertical="center"/>
      <protection/>
    </xf>
    <xf numFmtId="3" fontId="68" fillId="37" borderId="101" xfId="0" applyNumberFormat="1" applyFont="1" applyFill="1" applyBorder="1" applyAlignment="1" applyProtection="1">
      <alignment horizontal="center" vertical="center"/>
      <protection/>
    </xf>
    <xf numFmtId="0" fontId="68" fillId="0" borderId="101" xfId="0" applyFont="1" applyBorder="1" applyAlignment="1" applyProtection="1">
      <alignment horizontal="center" vertical="center"/>
      <protection/>
    </xf>
    <xf numFmtId="0" fontId="68" fillId="0" borderId="102" xfId="0" applyFont="1" applyBorder="1" applyAlignment="1" applyProtection="1">
      <alignment horizontal="center" vertical="center"/>
      <protection/>
    </xf>
    <xf numFmtId="0" fontId="45" fillId="37" borderId="68" xfId="0" applyFont="1" applyFill="1" applyBorder="1" applyAlignment="1">
      <alignment vertical="center"/>
    </xf>
    <xf numFmtId="0" fontId="67" fillId="0" borderId="101" xfId="0" applyNumberFormat="1" applyFont="1" applyBorder="1" applyAlignment="1" applyProtection="1">
      <alignment horizontal="center" vertical="center"/>
      <protection/>
    </xf>
    <xf numFmtId="0" fontId="67" fillId="0" borderId="102" xfId="0" applyNumberFormat="1" applyFont="1" applyBorder="1" applyAlignment="1" applyProtection="1">
      <alignment horizontal="center" vertical="center"/>
      <protection/>
    </xf>
    <xf numFmtId="49" fontId="67" fillId="37" borderId="100" xfId="0" applyNumberFormat="1" applyFont="1" applyFill="1" applyBorder="1" applyAlignment="1" applyProtection="1">
      <alignment horizontal="center" vertical="center"/>
      <protection/>
    </xf>
    <xf numFmtId="49" fontId="67" fillId="37" borderId="101" xfId="0" applyNumberFormat="1" applyFont="1" applyFill="1" applyBorder="1" applyAlignment="1" applyProtection="1">
      <alignment horizontal="center" vertical="center"/>
      <protection/>
    </xf>
    <xf numFmtId="49" fontId="67" fillId="37" borderId="102" xfId="0" applyNumberFormat="1" applyFont="1" applyFill="1" applyBorder="1" applyAlignment="1" applyProtection="1">
      <alignment horizontal="center" vertical="center"/>
      <protection/>
    </xf>
    <xf numFmtId="0" fontId="63" fillId="37" borderId="96" xfId="0" applyFont="1" applyFill="1" applyBorder="1" applyAlignment="1">
      <alignment horizontal="center" vertical="center"/>
    </xf>
    <xf numFmtId="0" fontId="63" fillId="37" borderId="106" xfId="0" applyFont="1" applyFill="1" applyBorder="1" applyAlignment="1">
      <alignment horizontal="center" vertical="center"/>
    </xf>
    <xf numFmtId="0" fontId="67" fillId="0" borderId="100" xfId="0" applyFont="1" applyBorder="1" applyAlignment="1" applyProtection="1">
      <alignment vertical="center"/>
      <protection/>
    </xf>
    <xf numFmtId="0" fontId="67" fillId="0" borderId="101" xfId="0" applyFont="1" applyBorder="1" applyAlignment="1" applyProtection="1">
      <alignment vertical="center"/>
      <protection/>
    </xf>
    <xf numFmtId="0" fontId="67" fillId="0" borderId="102" xfId="0" applyFont="1" applyBorder="1" applyAlignment="1" applyProtection="1">
      <alignment vertical="center"/>
      <protection/>
    </xf>
    <xf numFmtId="0" fontId="63" fillId="37" borderId="106" xfId="0" applyFont="1" applyFill="1" applyBorder="1" applyAlignment="1">
      <alignment vertical="center"/>
    </xf>
    <xf numFmtId="0" fontId="67" fillId="0" borderId="100" xfId="0" applyFont="1" applyBorder="1" applyAlignment="1" applyProtection="1">
      <alignment vertical="center"/>
      <protection locked="0"/>
    </xf>
    <xf numFmtId="0" fontId="63" fillId="0" borderId="68" xfId="0" applyFont="1" applyBorder="1" applyAlignment="1">
      <alignment vertical="center"/>
    </xf>
    <xf numFmtId="0" fontId="63" fillId="0" borderId="0" xfId="0" applyFont="1" applyBorder="1" applyAlignment="1">
      <alignment vertical="center"/>
    </xf>
    <xf numFmtId="0" fontId="77" fillId="37" borderId="74" xfId="0" applyFont="1" applyFill="1" applyBorder="1" applyAlignment="1">
      <alignment vertical="center"/>
    </xf>
    <xf numFmtId="0" fontId="20" fillId="0" borderId="74" xfId="0" applyFont="1" applyBorder="1" applyAlignment="1">
      <alignment vertical="center"/>
    </xf>
    <xf numFmtId="0" fontId="63" fillId="37" borderId="0" xfId="0" applyFont="1" applyFill="1" applyBorder="1" applyAlignment="1">
      <alignment horizontal="center" vertical="center"/>
    </xf>
    <xf numFmtId="0" fontId="20" fillId="37" borderId="0" xfId="0" applyFont="1" applyFill="1" applyBorder="1" applyAlignment="1">
      <alignment horizontal="center" vertical="center"/>
    </xf>
    <xf numFmtId="0" fontId="20" fillId="37" borderId="69" xfId="0" applyFont="1" applyFill="1" applyBorder="1" applyAlignment="1">
      <alignment horizontal="center" vertical="center"/>
    </xf>
    <xf numFmtId="0" fontId="63" fillId="37" borderId="74" xfId="0" applyFont="1" applyFill="1" applyBorder="1" applyAlignment="1">
      <alignment vertical="center"/>
    </xf>
    <xf numFmtId="0" fontId="63" fillId="0" borderId="74" xfId="0" applyFont="1" applyBorder="1" applyAlignment="1">
      <alignment vertical="center"/>
    </xf>
    <xf numFmtId="0" fontId="20" fillId="0" borderId="0" xfId="0" applyFont="1" applyBorder="1" applyAlignment="1">
      <alignment vertical="center"/>
    </xf>
    <xf numFmtId="0" fontId="63" fillId="37" borderId="103" xfId="0" applyFont="1" applyFill="1" applyBorder="1" applyAlignment="1">
      <alignment vertical="center"/>
    </xf>
    <xf numFmtId="0" fontId="67" fillId="37" borderId="100" xfId="0" applyFont="1" applyFill="1" applyBorder="1" applyAlignment="1" applyProtection="1">
      <alignment vertical="center"/>
      <protection/>
    </xf>
    <xf numFmtId="0" fontId="67" fillId="37" borderId="101" xfId="0" applyFont="1" applyFill="1" applyBorder="1" applyAlignment="1" applyProtection="1">
      <alignment vertical="center"/>
      <protection/>
    </xf>
    <xf numFmtId="0" fontId="67" fillId="37" borderId="102" xfId="0" applyFont="1" applyFill="1" applyBorder="1" applyAlignment="1" applyProtection="1">
      <alignment vertical="center"/>
      <protection/>
    </xf>
    <xf numFmtId="0" fontId="56" fillId="37" borderId="96" xfId="0" applyFont="1" applyFill="1" applyBorder="1" applyAlignment="1">
      <alignment horizontal="center" vertical="center"/>
    </xf>
    <xf numFmtId="0" fontId="55" fillId="46" borderId="102" xfId="0" applyFont="1" applyFill="1" applyBorder="1" applyAlignment="1">
      <alignment vertical="center"/>
    </xf>
    <xf numFmtId="0" fontId="63" fillId="0" borderId="69" xfId="0" applyFont="1" applyBorder="1" applyAlignment="1">
      <alignment vertical="center"/>
    </xf>
    <xf numFmtId="167" fontId="37" fillId="26" borderId="0" xfId="0" applyNumberFormat="1" applyFont="1" applyFill="1" applyBorder="1" applyAlignment="1">
      <alignment horizontal="left" vertical="center" wrapText="1"/>
    </xf>
    <xf numFmtId="0" fontId="2" fillId="0" borderId="0" xfId="0" applyFont="1" applyBorder="1" applyAlignment="1">
      <alignment horizontal="left" vertical="center" wrapText="1"/>
    </xf>
    <xf numFmtId="167" fontId="13" fillId="26" borderId="0" xfId="0" applyNumberFormat="1" applyFont="1" applyFill="1" applyBorder="1" applyAlignment="1">
      <alignment horizontal="center" vertical="center"/>
    </xf>
    <xf numFmtId="0" fontId="23" fillId="0" borderId="0" xfId="0" applyFont="1" applyBorder="1" applyAlignment="1">
      <alignment horizontal="center" vertical="center"/>
    </xf>
    <xf numFmtId="0" fontId="22" fillId="26" borderId="0" xfId="0" applyFont="1" applyFill="1" applyAlignment="1">
      <alignment horizontal="center" vertical="center"/>
    </xf>
    <xf numFmtId="0" fontId="76" fillId="26" borderId="0" xfId="0" applyFont="1" applyFill="1" applyAlignment="1">
      <alignment horizontal="center" vertical="center"/>
    </xf>
    <xf numFmtId="0" fontId="19" fillId="26" borderId="0" xfId="0" applyFont="1" applyFill="1" applyAlignment="1">
      <alignment horizontal="left" vertical="center"/>
    </xf>
    <xf numFmtId="0" fontId="0" fillId="0" borderId="0" xfId="0" applyAlignment="1">
      <alignment horizontal="left" vertical="center"/>
    </xf>
    <xf numFmtId="0" fontId="6" fillId="26" borderId="0" xfId="0" applyFont="1" applyFill="1" applyAlignment="1">
      <alignment vertical="center"/>
    </xf>
    <xf numFmtId="0" fontId="6" fillId="26" borderId="47" xfId="0" applyFont="1" applyFill="1" applyBorder="1" applyAlignment="1">
      <alignment vertical="center"/>
    </xf>
    <xf numFmtId="4" fontId="0" fillId="37" borderId="33" xfId="0" applyNumberFormat="1" applyFont="1" applyFill="1" applyBorder="1" applyAlignment="1" applyProtection="1">
      <alignment vertical="center"/>
      <protection locked="0"/>
    </xf>
    <xf numFmtId="4" fontId="0" fillId="37" borderId="30" xfId="0" applyNumberFormat="1" applyFont="1" applyFill="1" applyBorder="1" applyAlignment="1" applyProtection="1">
      <alignment vertical="center"/>
      <protection locked="0"/>
    </xf>
    <xf numFmtId="4" fontId="0" fillId="26" borderId="30" xfId="0" applyNumberFormat="1" applyFont="1" applyFill="1" applyBorder="1" applyAlignment="1" applyProtection="1">
      <alignment vertical="center"/>
      <protection locked="0"/>
    </xf>
    <xf numFmtId="4" fontId="0" fillId="26" borderId="81" xfId="0" applyNumberFormat="1" applyFont="1" applyFill="1" applyBorder="1" applyAlignment="1" applyProtection="1">
      <alignment vertical="center"/>
      <protection locked="0"/>
    </xf>
    <xf numFmtId="4" fontId="0" fillId="37" borderId="81" xfId="0" applyNumberFormat="1" applyFont="1" applyFill="1" applyBorder="1" applyAlignment="1" applyProtection="1">
      <alignment vertical="center"/>
      <protection locked="0"/>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0" xfId="34"/>
    <cellStyle name="Currency0" xfId="35"/>
    <cellStyle name="Comma" xfId="36"/>
    <cellStyle name="Date" xfId="37"/>
    <cellStyle name="Fixed" xfId="38"/>
    <cellStyle name="Hyperlink" xfId="39"/>
    <cellStyle name="Hypertextový odkaz_ZAKL_DATA" xfId="40"/>
    <cellStyle name="Chybně" xfId="41"/>
    <cellStyle name="Kontrolní buňka" xfId="42"/>
    <cellStyle name="Currency" xfId="43"/>
    <cellStyle name="Nadpis 1" xfId="44"/>
    <cellStyle name="Nadpis 2" xfId="45"/>
    <cellStyle name="Nadpis 3" xfId="46"/>
    <cellStyle name="Nadpis 4" xfId="47"/>
    <cellStyle name="Název" xfId="48"/>
    <cellStyle name="Neutrální"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200025</xdr:colOff>
      <xdr:row>0</xdr:row>
      <xdr:rowOff>28575</xdr:rowOff>
    </xdr:from>
    <xdr:to>
      <xdr:col>28</xdr:col>
      <xdr:colOff>47625</xdr:colOff>
      <xdr:row>2</xdr:row>
      <xdr:rowOff>142875</xdr:rowOff>
    </xdr:to>
    <xdr:pic>
      <xdr:nvPicPr>
        <xdr:cNvPr id="1" name="Picture 17" descr="Logo_ČSSZ_přehled vprava nahoře"/>
        <xdr:cNvPicPr preferRelativeResize="1">
          <a:picLocks noChangeAspect="1"/>
        </xdr:cNvPicPr>
      </xdr:nvPicPr>
      <xdr:blipFill>
        <a:blip r:embed="rId1"/>
        <a:stretch>
          <a:fillRect/>
        </a:stretch>
      </xdr:blipFill>
      <xdr:spPr>
        <a:xfrm>
          <a:off x="6905625" y="28575"/>
          <a:ext cx="504825" cy="504825"/>
        </a:xfrm>
        <a:prstGeom prst="rect">
          <a:avLst/>
        </a:prstGeom>
        <a:noFill/>
        <a:ln w="9525" cmpd="sng">
          <a:noFill/>
        </a:ln>
      </xdr:spPr>
    </xdr:pic>
    <xdr:clientData/>
  </xdr:twoCellAnchor>
  <xdr:twoCellAnchor editAs="oneCell">
    <xdr:from>
      <xdr:col>0</xdr:col>
      <xdr:colOff>276225</xdr:colOff>
      <xdr:row>66</xdr:row>
      <xdr:rowOff>200025</xdr:rowOff>
    </xdr:from>
    <xdr:to>
      <xdr:col>0</xdr:col>
      <xdr:colOff>1419225</xdr:colOff>
      <xdr:row>68</xdr:row>
      <xdr:rowOff>342900</xdr:rowOff>
    </xdr:to>
    <xdr:pic>
      <xdr:nvPicPr>
        <xdr:cNvPr id="2" name="Picture 5" descr="čárkový kód_1"/>
        <xdr:cNvPicPr preferRelativeResize="1">
          <a:picLocks noChangeAspect="1"/>
        </xdr:cNvPicPr>
      </xdr:nvPicPr>
      <xdr:blipFill>
        <a:blip r:embed="rId2"/>
        <a:stretch>
          <a:fillRect/>
        </a:stretch>
      </xdr:blipFill>
      <xdr:spPr>
        <a:xfrm>
          <a:off x="276225" y="10658475"/>
          <a:ext cx="11430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38100</xdr:colOff>
      <xdr:row>0</xdr:row>
      <xdr:rowOff>0</xdr:rowOff>
    </xdr:from>
    <xdr:to>
      <xdr:col>36</xdr:col>
      <xdr:colOff>95250</xdr:colOff>
      <xdr:row>1</xdr:row>
      <xdr:rowOff>152400</xdr:rowOff>
    </xdr:to>
    <xdr:pic>
      <xdr:nvPicPr>
        <xdr:cNvPr id="1" name="Picture 4" descr="Logo_ČSSZ_přehled vprava nahoře"/>
        <xdr:cNvPicPr preferRelativeResize="1">
          <a:picLocks noChangeAspect="1"/>
        </xdr:cNvPicPr>
      </xdr:nvPicPr>
      <xdr:blipFill>
        <a:blip r:embed="rId1"/>
        <a:stretch>
          <a:fillRect/>
        </a:stretch>
      </xdr:blipFill>
      <xdr:spPr>
        <a:xfrm>
          <a:off x="6448425" y="0"/>
          <a:ext cx="381000" cy="381000"/>
        </a:xfrm>
        <a:prstGeom prst="rect">
          <a:avLst/>
        </a:prstGeom>
        <a:noFill/>
        <a:ln w="9525" cmpd="sng">
          <a:noFill/>
        </a:ln>
      </xdr:spPr>
    </xdr:pic>
    <xdr:clientData/>
  </xdr:twoCellAnchor>
  <xdr:twoCellAnchor editAs="oneCell">
    <xdr:from>
      <xdr:col>0</xdr:col>
      <xdr:colOff>104775</xdr:colOff>
      <xdr:row>61</xdr:row>
      <xdr:rowOff>295275</xdr:rowOff>
    </xdr:from>
    <xdr:to>
      <xdr:col>2</xdr:col>
      <xdr:colOff>952500</xdr:colOff>
      <xdr:row>63</xdr:row>
      <xdr:rowOff>123825</xdr:rowOff>
    </xdr:to>
    <xdr:pic>
      <xdr:nvPicPr>
        <xdr:cNvPr id="2" name="Picture 3" descr="čárkový kód_2"/>
        <xdr:cNvPicPr preferRelativeResize="1">
          <a:picLocks noChangeAspect="1"/>
        </xdr:cNvPicPr>
      </xdr:nvPicPr>
      <xdr:blipFill>
        <a:blip r:embed="rId2"/>
        <a:stretch>
          <a:fillRect/>
        </a:stretch>
      </xdr:blipFill>
      <xdr:spPr>
        <a:xfrm>
          <a:off x="104775" y="9953625"/>
          <a:ext cx="11715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15</xdr:col>
      <xdr:colOff>38100</xdr:colOff>
      <xdr:row>3</xdr:row>
      <xdr:rowOff>85725</xdr:rowOff>
    </xdr:to>
    <xdr:pic>
      <xdr:nvPicPr>
        <xdr:cNvPr id="1" name="Picture 3"/>
        <xdr:cNvPicPr preferRelativeResize="1">
          <a:picLocks noChangeAspect="1"/>
        </xdr:cNvPicPr>
      </xdr:nvPicPr>
      <xdr:blipFill>
        <a:blip r:embed="rId1"/>
        <a:stretch>
          <a:fillRect/>
        </a:stretch>
      </xdr:blipFill>
      <xdr:spPr>
        <a:xfrm>
          <a:off x="0" y="161925"/>
          <a:ext cx="2752725" cy="609600"/>
        </a:xfrm>
        <a:prstGeom prst="rect">
          <a:avLst/>
        </a:prstGeom>
        <a:noFill/>
        <a:ln w="9525" cmpd="sng">
          <a:noFill/>
        </a:ln>
      </xdr:spPr>
    </xdr:pic>
    <xdr:clientData/>
  </xdr:twoCellAnchor>
  <xdr:twoCellAnchor editAs="oneCell">
    <xdr:from>
      <xdr:col>4</xdr:col>
      <xdr:colOff>152400</xdr:colOff>
      <xdr:row>57</xdr:row>
      <xdr:rowOff>142875</xdr:rowOff>
    </xdr:from>
    <xdr:to>
      <xdr:col>11</xdr:col>
      <xdr:colOff>152400</xdr:colOff>
      <xdr:row>60</xdr:row>
      <xdr:rowOff>57150</xdr:rowOff>
    </xdr:to>
    <xdr:pic>
      <xdr:nvPicPr>
        <xdr:cNvPr id="2" name="Picture 11" descr="čárkový kód"/>
        <xdr:cNvPicPr preferRelativeResize="1">
          <a:picLocks noChangeAspect="1"/>
        </xdr:cNvPicPr>
      </xdr:nvPicPr>
      <xdr:blipFill>
        <a:blip r:embed="rId2"/>
        <a:stretch>
          <a:fillRect/>
        </a:stretch>
      </xdr:blipFill>
      <xdr:spPr>
        <a:xfrm>
          <a:off x="876300" y="11315700"/>
          <a:ext cx="12668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 Id="rId3" Type="http://schemas.openxmlformats.org/officeDocument/2006/relationships/drawing" Target="../drawings/drawing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3" sqref="A13:K13"/>
    </sheetView>
  </sheetViews>
  <sheetFormatPr defaultColWidth="9.140625" defaultRowHeight="12.75"/>
  <cols>
    <col min="12" max="12" width="9.140625" style="4" customWidth="1"/>
    <col min="13" max="13" width="90.7109375" style="4" customWidth="1"/>
    <col min="14" max="31" width="9.140625" style="4" customWidth="1"/>
  </cols>
  <sheetData>
    <row r="1" spans="1:13" ht="12.75" customHeight="1">
      <c r="A1" s="160"/>
      <c r="B1" s="160"/>
      <c r="C1" s="160"/>
      <c r="D1" s="160"/>
      <c r="E1" s="160"/>
      <c r="F1" s="160"/>
      <c r="G1" s="160"/>
      <c r="H1" s="160"/>
      <c r="I1" s="160"/>
      <c r="J1" s="160"/>
      <c r="K1" s="160"/>
      <c r="M1" s="404" t="s">
        <v>516</v>
      </c>
    </row>
    <row r="2" spans="1:13" ht="12.75" customHeight="1">
      <c r="A2" s="160"/>
      <c r="B2" s="160"/>
      <c r="C2" s="160"/>
      <c r="D2" s="160"/>
      <c r="E2" s="160"/>
      <c r="F2" s="160"/>
      <c r="G2" s="160"/>
      <c r="H2" s="160"/>
      <c r="I2" s="160"/>
      <c r="J2" s="160"/>
      <c r="K2" s="160"/>
      <c r="M2" s="404"/>
    </row>
    <row r="3" spans="1:13" ht="12.75" customHeight="1">
      <c r="A3" s="160"/>
      <c r="B3" s="160"/>
      <c r="C3" s="160"/>
      <c r="D3" s="160"/>
      <c r="E3" s="160"/>
      <c r="F3" s="160"/>
      <c r="G3" s="160"/>
      <c r="H3" s="160"/>
      <c r="I3" s="160"/>
      <c r="J3" s="160"/>
      <c r="K3" s="160"/>
      <c r="M3" s="404"/>
    </row>
    <row r="4" spans="1:13" ht="12.75">
      <c r="A4" s="160"/>
      <c r="B4" s="160"/>
      <c r="C4" s="160"/>
      <c r="D4" s="160"/>
      <c r="E4" s="160"/>
      <c r="F4" s="160"/>
      <c r="G4" s="160"/>
      <c r="H4" s="160"/>
      <c r="I4" s="160"/>
      <c r="J4" s="160"/>
      <c r="K4" s="160"/>
      <c r="M4" s="198" t="s">
        <v>517</v>
      </c>
    </row>
    <row r="5" spans="1:13" ht="12.75" customHeight="1">
      <c r="A5" s="160"/>
      <c r="B5" s="160"/>
      <c r="C5" s="160"/>
      <c r="D5" s="160"/>
      <c r="E5" s="160"/>
      <c r="F5" s="160"/>
      <c r="G5" s="160"/>
      <c r="H5" s="160"/>
      <c r="I5" s="160"/>
      <c r="J5" s="160"/>
      <c r="K5" s="160"/>
      <c r="M5" s="403" t="s">
        <v>412</v>
      </c>
    </row>
    <row r="6" spans="1:13" ht="12.75">
      <c r="A6" s="160"/>
      <c r="B6" s="160"/>
      <c r="C6" s="160"/>
      <c r="D6" s="160"/>
      <c r="E6" s="160"/>
      <c r="F6" s="160"/>
      <c r="G6" s="160"/>
      <c r="H6" s="160"/>
      <c r="I6" s="160"/>
      <c r="J6" s="160"/>
      <c r="K6" s="160"/>
      <c r="M6" s="403"/>
    </row>
    <row r="7" spans="1:13" ht="12.75">
      <c r="A7" s="160"/>
      <c r="B7" s="160"/>
      <c r="C7" s="160"/>
      <c r="D7" s="160"/>
      <c r="E7" s="160"/>
      <c r="F7" s="160"/>
      <c r="G7" s="160"/>
      <c r="H7" s="160"/>
      <c r="I7" s="160"/>
      <c r="J7" s="160"/>
      <c r="K7" s="160"/>
      <c r="M7" s="403"/>
    </row>
    <row r="8" spans="1:13" ht="12.75">
      <c r="A8" s="160"/>
      <c r="B8" s="160"/>
      <c r="C8" s="160"/>
      <c r="D8" s="160"/>
      <c r="E8" s="160"/>
      <c r="F8" s="160"/>
      <c r="G8" s="160"/>
      <c r="H8" s="160"/>
      <c r="I8" s="160"/>
      <c r="J8" s="160"/>
      <c r="K8" s="160"/>
      <c r="M8" s="403"/>
    </row>
    <row r="9" spans="1:13" ht="12.75">
      <c r="A9" s="160"/>
      <c r="B9" s="160"/>
      <c r="C9" s="160"/>
      <c r="D9" s="160"/>
      <c r="E9" s="160"/>
      <c r="F9" s="160"/>
      <c r="G9" s="160"/>
      <c r="H9" s="160"/>
      <c r="I9" s="160"/>
      <c r="J9" s="160"/>
      <c r="K9" s="160"/>
      <c r="M9" s="403"/>
    </row>
    <row r="10" spans="1:13" ht="12.75">
      <c r="A10" s="160"/>
      <c r="B10" s="160"/>
      <c r="C10" s="160"/>
      <c r="D10" s="160"/>
      <c r="E10" s="160"/>
      <c r="F10" s="160"/>
      <c r="G10" s="160"/>
      <c r="H10" s="160"/>
      <c r="I10" s="160"/>
      <c r="J10" s="160"/>
      <c r="K10" s="160"/>
      <c r="M10" s="403"/>
    </row>
    <row r="11" spans="1:11" ht="12.75">
      <c r="A11" s="160"/>
      <c r="B11" s="160"/>
      <c r="C11" s="160"/>
      <c r="D11" s="160"/>
      <c r="E11" s="160"/>
      <c r="F11" s="160"/>
      <c r="G11" s="160"/>
      <c r="H11" s="160"/>
      <c r="I11" s="160"/>
      <c r="J11" s="160"/>
      <c r="K11" s="160"/>
    </row>
    <row r="12" spans="1:13" ht="12.75">
      <c r="A12" s="160"/>
      <c r="B12" s="160"/>
      <c r="C12" s="160"/>
      <c r="D12" s="160"/>
      <c r="E12" s="160"/>
      <c r="F12" s="160"/>
      <c r="G12" s="160"/>
      <c r="H12" s="160"/>
      <c r="I12" s="160"/>
      <c r="J12" s="160"/>
      <c r="K12" s="160"/>
      <c r="M12" s="198" t="s">
        <v>518</v>
      </c>
    </row>
    <row r="13" spans="1:13" ht="60" customHeight="1">
      <c r="A13" s="411" t="s">
        <v>23</v>
      </c>
      <c r="B13" s="411"/>
      <c r="C13" s="411"/>
      <c r="D13" s="411"/>
      <c r="E13" s="411"/>
      <c r="F13" s="411"/>
      <c r="G13" s="411"/>
      <c r="H13" s="411"/>
      <c r="I13" s="411"/>
      <c r="J13" s="411"/>
      <c r="K13" s="411"/>
      <c r="M13" s="1" t="s">
        <v>519</v>
      </c>
    </row>
    <row r="14" spans="1:13" ht="18">
      <c r="A14" s="412" t="s">
        <v>109</v>
      </c>
      <c r="B14" s="412"/>
      <c r="C14" s="412"/>
      <c r="D14" s="412"/>
      <c r="E14" s="412"/>
      <c r="F14" s="412"/>
      <c r="G14" s="412"/>
      <c r="H14" s="412"/>
      <c r="I14" s="412"/>
      <c r="J14" s="412"/>
      <c r="K14" s="412"/>
      <c r="M14" s="198" t="s">
        <v>520</v>
      </c>
    </row>
    <row r="15" spans="1:13" ht="18" customHeight="1">
      <c r="A15" s="412" t="s">
        <v>110</v>
      </c>
      <c r="B15" s="412"/>
      <c r="C15" s="412"/>
      <c r="D15" s="412"/>
      <c r="E15" s="412"/>
      <c r="F15" s="412"/>
      <c r="G15" s="412"/>
      <c r="H15" s="412"/>
      <c r="I15" s="412"/>
      <c r="J15" s="412"/>
      <c r="K15" s="412"/>
      <c r="M15" s="403" t="s">
        <v>425</v>
      </c>
    </row>
    <row r="16" spans="1:13" ht="18">
      <c r="A16" s="413" t="s">
        <v>561</v>
      </c>
      <c r="B16" s="413"/>
      <c r="C16" s="413"/>
      <c r="D16" s="413"/>
      <c r="E16" s="413"/>
      <c r="F16" s="413"/>
      <c r="G16" s="413"/>
      <c r="H16" s="413"/>
      <c r="I16" s="413"/>
      <c r="J16" s="413"/>
      <c r="K16" s="413"/>
      <c r="M16" s="403"/>
    </row>
    <row r="17" spans="1:13" ht="36" customHeight="1">
      <c r="A17" s="409" t="s">
        <v>24</v>
      </c>
      <c r="B17" s="410"/>
      <c r="C17" s="410"/>
      <c r="D17" s="410"/>
      <c r="E17" s="410"/>
      <c r="F17" s="410"/>
      <c r="G17" s="410"/>
      <c r="H17" s="410"/>
      <c r="I17" s="410"/>
      <c r="J17" s="410"/>
      <c r="K17" s="410"/>
      <c r="M17" s="403"/>
    </row>
    <row r="18" spans="1:13" ht="25.5" customHeight="1">
      <c r="A18" s="406" t="s">
        <v>562</v>
      </c>
      <c r="B18" s="407"/>
      <c r="C18" s="407"/>
      <c r="D18" s="407"/>
      <c r="E18" s="407"/>
      <c r="F18" s="407"/>
      <c r="G18" s="407"/>
      <c r="H18" s="407"/>
      <c r="I18" s="407"/>
      <c r="J18" s="407"/>
      <c r="K18" s="407"/>
      <c r="M18" s="403"/>
    </row>
    <row r="19" spans="1:13" ht="25.5" customHeight="1">
      <c r="A19" s="408" t="s">
        <v>563</v>
      </c>
      <c r="B19" s="408"/>
      <c r="C19" s="408"/>
      <c r="D19" s="408"/>
      <c r="E19" s="408"/>
      <c r="F19" s="408"/>
      <c r="G19" s="408"/>
      <c r="H19" s="408"/>
      <c r="I19" s="408"/>
      <c r="J19" s="408"/>
      <c r="K19" s="408"/>
      <c r="M19" s="198" t="s">
        <v>772</v>
      </c>
    </row>
    <row r="20" spans="1:13" ht="25.5" customHeight="1">
      <c r="A20" s="408" t="s">
        <v>564</v>
      </c>
      <c r="B20" s="408"/>
      <c r="C20" s="408"/>
      <c r="D20" s="408"/>
      <c r="E20" s="408"/>
      <c r="F20" s="408"/>
      <c r="G20" s="408"/>
      <c r="H20" s="408"/>
      <c r="I20" s="408"/>
      <c r="J20" s="408"/>
      <c r="K20" s="408"/>
      <c r="M20" s="403" t="s">
        <v>426</v>
      </c>
    </row>
    <row r="21" spans="1:13" ht="25.5" customHeight="1">
      <c r="A21" s="408" t="s">
        <v>565</v>
      </c>
      <c r="B21" s="408"/>
      <c r="C21" s="408"/>
      <c r="D21" s="408"/>
      <c r="E21" s="408"/>
      <c r="F21" s="408"/>
      <c r="G21" s="408"/>
      <c r="H21" s="408"/>
      <c r="I21" s="408"/>
      <c r="J21" s="408"/>
      <c r="K21" s="408"/>
      <c r="M21" s="403"/>
    </row>
    <row r="22" spans="1:13" ht="25.5" customHeight="1">
      <c r="A22" s="408" t="s">
        <v>566</v>
      </c>
      <c r="B22" s="408"/>
      <c r="C22" s="408"/>
      <c r="D22" s="408"/>
      <c r="E22" s="408"/>
      <c r="F22" s="408"/>
      <c r="G22" s="408"/>
      <c r="H22" s="408"/>
      <c r="I22" s="408"/>
      <c r="J22" s="408"/>
      <c r="K22" s="408"/>
      <c r="M22" s="403"/>
    </row>
    <row r="23" spans="1:13" ht="25.5" customHeight="1">
      <c r="A23" s="408" t="s">
        <v>567</v>
      </c>
      <c r="B23" s="408"/>
      <c r="C23" s="408"/>
      <c r="D23" s="408"/>
      <c r="E23" s="408"/>
      <c r="F23" s="408"/>
      <c r="G23" s="408"/>
      <c r="H23" s="408"/>
      <c r="I23" s="408"/>
      <c r="J23" s="408"/>
      <c r="K23" s="408"/>
      <c r="M23" s="198" t="s">
        <v>427</v>
      </c>
    </row>
    <row r="24" spans="1:13" ht="48" customHeight="1">
      <c r="A24" s="405"/>
      <c r="B24" s="405"/>
      <c r="C24" s="405"/>
      <c r="D24" s="405"/>
      <c r="E24" s="405"/>
      <c r="F24" s="405"/>
      <c r="G24" s="405"/>
      <c r="H24" s="405"/>
      <c r="I24" s="405"/>
      <c r="J24" s="405"/>
      <c r="K24" s="405"/>
      <c r="M24" s="403" t="s">
        <v>428</v>
      </c>
    </row>
    <row r="25" spans="1:13" ht="36" customHeight="1">
      <c r="A25" s="405" t="s">
        <v>568</v>
      </c>
      <c r="B25" s="405"/>
      <c r="C25" s="405"/>
      <c r="D25" s="405"/>
      <c r="E25" s="405"/>
      <c r="F25" s="405"/>
      <c r="G25" s="405"/>
      <c r="H25" s="405"/>
      <c r="I25" s="405"/>
      <c r="J25" s="405"/>
      <c r="K25" s="405"/>
      <c r="M25" s="403"/>
    </row>
    <row r="26" spans="1:13" ht="18">
      <c r="A26" s="405"/>
      <c r="B26" s="405"/>
      <c r="C26" s="405"/>
      <c r="D26" s="405"/>
      <c r="E26" s="405"/>
      <c r="F26" s="405"/>
      <c r="G26" s="405"/>
      <c r="H26" s="405"/>
      <c r="I26" s="405"/>
      <c r="J26" s="405"/>
      <c r="K26" s="405"/>
      <c r="M26" s="199" t="s">
        <v>521</v>
      </c>
    </row>
    <row r="27" spans="1:13" ht="18">
      <c r="A27" s="405"/>
      <c r="B27" s="405"/>
      <c r="C27" s="405"/>
      <c r="D27" s="405"/>
      <c r="E27" s="405"/>
      <c r="F27" s="405"/>
      <c r="G27" s="405"/>
      <c r="H27" s="405"/>
      <c r="I27" s="405"/>
      <c r="J27" s="405"/>
      <c r="K27" s="405"/>
      <c r="M27" s="403" t="s">
        <v>522</v>
      </c>
    </row>
    <row r="28" spans="1:13" ht="18">
      <c r="A28" s="405"/>
      <c r="B28" s="405"/>
      <c r="C28" s="405"/>
      <c r="D28" s="405"/>
      <c r="E28" s="405"/>
      <c r="F28" s="405"/>
      <c r="G28" s="405"/>
      <c r="H28" s="405"/>
      <c r="I28" s="405"/>
      <c r="J28" s="405"/>
      <c r="K28" s="405"/>
      <c r="M28" s="403"/>
    </row>
    <row r="29" spans="1:13" ht="18" customHeight="1">
      <c r="A29" s="405" t="s">
        <v>569</v>
      </c>
      <c r="B29" s="405"/>
      <c r="C29" s="405"/>
      <c r="D29" s="405"/>
      <c r="E29" s="405"/>
      <c r="F29" s="405"/>
      <c r="G29" s="405"/>
      <c r="H29" s="405"/>
      <c r="I29" s="405"/>
      <c r="J29" s="405"/>
      <c r="K29" s="405"/>
      <c r="M29" s="403"/>
    </row>
    <row r="30" spans="1:13" ht="21.75" customHeight="1">
      <c r="A30" s="415"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30" s="415"/>
      <c r="C30" s="415"/>
      <c r="D30" s="415"/>
      <c r="E30" s="415"/>
      <c r="F30" s="415"/>
      <c r="G30" s="415"/>
      <c r="H30" s="415"/>
      <c r="I30" s="415"/>
      <c r="J30" s="415"/>
      <c r="K30" s="415"/>
      <c r="M30" s="403"/>
    </row>
    <row r="31" spans="1:13" ht="21.75" customHeight="1">
      <c r="A31" s="416"/>
      <c r="B31" s="416"/>
      <c r="C31" s="416"/>
      <c r="D31" s="416"/>
      <c r="E31" s="416"/>
      <c r="F31" s="416"/>
      <c r="G31" s="416"/>
      <c r="H31" s="416"/>
      <c r="I31" s="416"/>
      <c r="J31" s="416"/>
      <c r="K31" s="416"/>
      <c r="M31" s="403"/>
    </row>
    <row r="32" spans="1:13" ht="12.75" customHeight="1">
      <c r="A32" s="405"/>
      <c r="B32" s="405"/>
      <c r="C32" s="405"/>
      <c r="D32" s="405"/>
      <c r="E32" s="405"/>
      <c r="F32" s="405"/>
      <c r="G32" s="405"/>
      <c r="H32" s="405"/>
      <c r="I32" s="405"/>
      <c r="J32" s="405"/>
      <c r="K32" s="405"/>
      <c r="M32" s="403"/>
    </row>
    <row r="33" spans="1:13" ht="12.75" customHeight="1">
      <c r="A33" s="405"/>
      <c r="B33" s="405"/>
      <c r="C33" s="405"/>
      <c r="D33" s="405"/>
      <c r="E33" s="405"/>
      <c r="F33" s="405"/>
      <c r="G33" s="405"/>
      <c r="H33" s="405"/>
      <c r="I33" s="405"/>
      <c r="J33" s="405"/>
      <c r="K33" s="405"/>
      <c r="M33" s="403"/>
    </row>
    <row r="34" spans="1:13" ht="39.75" customHeight="1">
      <c r="A34" s="414" t="s">
        <v>729</v>
      </c>
      <c r="B34" s="414"/>
      <c r="C34" s="414"/>
      <c r="D34" s="414"/>
      <c r="E34" s="414"/>
      <c r="F34" s="414"/>
      <c r="G34" s="414"/>
      <c r="H34" s="414"/>
      <c r="I34" s="414"/>
      <c r="J34" s="414"/>
      <c r="K34" s="414"/>
      <c r="M34" s="403"/>
    </row>
    <row r="35" spans="1:13" ht="12.75" customHeight="1">
      <c r="A35" s="405"/>
      <c r="B35" s="405"/>
      <c r="C35" s="405"/>
      <c r="D35" s="405"/>
      <c r="E35" s="405"/>
      <c r="F35" s="405"/>
      <c r="G35" s="405"/>
      <c r="H35" s="405"/>
      <c r="I35" s="405"/>
      <c r="J35" s="405"/>
      <c r="K35" s="405"/>
      <c r="M35" s="403"/>
    </row>
    <row r="36" spans="1:13" ht="12.75" customHeight="1">
      <c r="A36" s="405"/>
      <c r="B36" s="405"/>
      <c r="C36" s="405"/>
      <c r="D36" s="405"/>
      <c r="E36" s="405"/>
      <c r="F36" s="405"/>
      <c r="G36" s="405"/>
      <c r="H36" s="405"/>
      <c r="I36" s="405"/>
      <c r="J36" s="405"/>
      <c r="K36" s="405"/>
      <c r="M36" s="403"/>
    </row>
    <row r="37" spans="1:13" ht="12.75" customHeight="1">
      <c r="A37" s="405"/>
      <c r="B37" s="405"/>
      <c r="C37" s="405"/>
      <c r="D37" s="405"/>
      <c r="E37" s="405"/>
      <c r="F37" s="405"/>
      <c r="G37" s="405"/>
      <c r="H37" s="405"/>
      <c r="I37" s="405"/>
      <c r="J37" s="405"/>
      <c r="K37" s="405"/>
      <c r="M37" s="403"/>
    </row>
    <row r="38" spans="1:13" ht="12.75" customHeight="1">
      <c r="A38" s="405"/>
      <c r="B38" s="405"/>
      <c r="C38" s="405"/>
      <c r="D38" s="405"/>
      <c r="E38" s="405"/>
      <c r="F38" s="405"/>
      <c r="G38" s="405"/>
      <c r="H38" s="405"/>
      <c r="I38" s="405"/>
      <c r="J38" s="405"/>
      <c r="K38" s="405"/>
      <c r="M38" s="403"/>
    </row>
    <row r="39" spans="1:13" ht="12.75" customHeight="1">
      <c r="A39" s="405"/>
      <c r="B39" s="405"/>
      <c r="C39" s="405"/>
      <c r="D39" s="405"/>
      <c r="E39" s="405"/>
      <c r="F39" s="405"/>
      <c r="G39" s="405"/>
      <c r="H39" s="405"/>
      <c r="I39" s="405"/>
      <c r="J39" s="405"/>
      <c r="K39" s="405"/>
      <c r="M39" s="403"/>
    </row>
    <row r="40" spans="1:13" ht="12.75" customHeight="1">
      <c r="A40" s="405"/>
      <c r="B40" s="405"/>
      <c r="C40" s="405"/>
      <c r="D40" s="405"/>
      <c r="E40" s="405"/>
      <c r="F40" s="405"/>
      <c r="G40" s="405"/>
      <c r="H40" s="405"/>
      <c r="I40" s="405"/>
      <c r="J40" s="405"/>
      <c r="K40" s="405"/>
      <c r="M40" s="403"/>
    </row>
    <row r="41" spans="1:13" ht="12.75" customHeight="1">
      <c r="A41" s="405"/>
      <c r="B41" s="405"/>
      <c r="C41" s="405"/>
      <c r="D41" s="405"/>
      <c r="E41" s="405"/>
      <c r="F41" s="405"/>
      <c r="G41" s="405"/>
      <c r="H41" s="405"/>
      <c r="I41" s="405"/>
      <c r="J41" s="405"/>
      <c r="K41" s="405"/>
      <c r="M41" s="403"/>
    </row>
    <row r="42" spans="1:11" ht="12.75">
      <c r="A42" s="4"/>
      <c r="B42" s="4"/>
      <c r="C42" s="4"/>
      <c r="D42" s="4"/>
      <c r="E42" s="4"/>
      <c r="F42" s="4"/>
      <c r="G42" s="4"/>
      <c r="H42" s="4"/>
      <c r="I42" s="4"/>
      <c r="J42" s="4"/>
      <c r="K42" s="4"/>
    </row>
    <row r="43" spans="1:11" ht="12.75">
      <c r="A43" s="4"/>
      <c r="B43" s="4"/>
      <c r="C43" s="4"/>
      <c r="D43" s="4"/>
      <c r="E43" s="4"/>
      <c r="F43" s="4"/>
      <c r="G43" s="4"/>
      <c r="H43" s="4"/>
      <c r="I43" s="4"/>
      <c r="J43" s="4"/>
      <c r="K43" s="4"/>
    </row>
    <row r="44" spans="1:11" ht="12.75">
      <c r="A44" s="4"/>
      <c r="B44" s="4"/>
      <c r="C44" s="4"/>
      <c r="D44" s="4"/>
      <c r="E44" s="4"/>
      <c r="F44" s="4"/>
      <c r="G44" s="4"/>
      <c r="H44" s="4"/>
      <c r="I44" s="4"/>
      <c r="J44" s="4"/>
      <c r="K44" s="4"/>
    </row>
    <row r="45" spans="1:11" ht="12.75">
      <c r="A45" s="4"/>
      <c r="B45" s="4"/>
      <c r="C45" s="4"/>
      <c r="D45" s="4"/>
      <c r="E45" s="4"/>
      <c r="F45" s="4"/>
      <c r="G45" s="4"/>
      <c r="H45" s="4"/>
      <c r="I45" s="4"/>
      <c r="J45" s="4"/>
      <c r="K45" s="4"/>
    </row>
    <row r="46" spans="1:11" ht="12.75">
      <c r="A46" s="4"/>
      <c r="B46" s="4"/>
      <c r="C46" s="4"/>
      <c r="D46" s="4"/>
      <c r="E46" s="4"/>
      <c r="F46" s="4"/>
      <c r="G46" s="4"/>
      <c r="H46" s="4"/>
      <c r="I46" s="4"/>
      <c r="J46" s="4"/>
      <c r="K46" s="4"/>
    </row>
    <row r="47" spans="1:11" ht="12.75">
      <c r="A47" s="4"/>
      <c r="B47" s="4"/>
      <c r="C47" s="4"/>
      <c r="D47" s="4"/>
      <c r="E47" s="4"/>
      <c r="F47" s="4"/>
      <c r="G47" s="4"/>
      <c r="H47" s="4"/>
      <c r="I47" s="4"/>
      <c r="J47" s="4"/>
      <c r="K47" s="4"/>
    </row>
    <row r="48" spans="1:11" ht="12.75">
      <c r="A48" s="4"/>
      <c r="B48" s="4"/>
      <c r="C48" s="4"/>
      <c r="D48" s="4"/>
      <c r="E48" s="4"/>
      <c r="F48" s="4"/>
      <c r="G48" s="4"/>
      <c r="H48" s="4"/>
      <c r="I48" s="4"/>
      <c r="J48" s="4"/>
      <c r="K48" s="4"/>
    </row>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3.5" customHeight="1" hidden="1">
      <c r="A99" s="330">
        <v>1</v>
      </c>
    </row>
    <row r="100" s="4" customFormat="1" ht="12.75" hidden="1">
      <c r="A100" s="330" t="s">
        <v>771</v>
      </c>
    </row>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sheetData>
  <sheetProtection password="EF65" sheet="1"/>
  <mergeCells count="34">
    <mergeCell ref="A41:K41"/>
    <mergeCell ref="A33:K33"/>
    <mergeCell ref="A32:K32"/>
    <mergeCell ref="A37:K37"/>
    <mergeCell ref="A38:K38"/>
    <mergeCell ref="A39:K39"/>
    <mergeCell ref="A40:K40"/>
    <mergeCell ref="A35:K35"/>
    <mergeCell ref="A36:K36"/>
    <mergeCell ref="A26:K26"/>
    <mergeCell ref="A34:K34"/>
    <mergeCell ref="A27:K27"/>
    <mergeCell ref="A29:K29"/>
    <mergeCell ref="A28:K28"/>
    <mergeCell ref="A30:K31"/>
    <mergeCell ref="A17:K17"/>
    <mergeCell ref="A22:K22"/>
    <mergeCell ref="A23:K23"/>
    <mergeCell ref="A13:K13"/>
    <mergeCell ref="A14:K14"/>
    <mergeCell ref="A15:K15"/>
    <mergeCell ref="A16:K16"/>
    <mergeCell ref="A25:K25"/>
    <mergeCell ref="A18:K18"/>
    <mergeCell ref="A19:K19"/>
    <mergeCell ref="A20:K20"/>
    <mergeCell ref="A21:K21"/>
    <mergeCell ref="A24:K24"/>
    <mergeCell ref="M24:M25"/>
    <mergeCell ref="M27:M41"/>
    <mergeCell ref="M1:M3"/>
    <mergeCell ref="M5:M10"/>
    <mergeCell ref="M15:M18"/>
    <mergeCell ref="M20:M22"/>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BG128"/>
  <sheetViews>
    <sheetView zoomScalePageLayoutView="0"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84" customWidth="1"/>
  </cols>
  <sheetData>
    <row r="1" spans="1:10" ht="18" customHeight="1" thickBot="1">
      <c r="A1" s="858" t="s">
        <v>683</v>
      </c>
      <c r="B1" s="859"/>
      <c r="C1" s="859"/>
      <c r="D1" s="859"/>
      <c r="E1" s="859"/>
      <c r="F1" s="859"/>
      <c r="G1" s="1080" t="s">
        <v>249</v>
      </c>
      <c r="H1" s="549"/>
      <c r="I1" s="866">
        <f>DAP1!A9</f>
      </c>
      <c r="J1" s="743"/>
    </row>
    <row r="2" spans="1:10" ht="24" customHeight="1">
      <c r="A2" s="868" t="s">
        <v>150</v>
      </c>
      <c r="B2" s="868"/>
      <c r="C2" s="868"/>
      <c r="D2" s="868"/>
      <c r="E2" s="868"/>
      <c r="F2" s="868"/>
      <c r="G2" s="418"/>
      <c r="H2" s="989"/>
      <c r="I2" s="989"/>
      <c r="J2" s="989"/>
    </row>
    <row r="3" spans="1:10" ht="36" customHeight="1">
      <c r="A3" s="885" t="s">
        <v>634</v>
      </c>
      <c r="B3" s="886"/>
      <c r="C3" s="886"/>
      <c r="D3" s="886"/>
      <c r="E3" s="886"/>
      <c r="F3" s="886"/>
      <c r="G3" s="886"/>
      <c r="H3" s="886"/>
      <c r="I3" s="886"/>
      <c r="J3" s="886"/>
    </row>
    <row r="4" spans="1:10" ht="30" customHeight="1">
      <c r="A4" s="1081" t="s">
        <v>164</v>
      </c>
      <c r="B4" s="1082"/>
      <c r="C4" s="1082"/>
      <c r="D4" s="1082"/>
      <c r="E4" s="1082"/>
      <c r="F4" s="1082"/>
      <c r="G4" s="1082"/>
      <c r="H4" s="1082"/>
      <c r="I4" s="1082"/>
      <c r="J4" s="1082"/>
    </row>
    <row r="5" spans="1:10" ht="18" customHeight="1">
      <c r="A5" s="862" t="s">
        <v>165</v>
      </c>
      <c r="B5" s="863"/>
      <c r="C5" s="863"/>
      <c r="D5" s="863"/>
      <c r="E5" s="863"/>
      <c r="F5" s="863"/>
      <c r="G5" s="863"/>
      <c r="H5" s="863"/>
      <c r="I5" s="863"/>
      <c r="J5" s="863"/>
    </row>
    <row r="6" spans="1:10" ht="18" customHeight="1" thickBot="1">
      <c r="A6" s="1059" t="s">
        <v>75</v>
      </c>
      <c r="B6" s="1060"/>
      <c r="C6" s="1060"/>
      <c r="D6" s="1060"/>
      <c r="E6" s="1060"/>
      <c r="F6" s="1060"/>
      <c r="G6" s="1060"/>
      <c r="H6" s="1060"/>
      <c r="I6" s="1060"/>
      <c r="J6" s="1060"/>
    </row>
    <row r="7" spans="1:59" s="157" customFormat="1" ht="24" customHeight="1" thickBot="1">
      <c r="A7" s="1092" t="s">
        <v>70</v>
      </c>
      <c r="B7" s="1093"/>
      <c r="C7" s="1093"/>
      <c r="D7" s="184"/>
      <c r="E7" s="185"/>
      <c r="F7" s="1090" t="s">
        <v>429</v>
      </c>
      <c r="G7" s="1091"/>
      <c r="H7" s="1091"/>
      <c r="I7" s="1091"/>
      <c r="J7" s="184"/>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row>
    <row r="8" spans="1:10" ht="12" customHeight="1" thickBot="1">
      <c r="A8" s="1075"/>
      <c r="B8" s="1076"/>
      <c r="C8" s="1076"/>
      <c r="D8" s="1076"/>
      <c r="E8" s="1076"/>
      <c r="F8" s="1076"/>
      <c r="G8" s="1076"/>
      <c r="H8" s="1076"/>
      <c r="I8" s="1076"/>
      <c r="J8" s="1076"/>
    </row>
    <row r="9" spans="1:10" ht="18" customHeight="1">
      <c r="A9" s="1077"/>
      <c r="B9" s="1078"/>
      <c r="C9" s="1078"/>
      <c r="D9" s="1078"/>
      <c r="E9" s="1078"/>
      <c r="F9" s="1079"/>
      <c r="G9" s="704" t="s">
        <v>602</v>
      </c>
      <c r="H9" s="1086"/>
      <c r="I9" s="704" t="s">
        <v>611</v>
      </c>
      <c r="J9" s="1087"/>
    </row>
    <row r="10" spans="1:10" ht="21" customHeight="1">
      <c r="A10" s="21">
        <v>201</v>
      </c>
      <c r="B10" s="630" t="s">
        <v>40</v>
      </c>
      <c r="C10" s="630"/>
      <c r="D10" s="630"/>
      <c r="E10" s="630"/>
      <c r="F10" s="709"/>
      <c r="G10" s="590">
        <v>0</v>
      </c>
      <c r="H10" s="1068"/>
      <c r="I10" s="1069"/>
      <c r="J10" s="1070"/>
    </row>
    <row r="11" spans="1:10" ht="21" customHeight="1">
      <c r="A11" s="21" t="s">
        <v>166</v>
      </c>
      <c r="B11" s="630" t="s">
        <v>167</v>
      </c>
      <c r="C11" s="630"/>
      <c r="D11" s="630"/>
      <c r="E11" s="630"/>
      <c r="F11" s="709"/>
      <c r="G11" s="590">
        <f>+G10</f>
        <v>0</v>
      </c>
      <c r="H11" s="1068"/>
      <c r="I11" s="1069"/>
      <c r="J11" s="1070"/>
    </row>
    <row r="12" spans="1:10" ht="21" customHeight="1">
      <c r="A12" s="21">
        <v>202</v>
      </c>
      <c r="B12" s="630" t="s">
        <v>41</v>
      </c>
      <c r="C12" s="630"/>
      <c r="D12" s="630"/>
      <c r="E12" s="630"/>
      <c r="F12" s="709"/>
      <c r="G12" s="590">
        <f>+MIN(600000,ROUND(G10*0.3,0))</f>
        <v>0</v>
      </c>
      <c r="H12" s="1068"/>
      <c r="I12" s="1069"/>
      <c r="J12" s="1070"/>
    </row>
    <row r="13" spans="1:10" ht="27.75" customHeight="1">
      <c r="A13" s="21">
        <v>203</v>
      </c>
      <c r="B13" s="587" t="s">
        <v>430</v>
      </c>
      <c r="C13" s="587"/>
      <c r="D13" s="587"/>
      <c r="E13" s="587"/>
      <c r="F13" s="689"/>
      <c r="G13" s="653">
        <f>+G10-G12</f>
        <v>0</v>
      </c>
      <c r="H13" s="1074"/>
      <c r="I13" s="1069"/>
      <c r="J13" s="1070"/>
    </row>
    <row r="14" spans="1:10" ht="36" customHeight="1">
      <c r="A14" s="21">
        <v>204</v>
      </c>
      <c r="B14" s="587" t="s">
        <v>383</v>
      </c>
      <c r="C14" s="587"/>
      <c r="D14" s="587"/>
      <c r="E14" s="587"/>
      <c r="F14" s="689"/>
      <c r="G14" s="590">
        <v>0</v>
      </c>
      <c r="H14" s="1068"/>
      <c r="I14" s="1069"/>
      <c r="J14" s="1070"/>
    </row>
    <row r="15" spans="1:10" ht="36" customHeight="1">
      <c r="A15" s="21">
        <v>205</v>
      </c>
      <c r="B15" s="587" t="s">
        <v>384</v>
      </c>
      <c r="C15" s="587"/>
      <c r="D15" s="587"/>
      <c r="E15" s="587"/>
      <c r="F15" s="689"/>
      <c r="G15" s="590">
        <v>0</v>
      </c>
      <c r="H15" s="1068"/>
      <c r="I15" s="1069"/>
      <c r="J15" s="1070"/>
    </row>
    <row r="16" spans="1:10" ht="27.75" customHeight="1" thickBot="1">
      <c r="A16" s="20">
        <v>206</v>
      </c>
      <c r="B16" s="645" t="s">
        <v>536</v>
      </c>
      <c r="C16" s="645"/>
      <c r="D16" s="645"/>
      <c r="E16" s="645"/>
      <c r="F16" s="1067"/>
      <c r="G16" s="666">
        <f>IF(G10&gt;800000,T("LIMIT"),+G13+G14-G15)</f>
        <v>0</v>
      </c>
      <c r="H16" s="1071"/>
      <c r="I16" s="1072"/>
      <c r="J16" s="1073"/>
    </row>
    <row r="17" spans="1:10" ht="7.5" customHeight="1" thickBot="1">
      <c r="A17" s="862"/>
      <c r="B17" s="863"/>
      <c r="C17" s="863"/>
      <c r="D17" s="863"/>
      <c r="E17" s="863"/>
      <c r="F17" s="863"/>
      <c r="G17" s="863"/>
      <c r="H17" s="863"/>
      <c r="I17" s="863"/>
      <c r="J17" s="863"/>
    </row>
    <row r="18" spans="1:10" ht="24" customHeight="1" thickBot="1">
      <c r="A18" s="1095" t="s">
        <v>71</v>
      </c>
      <c r="B18" s="1096"/>
      <c r="C18" s="1098">
        <v>0</v>
      </c>
      <c r="D18" s="1099"/>
      <c r="E18" s="1100"/>
      <c r="F18" s="1097" t="s">
        <v>72</v>
      </c>
      <c r="G18" s="1096"/>
      <c r="H18" s="1098">
        <v>0</v>
      </c>
      <c r="I18" s="1099"/>
      <c r="J18" s="1101"/>
    </row>
    <row r="19" spans="1:10" ht="12" customHeight="1">
      <c r="A19" s="862"/>
      <c r="B19" s="863"/>
      <c r="C19" s="863"/>
      <c r="D19" s="863"/>
      <c r="E19" s="863"/>
      <c r="F19" s="863"/>
      <c r="G19" s="863"/>
      <c r="H19" s="863"/>
      <c r="I19" s="863"/>
      <c r="J19" s="863"/>
    </row>
    <row r="20" spans="1:10" ht="15.75" customHeight="1">
      <c r="A20" s="862" t="s">
        <v>89</v>
      </c>
      <c r="B20" s="863"/>
      <c r="C20" s="863"/>
      <c r="D20" s="863"/>
      <c r="E20" s="863"/>
      <c r="F20" s="863"/>
      <c r="G20" s="863"/>
      <c r="H20" s="863"/>
      <c r="I20" s="863"/>
      <c r="J20" s="863"/>
    </row>
    <row r="21" spans="1:10" ht="15.75" customHeight="1" thickBot="1">
      <c r="A21" s="1059" t="s">
        <v>44</v>
      </c>
      <c r="B21" s="1060"/>
      <c r="C21" s="1060"/>
      <c r="D21" s="1060"/>
      <c r="E21" s="1060"/>
      <c r="F21" s="1060"/>
      <c r="G21" s="1060"/>
      <c r="H21" s="1060"/>
      <c r="I21" s="1060"/>
      <c r="J21" s="1060"/>
    </row>
    <row r="22" spans="1:10" ht="24" customHeight="1">
      <c r="A22" s="1030" t="s">
        <v>605</v>
      </c>
      <c r="B22" s="585"/>
      <c r="C22" s="976"/>
      <c r="D22" s="1032" t="s">
        <v>599</v>
      </c>
      <c r="E22" s="1033"/>
      <c r="F22" s="1032" t="s">
        <v>600</v>
      </c>
      <c r="G22" s="1033"/>
      <c r="H22" s="1046" t="s">
        <v>90</v>
      </c>
      <c r="I22" s="1047"/>
      <c r="J22" s="132" t="s">
        <v>498</v>
      </c>
    </row>
    <row r="23" spans="1:10" ht="12.75">
      <c r="A23" s="1031">
        <v>1</v>
      </c>
      <c r="B23" s="496"/>
      <c r="C23" s="631"/>
      <c r="D23" s="1034">
        <v>2</v>
      </c>
      <c r="E23" s="1035"/>
      <c r="F23" s="1034">
        <v>3</v>
      </c>
      <c r="G23" s="1035"/>
      <c r="H23" s="1034">
        <v>4</v>
      </c>
      <c r="I23" s="1048"/>
      <c r="J23" s="9">
        <v>5</v>
      </c>
    </row>
    <row r="24" spans="1:10" ht="21" customHeight="1">
      <c r="A24" s="21">
        <v>1</v>
      </c>
      <c r="B24" s="1037"/>
      <c r="C24" s="470"/>
      <c r="D24" s="1038">
        <v>0</v>
      </c>
      <c r="E24" s="1039"/>
      <c r="F24" s="1038">
        <v>0</v>
      </c>
      <c r="G24" s="1039"/>
      <c r="H24" s="1044">
        <f>+MAX(0,D24-F24)</f>
        <v>0</v>
      </c>
      <c r="I24" s="1045"/>
      <c r="J24" s="111"/>
    </row>
    <row r="25" spans="1:10" ht="21" customHeight="1">
      <c r="A25" s="21">
        <v>2</v>
      </c>
      <c r="B25" s="1037"/>
      <c r="C25" s="470"/>
      <c r="D25" s="1038">
        <v>0</v>
      </c>
      <c r="E25" s="1039"/>
      <c r="F25" s="1038">
        <v>0</v>
      </c>
      <c r="G25" s="1039"/>
      <c r="H25" s="1044">
        <f>+MAX(0,D25-F25)</f>
        <v>0</v>
      </c>
      <c r="I25" s="1045"/>
      <c r="J25" s="111"/>
    </row>
    <row r="26" spans="1:10" ht="21" customHeight="1">
      <c r="A26" s="21">
        <v>3</v>
      </c>
      <c r="B26" s="1037"/>
      <c r="C26" s="470"/>
      <c r="D26" s="1038">
        <v>0</v>
      </c>
      <c r="E26" s="1039"/>
      <c r="F26" s="1038">
        <v>0</v>
      </c>
      <c r="G26" s="1039"/>
      <c r="H26" s="1044">
        <f>+MAX(0,D26-F26)</f>
        <v>0</v>
      </c>
      <c r="I26" s="1045"/>
      <c r="J26" s="111"/>
    </row>
    <row r="27" spans="1:10" ht="21" customHeight="1">
      <c r="A27" s="21">
        <v>4</v>
      </c>
      <c r="B27" s="1037"/>
      <c r="C27" s="470"/>
      <c r="D27" s="1038">
        <v>0</v>
      </c>
      <c r="E27" s="1039"/>
      <c r="F27" s="1038">
        <v>0</v>
      </c>
      <c r="G27" s="1039"/>
      <c r="H27" s="1044">
        <f>+MAX(0,D27-F27)</f>
        <v>0</v>
      </c>
      <c r="I27" s="1045"/>
      <c r="J27" s="111"/>
    </row>
    <row r="28" spans="1:10" ht="21" customHeight="1" thickBot="1">
      <c r="A28" s="1036" t="s">
        <v>531</v>
      </c>
      <c r="B28" s="675"/>
      <c r="C28" s="607"/>
      <c r="D28" s="1042"/>
      <c r="E28" s="1043"/>
      <c r="F28" s="1042"/>
      <c r="G28" s="1043"/>
      <c r="H28" s="1040">
        <f>SUM(H24:H27)</f>
        <v>0</v>
      </c>
      <c r="I28" s="1041"/>
      <c r="J28" s="22" t="s">
        <v>592</v>
      </c>
    </row>
    <row r="29" spans="1:10" ht="4.5" customHeight="1" thickBot="1">
      <c r="A29" s="1094"/>
      <c r="B29" s="546"/>
      <c r="C29" s="546"/>
      <c r="D29" s="546"/>
      <c r="E29" s="546"/>
      <c r="F29" s="546"/>
      <c r="G29" s="546"/>
      <c r="H29" s="546"/>
      <c r="I29" s="546"/>
      <c r="J29" s="546"/>
    </row>
    <row r="30" spans="1:10" ht="21" customHeight="1" thickBot="1">
      <c r="A30" s="1061" t="s">
        <v>168</v>
      </c>
      <c r="B30" s="1062"/>
      <c r="C30" s="1063"/>
      <c r="D30" s="1064"/>
      <c r="E30" s="1065"/>
      <c r="F30" s="1066"/>
      <c r="G30" s="1066"/>
      <c r="H30" s="1066"/>
      <c r="I30" s="1066"/>
      <c r="J30" s="1066"/>
    </row>
    <row r="31" spans="1:10" ht="4.5" customHeight="1" thickBot="1">
      <c r="A31" s="1055"/>
      <c r="B31" s="456"/>
      <c r="C31" s="456"/>
      <c r="D31" s="456"/>
      <c r="E31" s="456"/>
      <c r="F31" s="456"/>
      <c r="G31" s="456"/>
      <c r="H31" s="456"/>
      <c r="I31" s="456"/>
      <c r="J31" s="456"/>
    </row>
    <row r="32" spans="1:10" ht="15.75" customHeight="1">
      <c r="A32" s="975"/>
      <c r="B32" s="643"/>
      <c r="C32" s="643"/>
      <c r="D32" s="643"/>
      <c r="E32" s="643"/>
      <c r="F32" s="1056"/>
      <c r="G32" s="1049" t="s">
        <v>602</v>
      </c>
      <c r="H32" s="1050"/>
      <c r="I32" s="1049" t="s">
        <v>611</v>
      </c>
      <c r="J32" s="1051"/>
    </row>
    <row r="33" spans="1:10" ht="21" customHeight="1">
      <c r="A33" s="21">
        <v>207</v>
      </c>
      <c r="B33" s="875" t="s">
        <v>334</v>
      </c>
      <c r="C33" s="875"/>
      <c r="D33" s="875"/>
      <c r="E33" s="875"/>
      <c r="F33" s="876"/>
      <c r="G33" s="902">
        <f>+SUM(D24:E27)</f>
        <v>0</v>
      </c>
      <c r="H33" s="655"/>
      <c r="I33" s="1052"/>
      <c r="J33" s="594"/>
    </row>
    <row r="34" spans="1:10" ht="21" customHeight="1">
      <c r="A34" s="21">
        <v>208</v>
      </c>
      <c r="B34" s="875" t="s">
        <v>91</v>
      </c>
      <c r="C34" s="875"/>
      <c r="D34" s="875"/>
      <c r="E34" s="875"/>
      <c r="F34" s="876"/>
      <c r="G34" s="902">
        <f>+G33-H28</f>
        <v>0</v>
      </c>
      <c r="H34" s="655"/>
      <c r="I34" s="1052"/>
      <c r="J34" s="594"/>
    </row>
    <row r="35" spans="1:59" s="98" customFormat="1" ht="21" customHeight="1" thickBot="1">
      <c r="A35" s="20">
        <v>209</v>
      </c>
      <c r="B35" s="1057" t="s">
        <v>537</v>
      </c>
      <c r="C35" s="1057"/>
      <c r="D35" s="1057"/>
      <c r="E35" s="1057"/>
      <c r="F35" s="1058"/>
      <c r="G35" s="1053">
        <f>IF(G33&gt;800000,T("LIMIT"),+G33-G34)</f>
        <v>0</v>
      </c>
      <c r="H35" s="668"/>
      <c r="I35" s="1054"/>
      <c r="J35" s="600"/>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row>
    <row r="36" spans="1:10" ht="10.5" customHeight="1">
      <c r="A36" s="1083" t="s">
        <v>431</v>
      </c>
      <c r="B36" s="869"/>
      <c r="C36" s="869"/>
      <c r="D36" s="869"/>
      <c r="E36" s="869"/>
      <c r="F36" s="869"/>
      <c r="G36" s="869"/>
      <c r="H36" s="869"/>
      <c r="I36" s="869"/>
      <c r="J36" s="869"/>
    </row>
    <row r="37" spans="1:10" ht="30" customHeight="1">
      <c r="A37" s="1084" t="s">
        <v>169</v>
      </c>
      <c r="B37" s="1085"/>
      <c r="C37" s="1085"/>
      <c r="D37" s="1085"/>
      <c r="E37" s="1085"/>
      <c r="F37" s="1085"/>
      <c r="G37" s="1085"/>
      <c r="H37" s="1085"/>
      <c r="I37" s="1085"/>
      <c r="J37" s="1085"/>
    </row>
    <row r="38" spans="1:10" ht="12.75" customHeight="1">
      <c r="A38" s="1088" t="str">
        <f>+DAP1!A46</f>
        <v>Formulář zpracovala ASPEKT HM, daňová, účetní a auditorská kancelář, www.danovapriznani.cz, business.center.cz</v>
      </c>
      <c r="B38" s="1089"/>
      <c r="C38" s="1089"/>
      <c r="D38" s="1089"/>
      <c r="E38" s="1089"/>
      <c r="F38" s="1089"/>
      <c r="G38" s="1089"/>
      <c r="H38" s="1089"/>
      <c r="I38" s="1089"/>
      <c r="J38" s="1089"/>
    </row>
    <row r="39" spans="1:10" ht="12.75" customHeight="1">
      <c r="A39" s="901" t="s">
        <v>170</v>
      </c>
      <c r="B39" s="901"/>
      <c r="C39" s="901"/>
      <c r="D39" s="901"/>
      <c r="E39" s="901"/>
      <c r="F39" s="901"/>
      <c r="G39" s="901"/>
      <c r="H39" s="901"/>
      <c r="I39" s="901"/>
      <c r="J39" s="901"/>
    </row>
    <row r="40" spans="1:10" ht="12" customHeight="1">
      <c r="A40" s="899" t="s">
        <v>102</v>
      </c>
      <c r="B40" s="899"/>
      <c r="C40" s="899"/>
      <c r="D40" s="899"/>
      <c r="E40" s="899"/>
      <c r="F40" s="899"/>
      <c r="G40" s="899"/>
      <c r="H40" s="418"/>
      <c r="I40" s="418"/>
      <c r="J40" s="418"/>
    </row>
    <row r="41" spans="1:10" ht="12.75">
      <c r="A41" s="84"/>
      <c r="B41" s="84"/>
      <c r="C41" s="84"/>
      <c r="D41" s="84"/>
      <c r="E41" s="84"/>
      <c r="F41" s="84"/>
      <c r="G41" s="84"/>
      <c r="H41" s="84"/>
      <c r="I41" s="84"/>
      <c r="J41" s="84"/>
    </row>
    <row r="42" spans="1:10" ht="12.75">
      <c r="A42" s="84"/>
      <c r="B42" s="84"/>
      <c r="C42" s="84"/>
      <c r="D42" s="84"/>
      <c r="E42" s="84"/>
      <c r="F42" s="84"/>
      <c r="G42" s="84"/>
      <c r="H42" s="84"/>
      <c r="I42" s="84"/>
      <c r="J42" s="84"/>
    </row>
    <row r="43" spans="1:10" ht="12.75">
      <c r="A43" s="84"/>
      <c r="B43" s="84"/>
      <c r="C43" s="84"/>
      <c r="D43" s="84"/>
      <c r="E43" s="84"/>
      <c r="F43" s="84"/>
      <c r="G43" s="84"/>
      <c r="H43" s="84"/>
      <c r="I43" s="84"/>
      <c r="J43" s="84"/>
    </row>
    <row r="44" spans="1:10" ht="12.75">
      <c r="A44" s="84"/>
      <c r="B44" s="84"/>
      <c r="C44" s="84"/>
      <c r="D44" s="84"/>
      <c r="E44" s="84"/>
      <c r="F44" s="84"/>
      <c r="G44" s="84"/>
      <c r="H44" s="84"/>
      <c r="I44" s="84"/>
      <c r="J44" s="84"/>
    </row>
    <row r="45" spans="1:10" ht="12.75">
      <c r="A45" s="84"/>
      <c r="B45" s="84"/>
      <c r="C45" s="84"/>
      <c r="D45" s="84"/>
      <c r="E45" s="84"/>
      <c r="F45" s="84"/>
      <c r="G45" s="84"/>
      <c r="H45" s="84"/>
      <c r="I45" s="84"/>
      <c r="J45" s="84"/>
    </row>
    <row r="46" spans="1:10" ht="12.75">
      <c r="A46" s="84"/>
      <c r="B46" s="84"/>
      <c r="C46" s="84"/>
      <c r="D46" s="84"/>
      <c r="E46" s="84"/>
      <c r="F46" s="84"/>
      <c r="G46" s="84"/>
      <c r="H46" s="84"/>
      <c r="I46" s="84"/>
      <c r="J46" s="84"/>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pans="1:10" ht="12.75">
      <c r="A81" s="84"/>
      <c r="B81" s="84"/>
      <c r="C81" s="84"/>
      <c r="D81" s="84"/>
      <c r="E81" s="84"/>
      <c r="F81" s="84"/>
      <c r="G81" s="84"/>
      <c r="H81" s="84"/>
      <c r="I81" s="84"/>
      <c r="J81" s="84"/>
    </row>
    <row r="82" spans="1:10" ht="12.75">
      <c r="A82" s="84"/>
      <c r="B82" s="84"/>
      <c r="C82" s="84"/>
      <c r="D82" s="84"/>
      <c r="E82" s="84"/>
      <c r="F82" s="84"/>
      <c r="G82" s="84"/>
      <c r="H82" s="84"/>
      <c r="I82" s="84"/>
      <c r="J82" s="84"/>
    </row>
    <row r="83" spans="1:10" ht="12.75">
      <c r="A83" s="84"/>
      <c r="B83" s="84"/>
      <c r="C83" s="84"/>
      <c r="D83" s="84"/>
      <c r="E83" s="84"/>
      <c r="F83" s="84"/>
      <c r="G83" s="84"/>
      <c r="H83" s="84"/>
      <c r="I83" s="84"/>
      <c r="J83" s="84"/>
    </row>
    <row r="84" spans="1:10" ht="12.75">
      <c r="A84" s="84"/>
      <c r="B84" s="84"/>
      <c r="C84" s="84"/>
      <c r="D84" s="84"/>
      <c r="E84" s="84"/>
      <c r="F84" s="84"/>
      <c r="G84" s="84"/>
      <c r="H84" s="84"/>
      <c r="I84" s="84"/>
      <c r="J84" s="84"/>
    </row>
    <row r="85" spans="1:10" ht="12.75">
      <c r="A85" s="84"/>
      <c r="B85" s="84"/>
      <c r="C85" s="84"/>
      <c r="D85" s="84"/>
      <c r="E85" s="84"/>
      <c r="F85" s="84"/>
      <c r="G85" s="84"/>
      <c r="H85" s="84"/>
      <c r="I85" s="84"/>
      <c r="J85" s="84"/>
    </row>
    <row r="86" spans="1:10" ht="12.75">
      <c r="A86" s="84"/>
      <c r="B86" s="84"/>
      <c r="C86" s="84"/>
      <c r="D86" s="84"/>
      <c r="E86" s="84"/>
      <c r="F86" s="84"/>
      <c r="G86" s="84"/>
      <c r="H86" s="84"/>
      <c r="I86" s="84"/>
      <c r="J86" s="84"/>
    </row>
    <row r="87" spans="1:10" ht="12.75">
      <c r="A87" s="84"/>
      <c r="B87" s="84"/>
      <c r="C87" s="84"/>
      <c r="D87" s="84"/>
      <c r="E87" s="84"/>
      <c r="F87" s="84"/>
      <c r="G87" s="84"/>
      <c r="H87" s="84"/>
      <c r="I87" s="84"/>
      <c r="J87" s="84"/>
    </row>
    <row r="88" spans="1:10" ht="12.75">
      <c r="A88" s="84"/>
      <c r="B88" s="84"/>
      <c r="C88" s="84"/>
      <c r="D88" s="84"/>
      <c r="E88" s="84"/>
      <c r="F88" s="84"/>
      <c r="G88" s="84"/>
      <c r="H88" s="84"/>
      <c r="I88" s="84"/>
      <c r="J88" s="84"/>
    </row>
    <row r="89" spans="1:10" ht="12.75">
      <c r="A89" s="84"/>
      <c r="B89" s="84"/>
      <c r="C89" s="84"/>
      <c r="D89" s="84"/>
      <c r="E89" s="84"/>
      <c r="F89" s="84"/>
      <c r="G89" s="84"/>
      <c r="H89" s="84"/>
      <c r="I89" s="84"/>
      <c r="J89" s="84"/>
    </row>
    <row r="90" spans="1:10" ht="12.75">
      <c r="A90" s="84"/>
      <c r="B90" s="84"/>
      <c r="C90" s="84"/>
      <c r="D90" s="84"/>
      <c r="E90" s="84"/>
      <c r="F90" s="84"/>
      <c r="G90" s="84"/>
      <c r="H90" s="84"/>
      <c r="I90" s="84"/>
      <c r="J90" s="84"/>
    </row>
    <row r="91" spans="1:10" ht="12.75">
      <c r="A91" s="84"/>
      <c r="B91" s="84"/>
      <c r="C91" s="84"/>
      <c r="D91" s="84"/>
      <c r="E91" s="84"/>
      <c r="F91" s="84"/>
      <c r="G91" s="84"/>
      <c r="H91" s="84"/>
      <c r="I91" s="84"/>
      <c r="J91" s="84"/>
    </row>
    <row r="92" spans="1:10" ht="12.75">
      <c r="A92" s="84"/>
      <c r="B92" s="84"/>
      <c r="C92" s="84"/>
      <c r="D92" s="84"/>
      <c r="E92" s="84"/>
      <c r="F92" s="84"/>
      <c r="G92" s="84"/>
      <c r="H92" s="84"/>
      <c r="I92" s="84"/>
      <c r="J92" s="84"/>
    </row>
    <row r="93" spans="1:10" ht="12.75">
      <c r="A93" s="84"/>
      <c r="B93" s="84"/>
      <c r="C93" s="84"/>
      <c r="D93" s="84"/>
      <c r="E93" s="84"/>
      <c r="F93" s="84"/>
      <c r="G93" s="84"/>
      <c r="H93" s="84"/>
      <c r="I93" s="84"/>
      <c r="J93" s="84"/>
    </row>
    <row r="94" spans="1:10" ht="12.75">
      <c r="A94" s="84"/>
      <c r="B94" s="84"/>
      <c r="C94" s="84"/>
      <c r="D94" s="84"/>
      <c r="E94" s="84"/>
      <c r="F94" s="84"/>
      <c r="G94" s="84"/>
      <c r="H94" s="84"/>
      <c r="I94" s="84"/>
      <c r="J94" s="84"/>
    </row>
    <row r="95" spans="1:10" ht="12.75">
      <c r="A95" s="84"/>
      <c r="B95" s="84"/>
      <c r="C95" s="84"/>
      <c r="D95" s="84"/>
      <c r="E95" s="84"/>
      <c r="F95" s="84"/>
      <c r="G95" s="84"/>
      <c r="H95" s="84"/>
      <c r="I95" s="84"/>
      <c r="J95" s="84"/>
    </row>
    <row r="96" spans="1:10" ht="12.75">
      <c r="A96" s="84"/>
      <c r="B96" s="84"/>
      <c r="C96" s="84"/>
      <c r="D96" s="84"/>
      <c r="E96" s="84"/>
      <c r="F96" s="84"/>
      <c r="G96" s="84"/>
      <c r="H96" s="84"/>
      <c r="I96" s="84"/>
      <c r="J96" s="84"/>
    </row>
    <row r="97" spans="1:10" ht="12.75">
      <c r="A97" s="84"/>
      <c r="B97" s="84"/>
      <c r="C97" s="84"/>
      <c r="D97" s="84"/>
      <c r="E97" s="84"/>
      <c r="F97" s="84"/>
      <c r="G97" s="84"/>
      <c r="H97" s="84"/>
      <c r="I97" s="84"/>
      <c r="J97" s="84"/>
    </row>
    <row r="98" spans="1:10" ht="12.75">
      <c r="A98" s="84"/>
      <c r="B98" s="84"/>
      <c r="C98" s="84"/>
      <c r="D98" s="84"/>
      <c r="E98" s="84"/>
      <c r="F98" s="84"/>
      <c r="G98" s="84"/>
      <c r="H98" s="84"/>
      <c r="I98" s="84"/>
      <c r="J98" s="84"/>
    </row>
    <row r="99" spans="1:10" ht="12.75">
      <c r="A99" s="84"/>
      <c r="B99" s="84"/>
      <c r="C99" s="84"/>
      <c r="D99" s="84"/>
      <c r="E99" s="84"/>
      <c r="F99" s="84"/>
      <c r="G99" s="84"/>
      <c r="H99" s="84"/>
      <c r="I99" s="84"/>
      <c r="J99" s="84"/>
    </row>
    <row r="100" spans="1:10" ht="12.75">
      <c r="A100" s="84"/>
      <c r="B100" s="84"/>
      <c r="C100" s="84"/>
      <c r="D100" s="84"/>
      <c r="E100" s="84"/>
      <c r="F100" s="84"/>
      <c r="G100" s="84"/>
      <c r="H100" s="84"/>
      <c r="I100" s="84"/>
      <c r="J100" s="84"/>
    </row>
    <row r="101" spans="1:10" ht="12.75">
      <c r="A101" s="84"/>
      <c r="B101" s="84"/>
      <c r="C101" s="84"/>
      <c r="D101" s="84"/>
      <c r="E101" s="84"/>
      <c r="F101" s="84"/>
      <c r="G101" s="84"/>
      <c r="H101" s="84"/>
      <c r="I101" s="84"/>
      <c r="J101" s="84"/>
    </row>
    <row r="102" spans="1:10" ht="12.75">
      <c r="A102" s="84"/>
      <c r="B102" s="84"/>
      <c r="C102" s="84"/>
      <c r="D102" s="84"/>
      <c r="E102" s="84"/>
      <c r="F102" s="84"/>
      <c r="G102" s="84"/>
      <c r="H102" s="84"/>
      <c r="I102" s="84"/>
      <c r="J102" s="84"/>
    </row>
    <row r="103" spans="1:10" ht="12.75">
      <c r="A103" s="84"/>
      <c r="B103" s="84"/>
      <c r="C103" s="84"/>
      <c r="D103" s="84"/>
      <c r="E103" s="84"/>
      <c r="F103" s="84"/>
      <c r="G103" s="84"/>
      <c r="H103" s="84"/>
      <c r="I103" s="84"/>
      <c r="J103" s="84"/>
    </row>
    <row r="104" spans="1:10" ht="12.75">
      <c r="A104" s="84"/>
      <c r="B104" s="84"/>
      <c r="C104" s="84"/>
      <c r="D104" s="84"/>
      <c r="E104" s="84"/>
      <c r="F104" s="84"/>
      <c r="G104" s="84"/>
      <c r="H104" s="84"/>
      <c r="I104" s="84"/>
      <c r="J104" s="84"/>
    </row>
    <row r="105" spans="1:10" ht="12.75">
      <c r="A105" s="84"/>
      <c r="B105" s="84"/>
      <c r="C105" s="84"/>
      <c r="D105" s="84"/>
      <c r="E105" s="84"/>
      <c r="F105" s="84"/>
      <c r="G105" s="84"/>
      <c r="H105" s="84"/>
      <c r="I105" s="84"/>
      <c r="J105" s="84"/>
    </row>
    <row r="106" spans="1:10" ht="12.75">
      <c r="A106" s="84"/>
      <c r="B106" s="84"/>
      <c r="C106" s="84"/>
      <c r="D106" s="84"/>
      <c r="E106" s="84"/>
      <c r="F106" s="84"/>
      <c r="G106" s="84"/>
      <c r="H106" s="84"/>
      <c r="I106" s="84"/>
      <c r="J106" s="84"/>
    </row>
    <row r="107" spans="1:10" ht="12.75">
      <c r="A107" s="84"/>
      <c r="B107" s="84"/>
      <c r="C107" s="84"/>
      <c r="D107" s="84"/>
      <c r="E107" s="84"/>
      <c r="F107" s="84"/>
      <c r="G107" s="84"/>
      <c r="H107" s="84"/>
      <c r="I107" s="84"/>
      <c r="J107" s="84"/>
    </row>
    <row r="108" spans="1:10" ht="12.75">
      <c r="A108" s="84"/>
      <c r="B108" s="84"/>
      <c r="C108" s="84"/>
      <c r="D108" s="84"/>
      <c r="E108" s="84"/>
      <c r="F108" s="84"/>
      <c r="G108" s="84"/>
      <c r="H108" s="84"/>
      <c r="I108" s="84"/>
      <c r="J108" s="84"/>
    </row>
    <row r="109" spans="1:10" ht="12.75">
      <c r="A109" s="84"/>
      <c r="B109" s="84"/>
      <c r="C109" s="84"/>
      <c r="D109" s="84"/>
      <c r="E109" s="84"/>
      <c r="F109" s="84"/>
      <c r="G109" s="84"/>
      <c r="H109" s="84"/>
      <c r="I109" s="84"/>
      <c r="J109" s="84"/>
    </row>
    <row r="110" spans="1:10" ht="12.75">
      <c r="A110" s="84"/>
      <c r="B110" s="84"/>
      <c r="C110" s="84"/>
      <c r="D110" s="84"/>
      <c r="E110" s="84"/>
      <c r="F110" s="84"/>
      <c r="G110" s="84"/>
      <c r="H110" s="84"/>
      <c r="I110" s="84"/>
      <c r="J110" s="84"/>
    </row>
    <row r="111" spans="1:10" ht="12.75">
      <c r="A111" s="84"/>
      <c r="B111" s="84"/>
      <c r="C111" s="84"/>
      <c r="D111" s="84"/>
      <c r="E111" s="84"/>
      <c r="F111" s="84"/>
      <c r="G111" s="84"/>
      <c r="H111" s="84"/>
      <c r="I111" s="84"/>
      <c r="J111" s="84"/>
    </row>
    <row r="112" spans="1:10" ht="12.75">
      <c r="A112" s="84"/>
      <c r="B112" s="84"/>
      <c r="C112" s="84"/>
      <c r="D112" s="84"/>
      <c r="E112" s="84"/>
      <c r="F112" s="84"/>
      <c r="G112" s="84"/>
      <c r="H112" s="84"/>
      <c r="I112" s="84"/>
      <c r="J112" s="84"/>
    </row>
    <row r="113" spans="1:10" ht="12.75">
      <c r="A113" s="84"/>
      <c r="B113" s="84"/>
      <c r="C113" s="84"/>
      <c r="D113" s="84"/>
      <c r="E113" s="84"/>
      <c r="F113" s="84"/>
      <c r="G113" s="84"/>
      <c r="H113" s="84"/>
      <c r="I113" s="84"/>
      <c r="J113" s="84"/>
    </row>
    <row r="114" spans="1:10" ht="12.75">
      <c r="A114" s="84"/>
      <c r="B114" s="84"/>
      <c r="C114" s="84"/>
      <c r="D114" s="84"/>
      <c r="E114" s="84"/>
      <c r="F114" s="84"/>
      <c r="G114" s="84"/>
      <c r="H114" s="84"/>
      <c r="I114" s="84"/>
      <c r="J114" s="84"/>
    </row>
    <row r="115" spans="1:10" ht="12.75">
      <c r="A115" s="84"/>
      <c r="B115" s="84"/>
      <c r="C115" s="84"/>
      <c r="D115" s="84"/>
      <c r="E115" s="84"/>
      <c r="F115" s="84"/>
      <c r="G115" s="84"/>
      <c r="H115" s="84"/>
      <c r="I115" s="84"/>
      <c r="J115" s="84"/>
    </row>
    <row r="116" spans="1:10" ht="12.75">
      <c r="A116" s="84"/>
      <c r="B116" s="84"/>
      <c r="C116" s="84"/>
      <c r="D116" s="84"/>
      <c r="E116" s="84"/>
      <c r="F116" s="84"/>
      <c r="G116" s="84"/>
      <c r="H116" s="84"/>
      <c r="I116" s="84"/>
      <c r="J116" s="84"/>
    </row>
    <row r="117" spans="1:10" ht="12.75">
      <c r="A117" s="84"/>
      <c r="B117" s="84"/>
      <c r="C117" s="84"/>
      <c r="D117" s="84"/>
      <c r="E117" s="84"/>
      <c r="F117" s="84"/>
      <c r="G117" s="84"/>
      <c r="H117" s="84"/>
      <c r="I117" s="84"/>
      <c r="J117" s="84"/>
    </row>
    <row r="118" spans="1:10" ht="12.75">
      <c r="A118" s="84"/>
      <c r="B118" s="84"/>
      <c r="C118" s="84"/>
      <c r="D118" s="84"/>
      <c r="E118" s="84"/>
      <c r="F118" s="84"/>
      <c r="G118" s="84"/>
      <c r="H118" s="84"/>
      <c r="I118" s="84"/>
      <c r="J118" s="84"/>
    </row>
    <row r="119" spans="1:10" ht="12.75">
      <c r="A119" s="84"/>
      <c r="B119" s="84"/>
      <c r="C119" s="84"/>
      <c r="D119" s="84"/>
      <c r="E119" s="84"/>
      <c r="F119" s="84"/>
      <c r="G119" s="84"/>
      <c r="H119" s="84"/>
      <c r="I119" s="84"/>
      <c r="J119" s="84"/>
    </row>
    <row r="120" spans="1:10" ht="12.75">
      <c r="A120" s="84"/>
      <c r="B120" s="84"/>
      <c r="C120" s="84"/>
      <c r="D120" s="84"/>
      <c r="E120" s="84"/>
      <c r="F120" s="84"/>
      <c r="G120" s="84"/>
      <c r="H120" s="84"/>
      <c r="I120" s="84"/>
      <c r="J120" s="84"/>
    </row>
    <row r="121" spans="1:10" ht="12.75">
      <c r="A121" s="84"/>
      <c r="B121" s="84"/>
      <c r="C121" s="84"/>
      <c r="D121" s="84"/>
      <c r="E121" s="84"/>
      <c r="F121" s="84"/>
      <c r="G121" s="84"/>
      <c r="H121" s="84"/>
      <c r="I121" s="84"/>
      <c r="J121" s="84"/>
    </row>
    <row r="122" spans="1:10" ht="12.75">
      <c r="A122" s="84"/>
      <c r="B122" s="84"/>
      <c r="C122" s="84"/>
      <c r="D122" s="84"/>
      <c r="E122" s="84"/>
      <c r="F122" s="84"/>
      <c r="G122" s="84"/>
      <c r="H122" s="84"/>
      <c r="I122" s="84"/>
      <c r="J122" s="84"/>
    </row>
    <row r="123" spans="1:10" ht="12.75">
      <c r="A123" s="84"/>
      <c r="B123" s="84"/>
      <c r="C123" s="84"/>
      <c r="D123" s="84"/>
      <c r="E123" s="84"/>
      <c r="F123" s="84"/>
      <c r="G123" s="84"/>
      <c r="H123" s="84"/>
      <c r="I123" s="84"/>
      <c r="J123" s="84"/>
    </row>
    <row r="124" spans="1:10" ht="12.75">
      <c r="A124" s="84"/>
      <c r="B124" s="84"/>
      <c r="C124" s="84"/>
      <c r="D124" s="84"/>
      <c r="E124" s="84"/>
      <c r="F124" s="84"/>
      <c r="G124" s="84"/>
      <c r="H124" s="84"/>
      <c r="I124" s="84"/>
      <c r="J124" s="84"/>
    </row>
    <row r="125" spans="1:10" ht="12.75">
      <c r="A125" s="84"/>
      <c r="B125" s="84"/>
      <c r="C125" s="84"/>
      <c r="D125" s="84"/>
      <c r="E125" s="84"/>
      <c r="F125" s="84"/>
      <c r="G125" s="84"/>
      <c r="H125" s="84"/>
      <c r="I125" s="84"/>
      <c r="J125" s="84"/>
    </row>
    <row r="126" spans="1:10" ht="12.75">
      <c r="A126" s="84"/>
      <c r="B126" s="84"/>
      <c r="C126" s="84"/>
      <c r="D126" s="84"/>
      <c r="E126" s="84"/>
      <c r="F126" s="84"/>
      <c r="G126" s="84"/>
      <c r="H126" s="84"/>
      <c r="I126" s="84"/>
      <c r="J126" s="84"/>
    </row>
    <row r="127" spans="1:10" ht="12.75">
      <c r="A127" s="84"/>
      <c r="B127" s="84"/>
      <c r="C127" s="84"/>
      <c r="D127" s="84"/>
      <c r="E127" s="84"/>
      <c r="F127" s="84"/>
      <c r="G127" s="84"/>
      <c r="H127" s="84"/>
      <c r="I127" s="84"/>
      <c r="J127" s="84"/>
    </row>
    <row r="128" spans="1:10" ht="12.75">
      <c r="A128" s="84"/>
      <c r="B128" s="84"/>
      <c r="C128" s="84"/>
      <c r="D128" s="84"/>
      <c r="E128" s="84"/>
      <c r="F128" s="84"/>
      <c r="G128" s="84"/>
      <c r="H128" s="84"/>
      <c r="I128" s="84"/>
      <c r="J128" s="84"/>
    </row>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sheetData>
  <sheetProtection password="EF65" sheet="1" objects="1" scenarios="1"/>
  <mergeCells count="94">
    <mergeCell ref="B11:F11"/>
    <mergeCell ref="G11:H11"/>
    <mergeCell ref="I11:J11"/>
    <mergeCell ref="A29:J29"/>
    <mergeCell ref="A19:J19"/>
    <mergeCell ref="A18:B18"/>
    <mergeCell ref="F18:G18"/>
    <mergeCell ref="C18:E18"/>
    <mergeCell ref="H18:J18"/>
    <mergeCell ref="G14:H14"/>
    <mergeCell ref="A40:J40"/>
    <mergeCell ref="A4:J4"/>
    <mergeCell ref="A36:J36"/>
    <mergeCell ref="A37:J37"/>
    <mergeCell ref="G9:H9"/>
    <mergeCell ref="I9:J9"/>
    <mergeCell ref="A38:J38"/>
    <mergeCell ref="F7:I7"/>
    <mergeCell ref="A7:C7"/>
    <mergeCell ref="G10:H10"/>
    <mergeCell ref="I1:J1"/>
    <mergeCell ref="G1:H1"/>
    <mergeCell ref="A1:F1"/>
    <mergeCell ref="A2:G2"/>
    <mergeCell ref="H2:J2"/>
    <mergeCell ref="A3:J3"/>
    <mergeCell ref="I10:J10"/>
    <mergeCell ref="B10:F10"/>
    <mergeCell ref="A8:J8"/>
    <mergeCell ref="A9:F9"/>
    <mergeCell ref="A5:J5"/>
    <mergeCell ref="A6:J6"/>
    <mergeCell ref="A20:J20"/>
    <mergeCell ref="I14:J14"/>
    <mergeCell ref="G12:H12"/>
    <mergeCell ref="I12:J12"/>
    <mergeCell ref="G13:H13"/>
    <mergeCell ref="I13:J13"/>
    <mergeCell ref="B12:F12"/>
    <mergeCell ref="B13:F13"/>
    <mergeCell ref="B14:F14"/>
    <mergeCell ref="B15:F15"/>
    <mergeCell ref="B16:F16"/>
    <mergeCell ref="A17:J17"/>
    <mergeCell ref="G15:H15"/>
    <mergeCell ref="I15:J15"/>
    <mergeCell ref="G16:H16"/>
    <mergeCell ref="I16:J16"/>
    <mergeCell ref="A21:J21"/>
    <mergeCell ref="D24:E24"/>
    <mergeCell ref="D25:E25"/>
    <mergeCell ref="G33:H33"/>
    <mergeCell ref="I33:J33"/>
    <mergeCell ref="F22:G22"/>
    <mergeCell ref="F23:G23"/>
    <mergeCell ref="A30:B30"/>
    <mergeCell ref="C30:D30"/>
    <mergeCell ref="E30:J30"/>
    <mergeCell ref="I34:J34"/>
    <mergeCell ref="G35:H35"/>
    <mergeCell ref="I35:J35"/>
    <mergeCell ref="A31:J31"/>
    <mergeCell ref="B33:F33"/>
    <mergeCell ref="A32:F32"/>
    <mergeCell ref="B35:F35"/>
    <mergeCell ref="B34:F34"/>
    <mergeCell ref="G34:H34"/>
    <mergeCell ref="H22:I22"/>
    <mergeCell ref="H23:I23"/>
    <mergeCell ref="H25:I25"/>
    <mergeCell ref="G32:H32"/>
    <mergeCell ref="I32:J32"/>
    <mergeCell ref="F24:G24"/>
    <mergeCell ref="F25:G25"/>
    <mergeCell ref="F26:G26"/>
    <mergeCell ref="F27:G27"/>
    <mergeCell ref="H24:I24"/>
    <mergeCell ref="D27:E27"/>
    <mergeCell ref="H28:I28"/>
    <mergeCell ref="F28:G28"/>
    <mergeCell ref="D28:E28"/>
    <mergeCell ref="H26:I26"/>
    <mergeCell ref="H27:I27"/>
    <mergeCell ref="D26:E26"/>
    <mergeCell ref="A39:J39"/>
    <mergeCell ref="A22:C22"/>
    <mergeCell ref="A23:C23"/>
    <mergeCell ref="D22:E22"/>
    <mergeCell ref="D23:E23"/>
    <mergeCell ref="A28:C28"/>
    <mergeCell ref="B24:C24"/>
    <mergeCell ref="B25:C25"/>
    <mergeCell ref="B26:C26"/>
    <mergeCell ref="B27:C2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1" sqref="F11"/>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858" t="s">
        <v>497</v>
      </c>
      <c r="B1" s="418"/>
      <c r="C1" s="418"/>
      <c r="D1" s="1080" t="s">
        <v>601</v>
      </c>
      <c r="E1" s="1124"/>
      <c r="F1" s="926"/>
      <c r="G1" s="194">
        <f>+2Př!I1</f>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868" t="s">
        <v>171</v>
      </c>
      <c r="B2" s="868"/>
      <c r="C2" s="868"/>
      <c r="D2" s="868"/>
      <c r="E2" s="868"/>
      <c r="F2" s="868"/>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885" t="s">
        <v>634</v>
      </c>
      <c r="B3" s="528"/>
      <c r="C3" s="528"/>
      <c r="D3" s="528"/>
      <c r="E3" s="528"/>
      <c r="F3" s="528"/>
      <c r="G3" s="528"/>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24" customHeight="1">
      <c r="A4" s="1125" t="s">
        <v>728</v>
      </c>
      <c r="B4" s="1082"/>
      <c r="C4" s="1082"/>
      <c r="D4" s="1082"/>
      <c r="E4" s="1082"/>
      <c r="F4" s="1082"/>
      <c r="G4" s="1082"/>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24" customHeight="1">
      <c r="A5" s="1107" t="s">
        <v>646</v>
      </c>
      <c r="B5" s="1108"/>
      <c r="C5" s="1108"/>
      <c r="D5" s="1108"/>
      <c r="E5" s="1108"/>
      <c r="F5" s="1108"/>
      <c r="G5" s="1108"/>
    </row>
    <row r="6" spans="1:7" ht="36" customHeight="1">
      <c r="A6" s="1109" t="s">
        <v>489</v>
      </c>
      <c r="B6" s="548"/>
      <c r="C6" s="548"/>
      <c r="D6" s="548"/>
      <c r="E6" s="548"/>
      <c r="F6" s="548"/>
      <c r="G6" s="548"/>
    </row>
    <row r="7" spans="1:7" ht="15" customHeight="1">
      <c r="A7" s="1109" t="s">
        <v>31</v>
      </c>
      <c r="B7" s="842"/>
      <c r="C7" s="159"/>
      <c r="D7" s="1110"/>
      <c r="E7" s="548"/>
      <c r="F7" s="548"/>
      <c r="G7" s="548"/>
    </row>
    <row r="8" spans="1:7" ht="7.5" customHeight="1" thickBot="1">
      <c r="A8" s="1111"/>
      <c r="B8" s="1112"/>
      <c r="C8" s="1112"/>
      <c r="D8" s="1112"/>
      <c r="E8" s="1112"/>
      <c r="F8" s="1112"/>
      <c r="G8" s="1112"/>
    </row>
    <row r="9" spans="1:7" ht="15" customHeight="1">
      <c r="A9" s="1102"/>
      <c r="B9" s="546"/>
      <c r="C9" s="546"/>
      <c r="D9" s="546"/>
      <c r="E9" s="1103"/>
      <c r="F9" s="1105" t="s">
        <v>39</v>
      </c>
      <c r="G9" s="1106"/>
    </row>
    <row r="10" spans="1:7" ht="15" customHeight="1">
      <c r="A10" s="1104"/>
      <c r="B10" s="505"/>
      <c r="C10" s="505"/>
      <c r="D10" s="505"/>
      <c r="E10" s="506"/>
      <c r="F10" s="86" t="s">
        <v>602</v>
      </c>
      <c r="G10" s="97" t="s">
        <v>611</v>
      </c>
    </row>
    <row r="11" spans="1:7" ht="24" customHeight="1">
      <c r="A11" s="50">
        <v>321</v>
      </c>
      <c r="B11" s="1115" t="s">
        <v>32</v>
      </c>
      <c r="C11" s="1115"/>
      <c r="D11" s="1115"/>
      <c r="E11" s="1116"/>
      <c r="F11" s="121">
        <v>0</v>
      </c>
      <c r="G11" s="75"/>
    </row>
    <row r="12" spans="1:7" ht="24" customHeight="1">
      <c r="A12" s="50">
        <v>322</v>
      </c>
      <c r="B12" s="1115" t="s">
        <v>33</v>
      </c>
      <c r="C12" s="1115"/>
      <c r="D12" s="1115"/>
      <c r="E12" s="1116"/>
      <c r="F12" s="121">
        <v>0</v>
      </c>
      <c r="G12" s="75"/>
    </row>
    <row r="13" spans="1:7" ht="24" customHeight="1">
      <c r="A13" s="50">
        <v>323</v>
      </c>
      <c r="B13" s="1115" t="s">
        <v>530</v>
      </c>
      <c r="C13" s="1115"/>
      <c r="D13" s="1115"/>
      <c r="E13" s="1116"/>
      <c r="F13" s="121">
        <v>0</v>
      </c>
      <c r="G13" s="75"/>
    </row>
    <row r="14" spans="1:7" ht="24" customHeight="1">
      <c r="A14" s="50">
        <v>324</v>
      </c>
      <c r="B14" s="1115" t="s">
        <v>512</v>
      </c>
      <c r="C14" s="1115"/>
      <c r="D14" s="1115"/>
      <c r="E14" s="1116"/>
      <c r="F14" s="304">
        <f>ROUND(+IF(+IF(IF(DAP2!E18=0,0,(F11-F12)/DAP2!E18)&lt;0,0,IF(DAP2!E18=0,0,(F11-F12)/DAP2!E18))&gt;1,1,+IF(IF(DAP2!E18=0,0,(F11-F12)/DAP2!E18)&lt;0,0,IF(DAP2!E18=0,0,(F11-F12)/DAP2!E18))),4)</f>
        <v>0</v>
      </c>
      <c r="G14" s="75"/>
    </row>
    <row r="15" spans="1:7" ht="24" customHeight="1">
      <c r="A15" s="50">
        <v>325</v>
      </c>
      <c r="B15" s="1115" t="s">
        <v>492</v>
      </c>
      <c r="C15" s="1115"/>
      <c r="D15" s="1115"/>
      <c r="E15" s="1116"/>
      <c r="F15" s="335">
        <f>ROUND((+DAP2!F37+DAP2!F40)*3Př!F14,2)</f>
        <v>0</v>
      </c>
      <c r="G15" s="75"/>
    </row>
    <row r="16" spans="1:7" ht="24" customHeight="1" thickBot="1">
      <c r="A16" s="52">
        <v>326</v>
      </c>
      <c r="B16" s="1117" t="s">
        <v>594</v>
      </c>
      <c r="C16" s="1117"/>
      <c r="D16" s="1117"/>
      <c r="E16" s="1118"/>
      <c r="F16" s="336">
        <f>+MIN(F13,F15)</f>
        <v>0</v>
      </c>
      <c r="G16" s="95"/>
    </row>
    <row r="17" spans="1:7" ht="24" customHeight="1" thickBot="1">
      <c r="A17" s="91">
        <v>327</v>
      </c>
      <c r="B17" s="1122" t="s">
        <v>595</v>
      </c>
      <c r="C17" s="1122"/>
      <c r="D17" s="1122"/>
      <c r="E17" s="1123"/>
      <c r="F17" s="337">
        <f>+F13-F16</f>
        <v>0</v>
      </c>
      <c r="G17" s="96"/>
    </row>
    <row r="18" spans="1:7" ht="24" customHeight="1" thickBot="1">
      <c r="A18" s="91">
        <v>328</v>
      </c>
      <c r="B18" s="1122" t="s">
        <v>756</v>
      </c>
      <c r="C18" s="1122"/>
      <c r="D18" s="1122"/>
      <c r="E18" s="1123"/>
      <c r="F18" s="338">
        <f>+F16+3Př_a!F17</f>
        <v>0</v>
      </c>
      <c r="G18" s="96"/>
    </row>
    <row r="19" spans="1:7" ht="24" customHeight="1" thickBot="1">
      <c r="A19" s="91">
        <v>329</v>
      </c>
      <c r="B19" s="1122" t="s">
        <v>757</v>
      </c>
      <c r="C19" s="1122"/>
      <c r="D19" s="1122"/>
      <c r="E19" s="1123"/>
      <c r="F19" s="338">
        <f>+F17+3Př_a!F18</f>
        <v>0</v>
      </c>
      <c r="G19" s="96"/>
    </row>
    <row r="20" spans="1:7" ht="24" customHeight="1" thickBot="1">
      <c r="A20" s="1109"/>
      <c r="B20" s="548"/>
      <c r="C20" s="548"/>
      <c r="D20" s="548"/>
      <c r="E20" s="548"/>
      <c r="F20" s="548"/>
      <c r="G20" s="548"/>
    </row>
    <row r="21" spans="1:7" ht="24" customHeight="1" thickBot="1">
      <c r="A21" s="91">
        <v>330</v>
      </c>
      <c r="B21" s="1121" t="s">
        <v>172</v>
      </c>
      <c r="C21" s="1122"/>
      <c r="D21" s="1122"/>
      <c r="E21" s="1123"/>
      <c r="F21" s="337">
        <f>+IF(F11&gt;0,DAP2!F37+DAP2!F40-F18,0)</f>
        <v>0</v>
      </c>
      <c r="G21" s="96"/>
    </row>
    <row r="22" spans="1:7" ht="300" customHeight="1">
      <c r="A22" s="612"/>
      <c r="B22" s="604"/>
      <c r="C22" s="604"/>
      <c r="D22" s="604"/>
      <c r="E22" s="604"/>
      <c r="F22" s="604"/>
      <c r="G22" s="604"/>
    </row>
    <row r="23" spans="1:7" ht="15.75" customHeight="1">
      <c r="A23" s="1120" t="str">
        <f>+DAP1!A46</f>
        <v>Formulář zpracovala ASPEKT HM, daňová, účetní a auditorská kancelář, www.danovapriznani.cz, business.center.cz</v>
      </c>
      <c r="B23" s="1120"/>
      <c r="C23" s="1120"/>
      <c r="D23" s="1120"/>
      <c r="E23" s="1120"/>
      <c r="F23" s="1120"/>
      <c r="G23" s="1120"/>
    </row>
    <row r="24" spans="1:60" s="187" customFormat="1" ht="12" customHeight="1">
      <c r="A24" s="1119" t="s">
        <v>173</v>
      </c>
      <c r="B24" s="1119"/>
      <c r="C24" s="1119"/>
      <c r="D24" s="1119"/>
      <c r="E24" s="1119"/>
      <c r="F24" s="1119"/>
      <c r="G24" s="1119"/>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row>
    <row r="25" spans="1:7" ht="12.75">
      <c r="A25" s="1113" t="s">
        <v>102</v>
      </c>
      <c r="B25" s="1113"/>
      <c r="C25" s="1113"/>
      <c r="D25" s="1113"/>
      <c r="E25" s="1114"/>
      <c r="F25" s="1114"/>
      <c r="G25" s="111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sheetData>
  <sheetProtection password="EF65" sheet="1" objects="1" scenarios="1"/>
  <mergeCells count="27">
    <mergeCell ref="B21:E21"/>
    <mergeCell ref="B17:E17"/>
    <mergeCell ref="B18:E18"/>
    <mergeCell ref="B19:E19"/>
    <mergeCell ref="A1:C1"/>
    <mergeCell ref="A2:F2"/>
    <mergeCell ref="D1:F1"/>
    <mergeCell ref="A3:G3"/>
    <mergeCell ref="A4:G4"/>
    <mergeCell ref="B11:E11"/>
    <mergeCell ref="A25:G25"/>
    <mergeCell ref="B12:E12"/>
    <mergeCell ref="B13:E13"/>
    <mergeCell ref="B15:E15"/>
    <mergeCell ref="B16:E16"/>
    <mergeCell ref="A24:G24"/>
    <mergeCell ref="B14:E14"/>
    <mergeCell ref="A23:G23"/>
    <mergeCell ref="A22:G22"/>
    <mergeCell ref="A20:G20"/>
    <mergeCell ref="A9:E10"/>
    <mergeCell ref="F9:G9"/>
    <mergeCell ref="A5:G5"/>
    <mergeCell ref="A6:G6"/>
    <mergeCell ref="A7:B7"/>
    <mergeCell ref="D7:G7"/>
    <mergeCell ref="A8:G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zoomScalePageLayoutView="0" workbookViewId="0" topLeftCell="A1">
      <selection activeCell="F12" sqref="F1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84" customWidth="1"/>
  </cols>
  <sheetData>
    <row r="1" spans="1:58" s="157" customFormat="1" ht="16.5" thickBot="1">
      <c r="A1" s="858"/>
      <c r="B1" s="418"/>
      <c r="C1" s="418"/>
      <c r="D1" s="1080" t="s">
        <v>663</v>
      </c>
      <c r="E1" s="1124"/>
      <c r="F1" s="926"/>
      <c r="G1" s="286">
        <v>1</v>
      </c>
      <c r="H1" s="84"/>
      <c r="I1" s="84"/>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row>
    <row r="2" spans="1:60" s="98" customFormat="1" ht="24" customHeight="1">
      <c r="A2" s="868"/>
      <c r="B2" s="868"/>
      <c r="C2" s="868"/>
      <c r="D2" s="868"/>
      <c r="E2" s="868"/>
      <c r="F2" s="868"/>
      <c r="G2" s="128"/>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1137" t="s">
        <v>664</v>
      </c>
      <c r="B3" s="1138"/>
      <c r="C3" s="1138"/>
      <c r="D3" s="1138"/>
      <c r="E3" s="1138"/>
      <c r="F3" s="1138"/>
      <c r="G3" s="1138"/>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7" customFormat="1" ht="18" customHeight="1">
      <c r="A4" s="1131" t="s">
        <v>666</v>
      </c>
      <c r="B4" s="1132"/>
      <c r="C4" s="1132"/>
      <c r="D4" s="1132"/>
      <c r="E4" s="1132"/>
      <c r="F4" s="1132"/>
      <c r="G4" s="1132"/>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row>
    <row r="5" spans="1:7" ht="18" customHeight="1">
      <c r="A5" s="1133" t="s">
        <v>385</v>
      </c>
      <c r="B5" s="1134"/>
      <c r="C5" s="1134"/>
      <c r="D5" s="1134"/>
      <c r="E5" s="1134"/>
      <c r="F5" s="1134"/>
      <c r="G5" s="1134"/>
    </row>
    <row r="6" spans="1:7" ht="18" customHeight="1">
      <c r="A6" s="1135" t="s">
        <v>511</v>
      </c>
      <c r="B6" s="1136"/>
      <c r="C6" s="1136"/>
      <c r="D6" s="1136"/>
      <c r="E6" s="1136"/>
      <c r="F6" s="1136"/>
      <c r="G6" s="1136"/>
    </row>
    <row r="7" spans="1:7" ht="18" customHeight="1">
      <c r="A7" s="1126"/>
      <c r="B7" s="1127"/>
      <c r="C7" s="1127"/>
      <c r="D7" s="1127"/>
      <c r="E7" s="1127"/>
      <c r="F7" s="1127"/>
      <c r="G7" s="1127"/>
    </row>
    <row r="8" spans="1:7" ht="24" customHeight="1">
      <c r="A8" s="1109" t="s">
        <v>31</v>
      </c>
      <c r="B8" s="842"/>
      <c r="C8" s="159"/>
      <c r="D8" s="1110"/>
      <c r="E8" s="548"/>
      <c r="F8" s="548"/>
      <c r="G8" s="548"/>
    </row>
    <row r="9" spans="1:7" ht="7.5" customHeight="1" thickBot="1">
      <c r="A9" s="1111"/>
      <c r="B9" s="1112"/>
      <c r="C9" s="1112"/>
      <c r="D9" s="1112"/>
      <c r="E9" s="1112"/>
      <c r="F9" s="1112"/>
      <c r="G9" s="1112"/>
    </row>
    <row r="10" spans="1:7" ht="15" customHeight="1">
      <c r="A10" s="1102"/>
      <c r="B10" s="546"/>
      <c r="C10" s="546"/>
      <c r="D10" s="546"/>
      <c r="E10" s="1103"/>
      <c r="F10" s="1105" t="s">
        <v>39</v>
      </c>
      <c r="G10" s="1106"/>
    </row>
    <row r="11" spans="1:7" ht="15" customHeight="1">
      <c r="A11" s="1104"/>
      <c r="B11" s="505"/>
      <c r="C11" s="505"/>
      <c r="D11" s="505"/>
      <c r="E11" s="506"/>
      <c r="F11" s="86" t="s">
        <v>602</v>
      </c>
      <c r="G11" s="97" t="s">
        <v>611</v>
      </c>
    </row>
    <row r="12" spans="1:7" ht="24" customHeight="1">
      <c r="A12" s="283">
        <v>321</v>
      </c>
      <c r="B12" s="1115" t="s">
        <v>32</v>
      </c>
      <c r="C12" s="1115"/>
      <c r="D12" s="1115"/>
      <c r="E12" s="1116"/>
      <c r="F12" s="121">
        <v>0</v>
      </c>
      <c r="G12" s="75"/>
    </row>
    <row r="13" spans="1:7" ht="24" customHeight="1">
      <c r="A13" s="283">
        <v>322</v>
      </c>
      <c r="B13" s="1115" t="s">
        <v>33</v>
      </c>
      <c r="C13" s="1115"/>
      <c r="D13" s="1115"/>
      <c r="E13" s="1116"/>
      <c r="F13" s="121">
        <v>0</v>
      </c>
      <c r="G13" s="75"/>
    </row>
    <row r="14" spans="1:7" ht="24" customHeight="1">
      <c r="A14" s="283">
        <v>323</v>
      </c>
      <c r="B14" s="1115" t="s">
        <v>530</v>
      </c>
      <c r="C14" s="1115"/>
      <c r="D14" s="1115"/>
      <c r="E14" s="1116"/>
      <c r="F14" s="121">
        <v>0</v>
      </c>
      <c r="G14" s="75"/>
    </row>
    <row r="15" spans="1:7" ht="24" customHeight="1">
      <c r="A15" s="283">
        <v>324</v>
      </c>
      <c r="B15" s="1115" t="s">
        <v>386</v>
      </c>
      <c r="C15" s="1115"/>
      <c r="D15" s="1115"/>
      <c r="E15" s="1116"/>
      <c r="F15" s="188">
        <f>+IF(+IF(IF(DAP2!E18=0,0,(F12-F13)/DAP2!E18)&lt;0,0,IF(DAP2!E18=0,0,(F12-F13)/DAP2!E18))&gt;1,1,+IF(IF(DAP2!E18=0,0,(F12-F13)/DAP2!E18)&lt;0,0,IF(DAP2!E18=0,0,(F12-F13)/DAP2!E18)))</f>
        <v>0</v>
      </c>
      <c r="G15" s="75"/>
    </row>
    <row r="16" spans="1:7" ht="24" customHeight="1">
      <c r="A16" s="283">
        <v>325</v>
      </c>
      <c r="B16" s="1115" t="s">
        <v>715</v>
      </c>
      <c r="C16" s="1115"/>
      <c r="D16" s="1115"/>
      <c r="E16" s="1116"/>
      <c r="F16" s="335">
        <f>ROUND((+DAP2!F37+DAP2!F40)*F15,2)</f>
        <v>0</v>
      </c>
      <c r="G16" s="75"/>
    </row>
    <row r="17" spans="1:7" ht="24" customHeight="1" thickBot="1">
      <c r="A17" s="284">
        <v>326</v>
      </c>
      <c r="B17" s="1117" t="s">
        <v>594</v>
      </c>
      <c r="C17" s="1117"/>
      <c r="D17" s="1117"/>
      <c r="E17" s="1118"/>
      <c r="F17" s="336">
        <f>+MIN(F14,F16)</f>
        <v>0</v>
      </c>
      <c r="G17" s="95"/>
    </row>
    <row r="18" spans="1:7" ht="24" customHeight="1" thickBot="1">
      <c r="A18" s="285">
        <v>327</v>
      </c>
      <c r="B18" s="1121" t="s">
        <v>714</v>
      </c>
      <c r="C18" s="1122"/>
      <c r="D18" s="1122"/>
      <c r="E18" s="1123"/>
      <c r="F18" s="337">
        <f>IF(F12&gt;0,+DAP2!F37+DAP2!F40-F17,0)</f>
        <v>0</v>
      </c>
      <c r="G18" s="96"/>
    </row>
    <row r="19" spans="1:7" ht="24" customHeight="1">
      <c r="A19" s="1128" t="s">
        <v>667</v>
      </c>
      <c r="B19" s="1129"/>
      <c r="C19" s="1129"/>
      <c r="D19" s="1129"/>
      <c r="E19" s="1129"/>
      <c r="F19" s="1129"/>
      <c r="G19" s="1129"/>
    </row>
    <row r="20" spans="1:7" ht="330" customHeight="1">
      <c r="A20" s="1130"/>
      <c r="B20" s="565"/>
      <c r="C20" s="565"/>
      <c r="D20" s="565"/>
      <c r="E20" s="565"/>
      <c r="F20" s="565"/>
      <c r="G20" s="565"/>
    </row>
    <row r="21" spans="1:7" ht="15.75" customHeight="1">
      <c r="A21" s="1120" t="str">
        <f>+DAP1!A46</f>
        <v>Formulář zpracovala ASPEKT HM, daňová, účetní a auditorská kancelář, www.danovapriznani.cz, business.center.cz</v>
      </c>
      <c r="B21" s="1120"/>
      <c r="C21" s="1120"/>
      <c r="D21" s="1120"/>
      <c r="E21" s="1120"/>
      <c r="F21" s="1120"/>
      <c r="G21" s="1120"/>
    </row>
    <row r="22" spans="1:60" s="187" customFormat="1" ht="12" customHeight="1">
      <c r="A22" s="1119" t="s">
        <v>668</v>
      </c>
      <c r="B22" s="1119"/>
      <c r="C22" s="1119"/>
      <c r="D22" s="1119"/>
      <c r="E22" s="1119"/>
      <c r="F22" s="1119"/>
      <c r="G22" s="1119"/>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row>
    <row r="23" spans="1:7" ht="12.75">
      <c r="A23" s="1113" t="s">
        <v>102</v>
      </c>
      <c r="B23" s="1113"/>
      <c r="C23" s="1113"/>
      <c r="D23" s="1113"/>
      <c r="E23" s="1114"/>
      <c r="F23" s="1114"/>
      <c r="G23" s="1114"/>
    </row>
    <row r="24" spans="1:7" ht="12.75">
      <c r="A24" s="84"/>
      <c r="B24" s="84"/>
      <c r="C24" s="84"/>
      <c r="D24" s="84"/>
      <c r="E24" s="84"/>
      <c r="F24" s="84"/>
      <c r="G24" s="84"/>
    </row>
    <row r="25" spans="1:7" ht="12.75">
      <c r="A25" s="84"/>
      <c r="B25" s="84"/>
      <c r="C25" s="84"/>
      <c r="D25" s="84"/>
      <c r="E25" s="84"/>
      <c r="F25" s="84"/>
      <c r="G25" s="84"/>
    </row>
    <row r="26" spans="1:7" ht="12.75">
      <c r="A26" s="84"/>
      <c r="B26" s="84"/>
      <c r="C26" s="84"/>
      <c r="D26" s="84"/>
      <c r="E26" s="84"/>
      <c r="F26" s="84"/>
      <c r="G26" s="84"/>
    </row>
    <row r="27" spans="1:7" ht="12.75">
      <c r="A27" s="84"/>
      <c r="B27" s="84"/>
      <c r="C27" s="84"/>
      <c r="D27" s="84"/>
      <c r="E27" s="84"/>
      <c r="F27" s="84"/>
      <c r="G27" s="84"/>
    </row>
    <row r="28" spans="1:7" ht="12.75">
      <c r="A28" s="84"/>
      <c r="B28" s="84"/>
      <c r="C28" s="84"/>
      <c r="D28" s="84"/>
      <c r="E28" s="84"/>
      <c r="F28" s="84"/>
      <c r="G28" s="84"/>
    </row>
    <row r="29" spans="1:7" ht="12.75">
      <c r="A29" s="84"/>
      <c r="B29" s="84"/>
      <c r="C29" s="84"/>
      <c r="D29" s="84"/>
      <c r="E29" s="84"/>
      <c r="F29" s="84"/>
      <c r="G29" s="84"/>
    </row>
    <row r="30" spans="1:7" ht="12.75">
      <c r="A30" s="84"/>
      <c r="B30" s="84"/>
      <c r="C30" s="84"/>
      <c r="D30" s="84"/>
      <c r="E30" s="84"/>
      <c r="F30" s="84"/>
      <c r="G30" s="84"/>
    </row>
    <row r="31" spans="1:7" ht="12.75">
      <c r="A31" s="84"/>
      <c r="B31" s="84"/>
      <c r="C31" s="84"/>
      <c r="D31" s="84"/>
      <c r="E31" s="84"/>
      <c r="F31" s="84"/>
      <c r="G31" s="84"/>
    </row>
    <row r="32" spans="1:7" ht="12.75">
      <c r="A32" s="84"/>
      <c r="B32" s="84"/>
      <c r="C32" s="84"/>
      <c r="D32" s="84"/>
      <c r="E32" s="84"/>
      <c r="F32" s="84"/>
      <c r="G32" s="84"/>
    </row>
    <row r="33" spans="1:7" ht="12.75">
      <c r="A33" s="84"/>
      <c r="B33" s="84"/>
      <c r="C33" s="84"/>
      <c r="D33" s="84"/>
      <c r="E33" s="84"/>
      <c r="F33" s="84"/>
      <c r="G33" s="84"/>
    </row>
    <row r="34" spans="1:7" ht="12.75">
      <c r="A34" s="84"/>
      <c r="B34" s="84"/>
      <c r="C34" s="84"/>
      <c r="D34" s="84"/>
      <c r="E34" s="84"/>
      <c r="F34" s="84"/>
      <c r="G34" s="84"/>
    </row>
    <row r="35" spans="1:7" ht="12.75">
      <c r="A35" s="84"/>
      <c r="B35" s="84"/>
      <c r="C35" s="84"/>
      <c r="D35" s="84"/>
      <c r="E35" s="84"/>
      <c r="F35" s="84"/>
      <c r="G35" s="84"/>
    </row>
    <row r="36" spans="1:7" ht="12.75">
      <c r="A36" s="84"/>
      <c r="B36" s="84"/>
      <c r="C36" s="84"/>
      <c r="D36" s="84"/>
      <c r="E36" s="84"/>
      <c r="F36" s="84"/>
      <c r="G36" s="84"/>
    </row>
    <row r="37" spans="1:7" ht="12.75">
      <c r="A37" s="84"/>
      <c r="B37" s="84"/>
      <c r="C37" s="84"/>
      <c r="D37" s="84"/>
      <c r="E37" s="84"/>
      <c r="F37" s="84"/>
      <c r="G37" s="84"/>
    </row>
    <row r="38" spans="1:7" ht="12.75">
      <c r="A38" s="84"/>
      <c r="B38" s="84"/>
      <c r="C38" s="84"/>
      <c r="D38" s="84"/>
      <c r="E38" s="84"/>
      <c r="F38" s="84"/>
      <c r="G38" s="84"/>
    </row>
    <row r="39" spans="1:7" ht="12.75">
      <c r="A39" s="84"/>
      <c r="B39" s="84"/>
      <c r="C39" s="84"/>
      <c r="D39" s="84"/>
      <c r="E39" s="84"/>
      <c r="F39" s="84"/>
      <c r="G39" s="84"/>
    </row>
    <row r="40" spans="1:7" ht="12.75">
      <c r="A40" s="84"/>
      <c r="B40" s="84"/>
      <c r="C40" s="84"/>
      <c r="D40" s="84"/>
      <c r="E40" s="84"/>
      <c r="F40" s="84"/>
      <c r="G40" s="84"/>
    </row>
    <row r="41" spans="1:7" ht="12.75">
      <c r="A41" s="84"/>
      <c r="B41" s="84"/>
      <c r="C41" s="84"/>
      <c r="D41" s="84"/>
      <c r="E41" s="84"/>
      <c r="F41" s="84"/>
      <c r="G41" s="84"/>
    </row>
    <row r="42" spans="1:7" ht="12.75">
      <c r="A42" s="84"/>
      <c r="B42" s="84"/>
      <c r="C42" s="84"/>
      <c r="D42" s="84"/>
      <c r="E42" s="84"/>
      <c r="F42" s="84"/>
      <c r="G42" s="84"/>
    </row>
    <row r="43" spans="1:7" ht="12.75">
      <c r="A43" s="84"/>
      <c r="B43" s="84"/>
      <c r="C43" s="84"/>
      <c r="D43" s="84"/>
      <c r="E43" s="84"/>
      <c r="F43" s="84"/>
      <c r="G43" s="84"/>
    </row>
    <row r="44" spans="1:7" ht="12.75">
      <c r="A44" s="84"/>
      <c r="B44" s="84"/>
      <c r="C44" s="84"/>
      <c r="D44" s="84"/>
      <c r="E44" s="84"/>
      <c r="F44" s="84"/>
      <c r="G44" s="84"/>
    </row>
    <row r="45" spans="1:7" ht="12.75">
      <c r="A45" s="84"/>
      <c r="B45" s="84"/>
      <c r="C45" s="84"/>
      <c r="D45" s="84"/>
      <c r="E45" s="84"/>
      <c r="F45" s="84"/>
      <c r="G45" s="84"/>
    </row>
    <row r="46" spans="1:7" ht="12.75">
      <c r="A46" s="84"/>
      <c r="B46" s="84"/>
      <c r="C46" s="84"/>
      <c r="D46" s="84"/>
      <c r="E46" s="84"/>
      <c r="F46" s="84"/>
      <c r="G46" s="84"/>
    </row>
    <row r="47" spans="1:7" ht="12.75">
      <c r="A47" s="84"/>
      <c r="B47" s="84"/>
      <c r="C47" s="84"/>
      <c r="D47" s="84"/>
      <c r="E47" s="84"/>
      <c r="F47" s="84"/>
      <c r="G47" s="84"/>
    </row>
    <row r="48" spans="1:7" ht="12.75">
      <c r="A48" s="84"/>
      <c r="B48" s="84"/>
      <c r="C48" s="84"/>
      <c r="D48" s="84"/>
      <c r="E48" s="84"/>
      <c r="F48" s="84"/>
      <c r="G48" s="84"/>
    </row>
    <row r="49" spans="1:7" ht="12.75">
      <c r="A49" s="84"/>
      <c r="B49" s="84"/>
      <c r="C49" s="84"/>
      <c r="D49" s="84"/>
      <c r="E49" s="84"/>
      <c r="F49" s="84"/>
      <c r="G49" s="84"/>
    </row>
    <row r="50" spans="1:7" ht="12.75">
      <c r="A50" s="84"/>
      <c r="B50" s="84"/>
      <c r="C50" s="84"/>
      <c r="D50" s="84"/>
      <c r="E50" s="84"/>
      <c r="F50" s="84"/>
      <c r="G50" s="84"/>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84" customFormat="1" ht="12.75"/>
    <row r="66" s="84" customFormat="1" ht="12.75"/>
    <row r="67" s="84" customFormat="1" ht="12.75"/>
    <row r="68" s="84" customFormat="1" ht="12.75"/>
    <row r="69" s="84" customFormat="1" ht="12.75"/>
    <row r="70" s="84" customFormat="1" ht="12.75"/>
    <row r="71" s="84" customFormat="1" ht="12.75"/>
    <row r="72" s="84" customFormat="1" ht="12.75"/>
    <row r="73" s="84" customFormat="1" ht="12.75"/>
    <row r="74" s="84" customFormat="1" ht="12.75"/>
    <row r="75" s="84" customFormat="1" ht="12.75"/>
    <row r="76" s="84" customFormat="1" ht="12.75"/>
    <row r="77" s="84" customFormat="1" ht="12.75"/>
    <row r="78" s="84" customFormat="1" ht="12.75"/>
    <row r="79" s="84" customFormat="1" ht="12.75"/>
    <row r="80" s="84" customFormat="1" ht="12.75"/>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sheetData>
  <sheetProtection password="EF65" sheet="1" objects="1" scenarios="1"/>
  <mergeCells count="25">
    <mergeCell ref="A4:G4"/>
    <mergeCell ref="A5:G5"/>
    <mergeCell ref="A6:G6"/>
    <mergeCell ref="A8:B8"/>
    <mergeCell ref="D8:G8"/>
    <mergeCell ref="A1:C1"/>
    <mergeCell ref="D1:F1"/>
    <mergeCell ref="A2:F2"/>
    <mergeCell ref="A3:G3"/>
    <mergeCell ref="B15:E15"/>
    <mergeCell ref="B16:E16"/>
    <mergeCell ref="A9:G9"/>
    <mergeCell ref="A10:E11"/>
    <mergeCell ref="F10:G10"/>
    <mergeCell ref="B12:E12"/>
    <mergeCell ref="A22:G22"/>
    <mergeCell ref="A23:G23"/>
    <mergeCell ref="A7:G7"/>
    <mergeCell ref="A19:G19"/>
    <mergeCell ref="A20:G20"/>
    <mergeCell ref="A21:G21"/>
    <mergeCell ref="B17:E17"/>
    <mergeCell ref="B18:E18"/>
    <mergeCell ref="B13:E13"/>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zoomScalePageLayoutView="0" workbookViewId="0" topLeftCell="A1">
      <selection activeCell="B13" sqref="B13"/>
    </sheetView>
  </sheetViews>
  <sheetFormatPr defaultColWidth="9.140625" defaultRowHeight="12.75"/>
  <cols>
    <col min="2" max="6" width="18.7109375" style="0" customWidth="1"/>
    <col min="7" max="38" width="9.140625" style="29" customWidth="1"/>
  </cols>
  <sheetData>
    <row r="1" spans="1:6" ht="19.5" customHeight="1" thickBot="1">
      <c r="A1" s="1149"/>
      <c r="B1" s="1149"/>
      <c r="C1" s="1146" t="s">
        <v>249</v>
      </c>
      <c r="D1" s="1147"/>
      <c r="E1" s="1148"/>
      <c r="F1" s="200">
        <f>+2Př!I1</f>
      </c>
    </row>
    <row r="2" spans="1:6" ht="27.75" customHeight="1">
      <c r="A2" s="1149"/>
      <c r="B2" s="1149"/>
      <c r="C2" s="1149"/>
      <c r="D2" s="1149"/>
      <c r="E2" s="1149"/>
      <c r="F2" s="1149"/>
    </row>
    <row r="3" spans="1:6" ht="27.75" customHeight="1">
      <c r="A3" s="1150" t="s">
        <v>661</v>
      </c>
      <c r="B3" s="1150"/>
      <c r="C3" s="1150"/>
      <c r="D3" s="1150"/>
      <c r="E3" s="1150"/>
      <c r="F3" s="1150"/>
    </row>
    <row r="4" spans="1:6" ht="27.75" customHeight="1" thickBot="1">
      <c r="A4" s="1149"/>
      <c r="B4" s="1149"/>
      <c r="C4" s="1149"/>
      <c r="D4" s="1149"/>
      <c r="E4" s="1149"/>
      <c r="F4" s="1149"/>
    </row>
    <row r="5" spans="1:38" s="192" customFormat="1" ht="18.75" thickBot="1">
      <c r="A5" s="1151" t="s">
        <v>572</v>
      </c>
      <c r="B5" s="1151"/>
      <c r="C5" s="1151"/>
      <c r="D5" s="1151"/>
      <c r="E5" s="1152"/>
      <c r="F5" s="193">
        <f>+DAP1!F24</f>
        <v>2014</v>
      </c>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1:6" ht="18">
      <c r="A6" s="1157" t="s">
        <v>662</v>
      </c>
      <c r="B6" s="1157"/>
      <c r="C6" s="1157"/>
      <c r="D6" s="1157"/>
      <c r="E6" s="1157"/>
      <c r="F6" s="1157"/>
    </row>
    <row r="7" spans="1:6" ht="15">
      <c r="A7" s="1158" t="s">
        <v>387</v>
      </c>
      <c r="B7" s="1158"/>
      <c r="C7" s="1158"/>
      <c r="D7" s="1158"/>
      <c r="E7" s="1158"/>
      <c r="F7" s="1158"/>
    </row>
    <row r="8" spans="1:6" ht="13.5" thickBot="1">
      <c r="A8" s="1149"/>
      <c r="B8" s="1149"/>
      <c r="C8" s="1149"/>
      <c r="D8" s="1149"/>
      <c r="E8" s="1149"/>
      <c r="F8" s="1149"/>
    </row>
    <row r="9" spans="1:6" ht="12.75">
      <c r="A9" s="239" t="s">
        <v>655</v>
      </c>
      <c r="B9" s="240" t="s">
        <v>660</v>
      </c>
      <c r="C9" s="240" t="s">
        <v>659</v>
      </c>
      <c r="D9" s="240" t="s">
        <v>658</v>
      </c>
      <c r="E9" s="240" t="s">
        <v>657</v>
      </c>
      <c r="F9" s="241" t="s">
        <v>656</v>
      </c>
    </row>
    <row r="10" spans="1:6" ht="12.75" customHeight="1">
      <c r="A10" s="1159" t="s">
        <v>333</v>
      </c>
      <c r="B10" s="1155" t="s">
        <v>388</v>
      </c>
      <c r="C10" s="1155" t="s">
        <v>651</v>
      </c>
      <c r="D10" s="1155" t="s">
        <v>652</v>
      </c>
      <c r="E10" s="1155" t="s">
        <v>653</v>
      </c>
      <c r="F10" s="1144" t="s">
        <v>654</v>
      </c>
    </row>
    <row r="11" spans="1:6" ht="45.75" customHeight="1">
      <c r="A11" s="1159"/>
      <c r="B11" s="1155"/>
      <c r="C11" s="1155"/>
      <c r="D11" s="1156"/>
      <c r="E11" s="1156"/>
      <c r="F11" s="1145"/>
    </row>
    <row r="12" spans="1:6" ht="18" customHeight="1">
      <c r="A12" s="201">
        <v>1</v>
      </c>
      <c r="B12" s="242">
        <v>2013</v>
      </c>
      <c r="C12" s="243">
        <v>0</v>
      </c>
      <c r="D12" s="243">
        <v>0</v>
      </c>
      <c r="E12" s="243">
        <v>0</v>
      </c>
      <c r="F12" s="244">
        <f aca="true" t="shared" si="0" ref="F12:F19">+C12-D12-E12</f>
        <v>0</v>
      </c>
    </row>
    <row r="13" spans="1:6" ht="18" customHeight="1">
      <c r="A13" s="201">
        <v>2</v>
      </c>
      <c r="B13" s="245"/>
      <c r="C13" s="243"/>
      <c r="D13" s="243"/>
      <c r="E13" s="243"/>
      <c r="F13" s="244">
        <f t="shared" si="0"/>
        <v>0</v>
      </c>
    </row>
    <row r="14" spans="1:6" ht="18" customHeight="1">
      <c r="A14" s="201">
        <v>3</v>
      </c>
      <c r="B14" s="245"/>
      <c r="C14" s="243"/>
      <c r="D14" s="243"/>
      <c r="E14" s="243"/>
      <c r="F14" s="244">
        <f t="shared" si="0"/>
        <v>0</v>
      </c>
    </row>
    <row r="15" spans="1:6" ht="18" customHeight="1">
      <c r="A15" s="201">
        <v>4</v>
      </c>
      <c r="B15" s="245"/>
      <c r="C15" s="243"/>
      <c r="D15" s="243"/>
      <c r="E15" s="243"/>
      <c r="F15" s="244">
        <f t="shared" si="0"/>
        <v>0</v>
      </c>
    </row>
    <row r="16" spans="1:6" ht="18" customHeight="1">
      <c r="A16" s="201">
        <v>5</v>
      </c>
      <c r="B16" s="245"/>
      <c r="C16" s="243"/>
      <c r="D16" s="243"/>
      <c r="E16" s="243"/>
      <c r="F16" s="244">
        <f t="shared" si="0"/>
        <v>0</v>
      </c>
    </row>
    <row r="17" spans="1:6" ht="18" customHeight="1">
      <c r="A17" s="201">
        <v>6</v>
      </c>
      <c r="B17" s="245"/>
      <c r="C17" s="243"/>
      <c r="D17" s="243"/>
      <c r="E17" s="243"/>
      <c r="F17" s="244">
        <f t="shared" si="0"/>
        <v>0</v>
      </c>
    </row>
    <row r="18" spans="1:6" ht="18" customHeight="1">
      <c r="A18" s="201">
        <v>7</v>
      </c>
      <c r="B18" s="245"/>
      <c r="C18" s="243"/>
      <c r="D18" s="243"/>
      <c r="E18" s="243"/>
      <c r="F18" s="244">
        <f t="shared" si="0"/>
        <v>0</v>
      </c>
    </row>
    <row r="19" spans="1:6" ht="18" customHeight="1">
      <c r="A19" s="201">
        <v>8</v>
      </c>
      <c r="B19" s="245"/>
      <c r="C19" s="243"/>
      <c r="D19" s="243"/>
      <c r="E19" s="243"/>
      <c r="F19" s="244">
        <f t="shared" si="0"/>
        <v>0</v>
      </c>
    </row>
    <row r="20" spans="1:6" ht="18" customHeight="1" thickBot="1">
      <c r="A20" s="246">
        <v>9</v>
      </c>
      <c r="B20" s="1153" t="s">
        <v>407</v>
      </c>
      <c r="C20" s="1154"/>
      <c r="D20" s="1154"/>
      <c r="E20" s="247">
        <f>SUM(E12:E19)</f>
        <v>0</v>
      </c>
      <c r="F20" s="248">
        <f>SUM(F12:F19)</f>
        <v>0</v>
      </c>
    </row>
    <row r="21" spans="1:6" ht="24" customHeight="1">
      <c r="A21" s="1141"/>
      <c r="B21" s="1141"/>
      <c r="C21" s="1141"/>
      <c r="D21" s="1141"/>
      <c r="E21" s="1141"/>
      <c r="F21" s="1141"/>
    </row>
    <row r="22" spans="1:6" ht="24" customHeight="1">
      <c r="A22" s="1141"/>
      <c r="B22" s="1141"/>
      <c r="C22" s="1141"/>
      <c r="D22" s="1141"/>
      <c r="E22" s="1141"/>
      <c r="F22" s="1141"/>
    </row>
    <row r="23" spans="1:6" ht="24" customHeight="1">
      <c r="A23" s="1141"/>
      <c r="B23" s="1141"/>
      <c r="C23" s="1141"/>
      <c r="D23" s="1141"/>
      <c r="E23" s="1141"/>
      <c r="F23" s="1141"/>
    </row>
    <row r="24" spans="1:6" ht="24" customHeight="1">
      <c r="A24" s="1141"/>
      <c r="B24" s="1141"/>
      <c r="C24" s="1141"/>
      <c r="D24" s="1141"/>
      <c r="E24" s="1141"/>
      <c r="F24" s="1141"/>
    </row>
    <row r="25" spans="1:6" ht="24" customHeight="1">
      <c r="A25" s="1141"/>
      <c r="B25" s="1141"/>
      <c r="C25" s="1141"/>
      <c r="D25" s="1141"/>
      <c r="E25" s="1141"/>
      <c r="F25" s="1141"/>
    </row>
    <row r="26" spans="1:6" ht="24" customHeight="1">
      <c r="A26" s="1141"/>
      <c r="B26" s="1141"/>
      <c r="C26" s="1141"/>
      <c r="D26" s="1141"/>
      <c r="E26" s="1141"/>
      <c r="F26" s="1141"/>
    </row>
    <row r="27" spans="1:6" ht="24" customHeight="1">
      <c r="A27" s="1141"/>
      <c r="B27" s="1141"/>
      <c r="C27" s="1141"/>
      <c r="D27" s="1141"/>
      <c r="E27" s="1141"/>
      <c r="F27" s="1141"/>
    </row>
    <row r="28" spans="1:6" ht="24" customHeight="1">
      <c r="A28" s="1141"/>
      <c r="B28" s="1141"/>
      <c r="C28" s="1141"/>
      <c r="D28" s="1141"/>
      <c r="E28" s="1141"/>
      <c r="F28" s="1141"/>
    </row>
    <row r="29" spans="1:6" ht="24" customHeight="1">
      <c r="A29" s="1141"/>
      <c r="B29" s="1141"/>
      <c r="C29" s="1141"/>
      <c r="D29" s="1141"/>
      <c r="E29" s="1141"/>
      <c r="F29" s="1141"/>
    </row>
    <row r="30" spans="1:6" ht="24" customHeight="1">
      <c r="A30" s="1141"/>
      <c r="B30" s="1141"/>
      <c r="C30" s="1141"/>
      <c r="D30" s="1141"/>
      <c r="E30" s="1141"/>
      <c r="F30" s="1141"/>
    </row>
    <row r="31" spans="1:6" ht="24" customHeight="1">
      <c r="A31" s="1141"/>
      <c r="B31" s="1141"/>
      <c r="C31" s="1141"/>
      <c r="D31" s="1141"/>
      <c r="E31" s="1141"/>
      <c r="F31" s="1141"/>
    </row>
    <row r="32" spans="1:6" ht="24" customHeight="1">
      <c r="A32" s="1141"/>
      <c r="B32" s="1141"/>
      <c r="C32" s="1141"/>
      <c r="D32" s="1141"/>
      <c r="E32" s="1141"/>
      <c r="F32" s="1141"/>
    </row>
    <row r="33" spans="1:6" ht="24" customHeight="1">
      <c r="A33" s="1141"/>
      <c r="B33" s="1141"/>
      <c r="C33" s="1141"/>
      <c r="D33" s="1141"/>
      <c r="E33" s="1141"/>
      <c r="F33" s="1141"/>
    </row>
    <row r="34" spans="1:6" ht="12.75">
      <c r="A34" s="1142" t="str">
        <f>+DAP1!A46</f>
        <v>Formulář zpracovala ASPEKT HM, daňová, účetní a auditorská kancelář, www.danovapriznani.cz, business.center.cz</v>
      </c>
      <c r="B34" s="1143"/>
      <c r="C34" s="1143"/>
      <c r="D34" s="1143"/>
      <c r="E34" s="1143"/>
      <c r="F34" s="1143"/>
    </row>
    <row r="35" spans="1:6" ht="12.75">
      <c r="A35" s="1139" t="s">
        <v>389</v>
      </c>
      <c r="B35" s="1139"/>
      <c r="C35" s="1139"/>
      <c r="D35" s="1139"/>
      <c r="E35" s="1139"/>
      <c r="F35" s="1139"/>
    </row>
    <row r="36" spans="1:6" ht="12.75">
      <c r="A36" s="1140" t="s">
        <v>102</v>
      </c>
      <c r="B36" s="1140"/>
      <c r="C36" s="1140"/>
      <c r="D36" s="1140"/>
      <c r="E36" s="1140"/>
      <c r="F36" s="1140"/>
    </row>
    <row r="37" spans="1:6" ht="12.75">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sheetData>
  <sheetProtection password="EF65" sheet="1" objects="1" scenarios="1"/>
  <mergeCells count="32">
    <mergeCell ref="B20:D20"/>
    <mergeCell ref="D10:D11"/>
    <mergeCell ref="E10:E11"/>
    <mergeCell ref="A6:F6"/>
    <mergeCell ref="A7:F7"/>
    <mergeCell ref="A8:F8"/>
    <mergeCell ref="A10:A11"/>
    <mergeCell ref="B10:B11"/>
    <mergeCell ref="C10:C11"/>
    <mergeCell ref="A27:F27"/>
    <mergeCell ref="A28:F28"/>
    <mergeCell ref="A33:F33"/>
    <mergeCell ref="F10:F11"/>
    <mergeCell ref="C1:E1"/>
    <mergeCell ref="A1:B1"/>
    <mergeCell ref="A2:F2"/>
    <mergeCell ref="A3:F3"/>
    <mergeCell ref="A4:F4"/>
    <mergeCell ref="A5:E5"/>
    <mergeCell ref="A21:F21"/>
    <mergeCell ref="A22:F22"/>
    <mergeCell ref="A23:F23"/>
    <mergeCell ref="A24:F24"/>
    <mergeCell ref="A25:F25"/>
    <mergeCell ref="A26:F26"/>
    <mergeCell ref="A35:F35"/>
    <mergeCell ref="A36:F36"/>
    <mergeCell ref="A29:F29"/>
    <mergeCell ref="A30:F30"/>
    <mergeCell ref="A31:F31"/>
    <mergeCell ref="A32:F32"/>
    <mergeCell ref="A34:F34"/>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zoomScalePageLayoutView="0" workbookViewId="0" topLeftCell="A1">
      <selection activeCell="A32" sqref="A32:F32"/>
    </sheetView>
  </sheetViews>
  <sheetFormatPr defaultColWidth="9.140625" defaultRowHeight="12.75"/>
  <cols>
    <col min="1" max="1" width="7.421875" style="0" customWidth="1"/>
    <col min="2" max="2" width="64.7109375" style="0" customWidth="1"/>
    <col min="3" max="6" width="18.7109375" style="0" customWidth="1"/>
    <col min="7" max="21" width="9.140625" style="29" customWidth="1"/>
  </cols>
  <sheetData>
    <row r="1" spans="1:6" ht="18" customHeight="1">
      <c r="A1" s="1146" t="s">
        <v>249</v>
      </c>
      <c r="B1" s="1141"/>
      <c r="C1" s="1141"/>
      <c r="D1" s="1163"/>
      <c r="E1" s="1161">
        <f>+6Př!F1</f>
      </c>
      <c r="F1" s="1162"/>
    </row>
    <row r="2" spans="1:6" ht="12.75">
      <c r="A2" s="1141"/>
      <c r="B2" s="1141"/>
      <c r="C2" s="1141"/>
      <c r="D2" s="1141"/>
      <c r="E2" s="1141"/>
      <c r="F2" s="1141"/>
    </row>
    <row r="3" spans="1:21" s="157" customFormat="1" ht="27.75">
      <c r="A3" s="1164" t="s">
        <v>538</v>
      </c>
      <c r="B3" s="1164"/>
      <c r="C3" s="1164"/>
      <c r="D3" s="1164"/>
      <c r="E3" s="1164"/>
      <c r="F3" s="1164"/>
      <c r="G3" s="122"/>
      <c r="H3" s="122"/>
      <c r="I3" s="122"/>
      <c r="J3" s="122"/>
      <c r="K3" s="122"/>
      <c r="L3" s="122"/>
      <c r="M3" s="122"/>
      <c r="N3" s="122"/>
      <c r="O3" s="122"/>
      <c r="P3" s="122"/>
      <c r="Q3" s="122"/>
      <c r="R3" s="122"/>
      <c r="S3" s="122"/>
      <c r="T3" s="122"/>
      <c r="U3" s="122"/>
    </row>
    <row r="4" spans="1:21" s="157" customFormat="1" ht="18">
      <c r="A4" s="425" t="s">
        <v>390</v>
      </c>
      <c r="B4" s="425"/>
      <c r="C4" s="425"/>
      <c r="D4" s="425"/>
      <c r="E4" s="425"/>
      <c r="F4" s="425"/>
      <c r="G4" s="122"/>
      <c r="H4" s="122"/>
      <c r="I4" s="122"/>
      <c r="J4" s="122"/>
      <c r="K4" s="122"/>
      <c r="L4" s="122"/>
      <c r="M4" s="122"/>
      <c r="N4" s="122"/>
      <c r="O4" s="122"/>
      <c r="P4" s="122"/>
      <c r="Q4" s="122"/>
      <c r="R4" s="122"/>
      <c r="S4" s="122"/>
      <c r="T4" s="122"/>
      <c r="U4" s="122"/>
    </row>
    <row r="5" spans="1:21" s="157" customFormat="1" ht="18">
      <c r="A5" s="425" t="s">
        <v>87</v>
      </c>
      <c r="B5" s="425"/>
      <c r="C5" s="425"/>
      <c r="D5" s="425"/>
      <c r="E5" s="425"/>
      <c r="F5" s="425"/>
      <c r="G5" s="122"/>
      <c r="H5" s="122"/>
      <c r="I5" s="122"/>
      <c r="J5" s="122"/>
      <c r="K5" s="122"/>
      <c r="L5" s="122"/>
      <c r="M5" s="122"/>
      <c r="N5" s="122"/>
      <c r="O5" s="122"/>
      <c r="P5" s="122"/>
      <c r="Q5" s="122"/>
      <c r="R5" s="122"/>
      <c r="S5" s="122"/>
      <c r="T5" s="122"/>
      <c r="U5" s="122"/>
    </row>
    <row r="6" spans="1:21" s="157" customFormat="1" ht="18">
      <c r="A6" s="1167" t="s">
        <v>572</v>
      </c>
      <c r="B6" s="1167"/>
      <c r="C6" s="1167"/>
      <c r="D6" s="1168"/>
      <c r="E6" s="195">
        <f>+DAP1!F24</f>
        <v>2014</v>
      </c>
      <c r="F6" s="158"/>
      <c r="G6" s="122"/>
      <c r="H6" s="122"/>
      <c r="I6" s="122"/>
      <c r="J6" s="122"/>
      <c r="K6" s="122"/>
      <c r="L6" s="122"/>
      <c r="M6" s="122"/>
      <c r="N6" s="122"/>
      <c r="O6" s="122"/>
      <c r="P6" s="122"/>
      <c r="Q6" s="122"/>
      <c r="R6" s="122"/>
      <c r="S6" s="122"/>
      <c r="T6" s="122"/>
      <c r="U6" s="122"/>
    </row>
    <row r="7" spans="1:6" ht="13.5" thickBot="1">
      <c r="A7" s="1141"/>
      <c r="B7" s="1141"/>
      <c r="C7" s="1141"/>
      <c r="D7" s="1141"/>
      <c r="E7" s="1141"/>
      <c r="F7" s="1141"/>
    </row>
    <row r="8" spans="1:6" ht="18" customHeight="1">
      <c r="A8" s="249" t="s">
        <v>333</v>
      </c>
      <c r="B8" s="250" t="s">
        <v>391</v>
      </c>
      <c r="C8" s="250" t="s">
        <v>392</v>
      </c>
      <c r="D8" s="250" t="s">
        <v>393</v>
      </c>
      <c r="E8" s="250" t="s">
        <v>394</v>
      </c>
      <c r="F8" s="251" t="s">
        <v>395</v>
      </c>
    </row>
    <row r="9" spans="1:6" ht="18" customHeight="1" thickBot="1">
      <c r="A9" s="252" t="s">
        <v>573</v>
      </c>
      <c r="B9" s="253" t="s">
        <v>574</v>
      </c>
      <c r="C9" s="253" t="s">
        <v>575</v>
      </c>
      <c r="D9" s="253" t="s">
        <v>576</v>
      </c>
      <c r="E9" s="253" t="s">
        <v>577</v>
      </c>
      <c r="F9" s="254" t="s">
        <v>578</v>
      </c>
    </row>
    <row r="10" spans="1:6" ht="18" customHeight="1">
      <c r="A10" s="255">
        <v>1</v>
      </c>
      <c r="B10" s="256"/>
      <c r="C10" s="257"/>
      <c r="D10" s="257"/>
      <c r="E10" s="257"/>
      <c r="F10" s="258"/>
    </row>
    <row r="11" spans="1:6" ht="18" customHeight="1">
      <c r="A11" s="259"/>
      <c r="B11" s="159"/>
      <c r="C11" s="260"/>
      <c r="D11" s="260"/>
      <c r="E11" s="260"/>
      <c r="F11" s="261"/>
    </row>
    <row r="12" spans="1:6" ht="18" customHeight="1">
      <c r="A12" s="259"/>
      <c r="B12" s="159"/>
      <c r="C12" s="260"/>
      <c r="D12" s="260"/>
      <c r="E12" s="260"/>
      <c r="F12" s="261"/>
    </row>
    <row r="13" spans="1:6" ht="18" customHeight="1">
      <c r="A13" s="259"/>
      <c r="B13" s="159"/>
      <c r="C13" s="260"/>
      <c r="D13" s="260"/>
      <c r="E13" s="260"/>
      <c r="F13" s="261"/>
    </row>
    <row r="14" spans="1:6" ht="18" customHeight="1">
      <c r="A14" s="259"/>
      <c r="B14" s="159"/>
      <c r="C14" s="260"/>
      <c r="D14" s="260"/>
      <c r="E14" s="260"/>
      <c r="F14" s="261"/>
    </row>
    <row r="15" spans="1:6" ht="18" customHeight="1">
      <c r="A15" s="259"/>
      <c r="B15" s="159"/>
      <c r="C15" s="260"/>
      <c r="D15" s="260"/>
      <c r="E15" s="260"/>
      <c r="F15" s="261"/>
    </row>
    <row r="16" spans="1:6" ht="18" customHeight="1">
      <c r="A16" s="259"/>
      <c r="B16" s="159"/>
      <c r="C16" s="260"/>
      <c r="D16" s="260"/>
      <c r="E16" s="260"/>
      <c r="F16" s="261"/>
    </row>
    <row r="17" spans="1:6" ht="18" customHeight="1">
      <c r="A17" s="259"/>
      <c r="B17" s="159"/>
      <c r="C17" s="260"/>
      <c r="D17" s="260"/>
      <c r="E17" s="260"/>
      <c r="F17" s="261"/>
    </row>
    <row r="18" spans="1:6" ht="18" customHeight="1">
      <c r="A18" s="259"/>
      <c r="B18" s="159"/>
      <c r="C18" s="260"/>
      <c r="D18" s="260"/>
      <c r="E18" s="260"/>
      <c r="F18" s="261"/>
    </row>
    <row r="19" spans="1:6" ht="18" customHeight="1">
      <c r="A19" s="259"/>
      <c r="B19" s="159"/>
      <c r="C19" s="260"/>
      <c r="D19" s="260"/>
      <c r="E19" s="260"/>
      <c r="F19" s="261"/>
    </row>
    <row r="20" spans="1:6" ht="18" customHeight="1">
      <c r="A20" s="259"/>
      <c r="B20" s="159"/>
      <c r="C20" s="260"/>
      <c r="D20" s="260"/>
      <c r="E20" s="260"/>
      <c r="F20" s="261"/>
    </row>
    <row r="21" spans="1:6" ht="18" customHeight="1">
      <c r="A21" s="259"/>
      <c r="B21" s="159"/>
      <c r="C21" s="260"/>
      <c r="D21" s="260"/>
      <c r="E21" s="260"/>
      <c r="F21" s="261"/>
    </row>
    <row r="22" spans="1:6" ht="18" customHeight="1">
      <c r="A22" s="259"/>
      <c r="B22" s="159"/>
      <c r="C22" s="260"/>
      <c r="D22" s="260"/>
      <c r="E22" s="260"/>
      <c r="F22" s="261"/>
    </row>
    <row r="23" spans="1:6" ht="18" customHeight="1">
      <c r="A23" s="259"/>
      <c r="B23" s="159"/>
      <c r="C23" s="260"/>
      <c r="D23" s="260"/>
      <c r="E23" s="260"/>
      <c r="F23" s="261"/>
    </row>
    <row r="24" spans="1:6" ht="18" customHeight="1">
      <c r="A24" s="259"/>
      <c r="B24" s="159"/>
      <c r="C24" s="260"/>
      <c r="D24" s="260"/>
      <c r="E24" s="260"/>
      <c r="F24" s="261"/>
    </row>
    <row r="25" spans="1:6" ht="18" customHeight="1" thickBot="1">
      <c r="A25" s="262"/>
      <c r="B25" s="263"/>
      <c r="C25" s="264"/>
      <c r="D25" s="264"/>
      <c r="E25" s="264"/>
      <c r="F25" s="265"/>
    </row>
    <row r="26" spans="1:6" ht="12.75">
      <c r="A26" s="1169"/>
      <c r="B26" s="1169"/>
      <c r="C26" s="1169"/>
      <c r="D26" s="1169"/>
      <c r="E26" s="1169"/>
      <c r="F26" s="1169"/>
    </row>
    <row r="27" spans="1:21" s="157" customFormat="1" ht="12.75">
      <c r="A27" s="1170" t="s">
        <v>579</v>
      </c>
      <c r="B27" s="926"/>
      <c r="C27" s="926"/>
      <c r="D27" s="926"/>
      <c r="E27" s="926"/>
      <c r="F27" s="926"/>
      <c r="G27" s="122"/>
      <c r="H27" s="122"/>
      <c r="I27" s="122"/>
      <c r="J27" s="122"/>
      <c r="K27" s="122"/>
      <c r="L27" s="122"/>
      <c r="M27" s="122"/>
      <c r="N27" s="122"/>
      <c r="O27" s="122"/>
      <c r="P27" s="122"/>
      <c r="Q27" s="122"/>
      <c r="R27" s="122"/>
      <c r="S27" s="122"/>
      <c r="T27" s="122"/>
      <c r="U27" s="122"/>
    </row>
    <row r="28" spans="1:21" s="157" customFormat="1" ht="24" customHeight="1">
      <c r="A28" s="1160" t="s">
        <v>580</v>
      </c>
      <c r="B28" s="528"/>
      <c r="C28" s="528"/>
      <c r="D28" s="528"/>
      <c r="E28" s="528"/>
      <c r="F28" s="528"/>
      <c r="G28" s="122"/>
      <c r="H28" s="122"/>
      <c r="I28" s="122"/>
      <c r="J28" s="122"/>
      <c r="K28" s="122"/>
      <c r="L28" s="122"/>
      <c r="M28" s="122"/>
      <c r="N28" s="122"/>
      <c r="O28" s="122"/>
      <c r="P28" s="122"/>
      <c r="Q28" s="122"/>
      <c r="R28" s="122"/>
      <c r="S28" s="122"/>
      <c r="T28" s="122"/>
      <c r="U28" s="122"/>
    </row>
    <row r="29" spans="1:21" s="157" customFormat="1" ht="12.75">
      <c r="A29" s="1170" t="s">
        <v>581</v>
      </c>
      <c r="B29" s="926"/>
      <c r="C29" s="926"/>
      <c r="D29" s="926"/>
      <c r="E29" s="926"/>
      <c r="F29" s="926"/>
      <c r="G29" s="122"/>
      <c r="H29" s="122"/>
      <c r="I29" s="122"/>
      <c r="J29" s="122"/>
      <c r="K29" s="122"/>
      <c r="L29" s="122"/>
      <c r="M29" s="122"/>
      <c r="N29" s="122"/>
      <c r="O29" s="122"/>
      <c r="P29" s="122"/>
      <c r="Q29" s="122"/>
      <c r="R29" s="122"/>
      <c r="S29" s="122"/>
      <c r="T29" s="122"/>
      <c r="U29" s="122"/>
    </row>
    <row r="30" spans="1:21" s="157" customFormat="1" ht="12.75">
      <c r="A30" s="1170" t="s">
        <v>582</v>
      </c>
      <c r="B30" s="926"/>
      <c r="C30" s="926"/>
      <c r="D30" s="926"/>
      <c r="E30" s="926"/>
      <c r="F30" s="926"/>
      <c r="G30" s="122"/>
      <c r="H30" s="122"/>
      <c r="I30" s="122"/>
      <c r="J30" s="122"/>
      <c r="K30" s="122"/>
      <c r="L30" s="122"/>
      <c r="M30" s="122"/>
      <c r="N30" s="122"/>
      <c r="O30" s="122"/>
      <c r="P30" s="122"/>
      <c r="Q30" s="122"/>
      <c r="R30" s="122"/>
      <c r="S30" s="122"/>
      <c r="T30" s="122"/>
      <c r="U30" s="122"/>
    </row>
    <row r="31" spans="1:21" s="157" customFormat="1" ht="24" customHeight="1">
      <c r="A31" s="1160" t="s">
        <v>583</v>
      </c>
      <c r="B31" s="528"/>
      <c r="C31" s="528"/>
      <c r="D31" s="528"/>
      <c r="E31" s="528"/>
      <c r="F31" s="528"/>
      <c r="G31" s="122"/>
      <c r="H31" s="122"/>
      <c r="I31" s="122"/>
      <c r="J31" s="122"/>
      <c r="K31" s="122"/>
      <c r="L31" s="122"/>
      <c r="M31" s="122"/>
      <c r="N31" s="122"/>
      <c r="O31" s="122"/>
      <c r="P31" s="122"/>
      <c r="Q31" s="122"/>
      <c r="R31" s="122"/>
      <c r="S31" s="122"/>
      <c r="T31" s="122"/>
      <c r="U31" s="122"/>
    </row>
    <row r="32" spans="1:21" s="157" customFormat="1" ht="24" customHeight="1">
      <c r="A32" s="1160" t="s">
        <v>396</v>
      </c>
      <c r="B32" s="528"/>
      <c r="C32" s="528"/>
      <c r="D32" s="528"/>
      <c r="E32" s="528"/>
      <c r="F32" s="528"/>
      <c r="G32" s="122"/>
      <c r="H32" s="122"/>
      <c r="I32" s="122"/>
      <c r="J32" s="122"/>
      <c r="K32" s="122"/>
      <c r="L32" s="122"/>
      <c r="M32" s="122"/>
      <c r="N32" s="122"/>
      <c r="O32" s="122"/>
      <c r="P32" s="122"/>
      <c r="Q32" s="122"/>
      <c r="R32" s="122"/>
      <c r="S32" s="122"/>
      <c r="T32" s="122"/>
      <c r="U32" s="122"/>
    </row>
    <row r="33" spans="1:6" ht="12.75">
      <c r="A33" s="84"/>
      <c r="B33" s="84"/>
      <c r="C33" s="84"/>
      <c r="D33" s="84"/>
      <c r="E33" s="84"/>
      <c r="F33" s="84"/>
    </row>
    <row r="34" spans="1:6" ht="12.75">
      <c r="A34" s="1142" t="str">
        <f>+DAP1!A46</f>
        <v>Formulář zpracovala ASPEKT HM, daňová, účetní a auditorská kancelář, www.danovapriznani.cz, business.center.cz</v>
      </c>
      <c r="B34" s="1165"/>
      <c r="C34" s="1165"/>
      <c r="D34" s="1165"/>
      <c r="E34" s="1165"/>
      <c r="F34" s="1165"/>
    </row>
    <row r="35" spans="1:6" ht="12.75">
      <c r="A35" s="1166" t="s">
        <v>88</v>
      </c>
      <c r="B35" s="1166"/>
      <c r="C35" s="1166"/>
      <c r="D35" s="1166"/>
      <c r="E35" s="1166"/>
      <c r="F35" s="1166"/>
    </row>
    <row r="36" spans="1:6" ht="12.75">
      <c r="A36" s="1140" t="s">
        <v>102</v>
      </c>
      <c r="B36" s="1140"/>
      <c r="C36" s="1140"/>
      <c r="D36" s="1140"/>
      <c r="E36" s="1140"/>
      <c r="F36" s="1140"/>
    </row>
    <row r="37" spans="1:6" ht="13.5" customHeight="1">
      <c r="A37" s="29"/>
      <c r="B37" s="29"/>
      <c r="C37" s="29"/>
      <c r="D37" s="29"/>
      <c r="E37" s="29"/>
      <c r="F37" s="29"/>
    </row>
    <row r="38" spans="1:6" ht="12.75">
      <c r="A38" s="29"/>
      <c r="B38" s="29"/>
      <c r="C38" s="29"/>
      <c r="D38" s="29"/>
      <c r="E38" s="29"/>
      <c r="F38" s="29"/>
    </row>
    <row r="39" spans="1:6" ht="12.75">
      <c r="A39" s="29"/>
      <c r="B39" s="29"/>
      <c r="C39" s="29"/>
      <c r="D39" s="29"/>
      <c r="E39" s="29"/>
      <c r="F39" s="29"/>
    </row>
    <row r="40" spans="1:6" ht="12.75">
      <c r="A40" s="29"/>
      <c r="B40" s="29"/>
      <c r="C40" s="29"/>
      <c r="D40" s="29"/>
      <c r="E40" s="29"/>
      <c r="F40" s="29"/>
    </row>
    <row r="41" spans="1:6" ht="12.75">
      <c r="A41" s="29"/>
      <c r="B41" s="29"/>
      <c r="C41" s="29"/>
      <c r="D41" s="29"/>
      <c r="E41" s="29"/>
      <c r="F41" s="29"/>
    </row>
    <row r="42" spans="1:6" ht="12.75">
      <c r="A42" s="29"/>
      <c r="B42" s="29"/>
      <c r="C42" s="29"/>
      <c r="D42" s="29"/>
      <c r="E42" s="29"/>
      <c r="F42" s="29"/>
    </row>
    <row r="43" spans="1:6" ht="12.75">
      <c r="A43" s="29"/>
      <c r="B43" s="29"/>
      <c r="C43" s="29"/>
      <c r="D43" s="29"/>
      <c r="E43" s="29"/>
      <c r="F43" s="29"/>
    </row>
    <row r="44" spans="1:6" ht="12.75">
      <c r="A44" s="29"/>
      <c r="B44" s="29"/>
      <c r="C44" s="29"/>
      <c r="D44" s="29"/>
      <c r="E44" s="29"/>
      <c r="F44" s="29"/>
    </row>
    <row r="45" spans="1:6" ht="12.75">
      <c r="A45" s="29"/>
      <c r="B45" s="29"/>
      <c r="C45" s="29"/>
      <c r="D45" s="29"/>
      <c r="E45" s="29"/>
      <c r="F45" s="29"/>
    </row>
    <row r="46" spans="1:6" ht="12.75">
      <c r="A46" s="29"/>
      <c r="B46" s="29"/>
      <c r="C46" s="29"/>
      <c r="D46" s="29"/>
      <c r="E46" s="29"/>
      <c r="F46" s="29"/>
    </row>
    <row r="47" spans="1:6" ht="12.75">
      <c r="A47" s="29"/>
      <c r="B47" s="29"/>
      <c r="C47" s="29"/>
      <c r="D47" s="29"/>
      <c r="E47" s="29"/>
      <c r="F47" s="29"/>
    </row>
    <row r="48" spans="1:6" ht="12.75">
      <c r="A48" s="29"/>
      <c r="B48" s="29"/>
      <c r="C48" s="29"/>
      <c r="D48" s="29"/>
      <c r="E48" s="29"/>
      <c r="F48" s="29"/>
    </row>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sheetData>
  <sheetProtection password="EF65" sheet="1" objects="1" scenarios="1"/>
  <mergeCells count="18">
    <mergeCell ref="A34:F34"/>
    <mergeCell ref="A35:F35"/>
    <mergeCell ref="A6:D6"/>
    <mergeCell ref="A36:F36"/>
    <mergeCell ref="A26:F26"/>
    <mergeCell ref="A27:F27"/>
    <mergeCell ref="A28:F28"/>
    <mergeCell ref="A29:F29"/>
    <mergeCell ref="A30:F30"/>
    <mergeCell ref="A31:F31"/>
    <mergeCell ref="A32:F32"/>
    <mergeCell ref="A7:F7"/>
    <mergeCell ref="E1:F1"/>
    <mergeCell ref="A1:D1"/>
    <mergeCell ref="A2:F2"/>
    <mergeCell ref="A3:F3"/>
    <mergeCell ref="A4:F4"/>
    <mergeCell ref="A5:F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BC56"/>
  <sheetViews>
    <sheetView zoomScalePageLayoutView="0" workbookViewId="0" topLeftCell="A1">
      <selection activeCell="G17" sqref="G17:I17"/>
    </sheetView>
  </sheetViews>
  <sheetFormatPr defaultColWidth="9.140625" defaultRowHeight="12.75"/>
  <cols>
    <col min="1" max="2" width="7.28125" style="157" customWidth="1"/>
    <col min="3" max="3" width="9.28125" style="157" customWidth="1"/>
    <col min="4" max="4" width="7.28125" style="157" customWidth="1"/>
    <col min="5" max="5" width="9.28125" style="157" customWidth="1"/>
    <col min="6" max="6" width="7.28125" style="157" customWidth="1"/>
    <col min="7" max="9" width="9.28125" style="157" customWidth="1"/>
    <col min="10" max="13" width="7.28125" style="157" customWidth="1"/>
    <col min="14" max="53" width="9.140625" style="118" customWidth="1"/>
    <col min="54" max="16384" width="9.140625" style="157" customWidth="1"/>
  </cols>
  <sheetData>
    <row r="1" spans="1:13" ht="12.75">
      <c r="A1" s="1203" t="s">
        <v>462</v>
      </c>
      <c r="B1" s="1203"/>
      <c r="C1" s="1203"/>
      <c r="D1" s="1203"/>
      <c r="E1" s="1215"/>
      <c r="F1" s="418"/>
      <c r="G1" s="489"/>
      <c r="H1" s="1207" t="s">
        <v>18</v>
      </c>
      <c r="I1" s="1208"/>
      <c r="J1" s="1208"/>
      <c r="K1" s="1208"/>
      <c r="L1" s="1208"/>
      <c r="M1" s="1209"/>
    </row>
    <row r="2" spans="1:13" ht="19.5" customHeight="1">
      <c r="A2" s="1204">
        <f>+DAP1!A9</f>
      </c>
      <c r="B2" s="1205"/>
      <c r="C2" s="1205"/>
      <c r="D2" s="1206"/>
      <c r="E2" s="1215"/>
      <c r="F2" s="418"/>
      <c r="G2" s="489"/>
      <c r="H2" s="1210"/>
      <c r="I2" s="519"/>
      <c r="J2" s="519"/>
      <c r="K2" s="519"/>
      <c r="L2" s="519"/>
      <c r="M2" s="1211"/>
    </row>
    <row r="3" spans="1:13" ht="12.75">
      <c r="A3" s="1172"/>
      <c r="B3" s="1172"/>
      <c r="C3" s="1172"/>
      <c r="D3" s="1172"/>
      <c r="E3" s="1172"/>
      <c r="F3" s="1173"/>
      <c r="G3" s="489"/>
      <c r="H3" s="1210"/>
      <c r="I3" s="519"/>
      <c r="J3" s="519"/>
      <c r="K3" s="519"/>
      <c r="L3" s="519"/>
      <c r="M3" s="1211"/>
    </row>
    <row r="4" spans="1:13" ht="12.75">
      <c r="A4" s="1172"/>
      <c r="B4" s="1172"/>
      <c r="C4" s="1172"/>
      <c r="D4" s="1172"/>
      <c r="E4" s="1172"/>
      <c r="F4" s="1173"/>
      <c r="G4" s="489"/>
      <c r="H4" s="1210"/>
      <c r="I4" s="519"/>
      <c r="J4" s="519"/>
      <c r="K4" s="519"/>
      <c r="L4" s="519"/>
      <c r="M4" s="1211"/>
    </row>
    <row r="5" spans="1:13" ht="12.75">
      <c r="A5" s="1172"/>
      <c r="B5" s="1172"/>
      <c r="C5" s="1172"/>
      <c r="D5" s="1172"/>
      <c r="E5" s="1172"/>
      <c r="F5" s="1173"/>
      <c r="G5" s="489"/>
      <c r="H5" s="1212"/>
      <c r="I5" s="1213"/>
      <c r="J5" s="1213"/>
      <c r="K5" s="1213"/>
      <c r="L5" s="1213"/>
      <c r="M5" s="1214"/>
    </row>
    <row r="6" spans="1:13" ht="45" customHeight="1">
      <c r="A6" s="1196" t="s">
        <v>463</v>
      </c>
      <c r="B6" s="1196"/>
      <c r="C6" s="1196"/>
      <c r="D6" s="1196"/>
      <c r="E6" s="1196"/>
      <c r="F6" s="1196"/>
      <c r="G6" s="1196"/>
      <c r="H6" s="1196"/>
      <c r="I6" s="1196"/>
      <c r="J6" s="1196"/>
      <c r="K6" s="1196"/>
      <c r="L6" s="1196"/>
      <c r="M6" s="1196"/>
    </row>
    <row r="7" spans="1:13" ht="12.75">
      <c r="A7" s="1197" t="s">
        <v>464</v>
      </c>
      <c r="B7" s="1197"/>
      <c r="C7" s="1197"/>
      <c r="D7" s="1197"/>
      <c r="E7" s="1197"/>
      <c r="F7" s="1197"/>
      <c r="G7" s="1197"/>
      <c r="H7" s="1197"/>
      <c r="I7" s="1197"/>
      <c r="J7" s="1197"/>
      <c r="K7" s="1197"/>
      <c r="L7" s="1197"/>
      <c r="M7" s="1197"/>
    </row>
    <row r="8" spans="1:13" ht="12.75">
      <c r="A8" s="1197" t="s">
        <v>465</v>
      </c>
      <c r="B8" s="1197"/>
      <c r="C8" s="1197"/>
      <c r="D8" s="1197"/>
      <c r="E8" s="1197"/>
      <c r="F8" s="1197"/>
      <c r="G8" s="1197"/>
      <c r="H8" s="1197"/>
      <c r="I8" s="1197"/>
      <c r="J8" s="1197"/>
      <c r="K8" s="1197"/>
      <c r="L8" s="1197"/>
      <c r="M8" s="1197"/>
    </row>
    <row r="9" spans="1:13" ht="24" customHeight="1">
      <c r="A9" s="1198" t="s">
        <v>466</v>
      </c>
      <c r="B9" s="1198"/>
      <c r="C9" s="1198"/>
      <c r="D9" s="1198"/>
      <c r="E9" s="1198"/>
      <c r="F9" s="1198"/>
      <c r="G9" s="1199"/>
      <c r="H9" s="355">
        <f>+DAP1!F24</f>
        <v>2014</v>
      </c>
      <c r="I9" s="1200" t="s">
        <v>467</v>
      </c>
      <c r="J9" s="1172"/>
      <c r="K9" s="1172"/>
      <c r="L9" s="1172"/>
      <c r="M9" s="1172"/>
    </row>
    <row r="10" spans="1:53" s="358" customFormat="1" ht="11.25">
      <c r="A10" s="353" t="s">
        <v>484</v>
      </c>
      <c r="B10" s="356" t="s">
        <v>609</v>
      </c>
      <c r="C10" s="353"/>
      <c r="D10" s="356" t="s">
        <v>34</v>
      </c>
      <c r="E10" s="353"/>
      <c r="F10" s="356" t="s">
        <v>35</v>
      </c>
      <c r="G10" s="353"/>
      <c r="H10" s="353"/>
      <c r="I10" s="353"/>
      <c r="J10" s="353"/>
      <c r="K10" s="353"/>
      <c r="L10" s="353"/>
      <c r="M10" s="353"/>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row>
    <row r="11" spans="1:13" ht="21" customHeight="1">
      <c r="A11" s="354"/>
      <c r="B11" s="359" t="s">
        <v>36</v>
      </c>
      <c r="C11" s="354"/>
      <c r="D11" s="359"/>
      <c r="E11" s="354"/>
      <c r="F11" s="359"/>
      <c r="G11" s="1200"/>
      <c r="H11" s="926"/>
      <c r="I11" s="1218" t="s">
        <v>468</v>
      </c>
      <c r="J11" s="528"/>
      <c r="K11" s="1219"/>
      <c r="L11" s="1216"/>
      <c r="M11" s="1217"/>
    </row>
    <row r="12" spans="1:13" ht="12.75" customHeight="1">
      <c r="A12" s="1202" t="s">
        <v>690</v>
      </c>
      <c r="B12" s="1202"/>
      <c r="C12" s="1202"/>
      <c r="D12" s="1202"/>
      <c r="E12" s="1202"/>
      <c r="F12" s="1202"/>
      <c r="G12" s="1202"/>
      <c r="H12" s="1202"/>
      <c r="I12" s="1202"/>
      <c r="J12" s="1172"/>
      <c r="K12" s="1172"/>
      <c r="L12" s="1172"/>
      <c r="M12" s="1172"/>
    </row>
    <row r="13" spans="1:13" ht="21" customHeight="1">
      <c r="A13" s="1202"/>
      <c r="B13" s="1202"/>
      <c r="C13" s="1202"/>
      <c r="D13" s="1202"/>
      <c r="E13" s="1202"/>
      <c r="F13" s="1202"/>
      <c r="G13" s="1202"/>
      <c r="H13" s="1202"/>
      <c r="I13" s="1202"/>
      <c r="J13" s="360" t="s">
        <v>4</v>
      </c>
      <c r="K13" s="359"/>
      <c r="L13" s="360" t="s">
        <v>591</v>
      </c>
      <c r="M13" s="359" t="s">
        <v>36</v>
      </c>
    </row>
    <row r="14" spans="1:13" ht="18" customHeight="1">
      <c r="A14" s="1203" t="s">
        <v>469</v>
      </c>
      <c r="B14" s="926"/>
      <c r="C14" s="549"/>
      <c r="D14" s="359"/>
      <c r="E14" s="1200"/>
      <c r="F14" s="1172"/>
      <c r="G14" s="1172"/>
      <c r="H14" s="1172"/>
      <c r="I14" s="1172"/>
      <c r="J14" s="1172"/>
      <c r="K14" s="1172"/>
      <c r="L14" s="1172"/>
      <c r="M14" s="1172"/>
    </row>
    <row r="15" spans="1:13" ht="21" customHeight="1" thickBot="1">
      <c r="A15" s="1201" t="s">
        <v>470</v>
      </c>
      <c r="B15" s="1201"/>
      <c r="C15" s="1201"/>
      <c r="D15" s="1201"/>
      <c r="E15" s="1201"/>
      <c r="F15" s="1201"/>
      <c r="G15" s="1201"/>
      <c r="H15" s="1201"/>
      <c r="I15" s="1201"/>
      <c r="J15" s="1201"/>
      <c r="K15" s="1201"/>
      <c r="L15" s="1201"/>
      <c r="M15" s="1201"/>
    </row>
    <row r="16" spans="1:53" s="358" customFormat="1" ht="12" customHeight="1">
      <c r="A16" s="361"/>
      <c r="B16" s="1221"/>
      <c r="C16" s="1221"/>
      <c r="D16" s="1221"/>
      <c r="E16" s="1221"/>
      <c r="F16" s="1222"/>
      <c r="G16" s="1220" t="s">
        <v>602</v>
      </c>
      <c r="H16" s="1220"/>
      <c r="I16" s="1220"/>
      <c r="J16" s="1220" t="s">
        <v>611</v>
      </c>
      <c r="K16" s="1220"/>
      <c r="L16" s="1220"/>
      <c r="M16" s="1223"/>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357"/>
    </row>
    <row r="17" spans="1:13" ht="18" customHeight="1">
      <c r="A17" s="362">
        <v>440</v>
      </c>
      <c r="B17" s="1194" t="s">
        <v>471</v>
      </c>
      <c r="C17" s="1194"/>
      <c r="D17" s="1194"/>
      <c r="E17" s="1194"/>
      <c r="F17" s="1195"/>
      <c r="G17" s="1171">
        <f>+IF(OR(EXACT(SP1!B43,"X"),EXACT(SP1!B43,"x")),DAP2!E4,0)</f>
        <v>0</v>
      </c>
      <c r="H17" s="1171"/>
      <c r="I17" s="1171"/>
      <c r="J17" s="1174"/>
      <c r="K17" s="1174"/>
      <c r="L17" s="1174"/>
      <c r="M17" s="1175"/>
    </row>
    <row r="18" spans="1:13" ht="33" customHeight="1">
      <c r="A18" s="362">
        <v>441</v>
      </c>
      <c r="B18" s="1193" t="s">
        <v>472</v>
      </c>
      <c r="C18" s="1194"/>
      <c r="D18" s="1194"/>
      <c r="E18" s="1194"/>
      <c r="F18" s="1195"/>
      <c r="G18" s="1171">
        <f>+IF(OR(EXACT(SP1!B43,"X"),EXACT(SP1!B43,"x")),+SP1!H63,0)</f>
        <v>0</v>
      </c>
      <c r="H18" s="1171"/>
      <c r="I18" s="1171"/>
      <c r="J18" s="1174"/>
      <c r="K18" s="1174"/>
      <c r="L18" s="1174"/>
      <c r="M18" s="1175"/>
    </row>
    <row r="19" spans="1:13" ht="24" customHeight="1">
      <c r="A19" s="362">
        <v>442</v>
      </c>
      <c r="B19" s="1193" t="s">
        <v>473</v>
      </c>
      <c r="C19" s="1194"/>
      <c r="D19" s="1194"/>
      <c r="E19" s="1194"/>
      <c r="F19" s="1195"/>
      <c r="G19" s="1225">
        <f>MAX(0,IF(+G17+G18&gt;1242432,1242432-G17,G18))</f>
        <v>0</v>
      </c>
      <c r="H19" s="1225"/>
      <c r="I19" s="1225"/>
      <c r="J19" s="1174"/>
      <c r="K19" s="1174"/>
      <c r="L19" s="1174"/>
      <c r="M19" s="1175"/>
    </row>
    <row r="20" spans="1:13" ht="24" customHeight="1" thickBot="1">
      <c r="A20" s="363">
        <v>443</v>
      </c>
      <c r="B20" s="1185" t="s">
        <v>474</v>
      </c>
      <c r="C20" s="1186"/>
      <c r="D20" s="1186"/>
      <c r="E20" s="1186"/>
      <c r="F20" s="1187"/>
      <c r="G20" s="1224">
        <f>CEILING(0.05*G19,1)</f>
        <v>0</v>
      </c>
      <c r="H20" s="1224"/>
      <c r="I20" s="1224"/>
      <c r="J20" s="1191"/>
      <c r="K20" s="1191"/>
      <c r="L20" s="1191"/>
      <c r="M20" s="1192"/>
    </row>
    <row r="21" spans="1:13" ht="15" customHeight="1" thickBot="1">
      <c r="A21" s="1201" t="s">
        <v>475</v>
      </c>
      <c r="B21" s="1201"/>
      <c r="C21" s="1201"/>
      <c r="D21" s="1201"/>
      <c r="E21" s="1201"/>
      <c r="F21" s="1201"/>
      <c r="G21" s="1201"/>
      <c r="H21" s="1201"/>
      <c r="I21" s="1201"/>
      <c r="J21" s="1201"/>
      <c r="K21" s="1201"/>
      <c r="L21" s="1201"/>
      <c r="M21" s="1201"/>
    </row>
    <row r="22" spans="1:13" ht="12" customHeight="1">
      <c r="A22" s="361"/>
      <c r="B22" s="1221"/>
      <c r="C22" s="1221"/>
      <c r="D22" s="1221"/>
      <c r="E22" s="1221"/>
      <c r="F22" s="1222"/>
      <c r="G22" s="1220" t="s">
        <v>602</v>
      </c>
      <c r="H22" s="1220"/>
      <c r="I22" s="1220"/>
      <c r="J22" s="1220" t="s">
        <v>611</v>
      </c>
      <c r="K22" s="1220"/>
      <c r="L22" s="1220"/>
      <c r="M22" s="1223"/>
    </row>
    <row r="23" spans="1:13" ht="33" customHeight="1">
      <c r="A23" s="362">
        <v>444</v>
      </c>
      <c r="B23" s="1193" t="s">
        <v>476</v>
      </c>
      <c r="C23" s="1194"/>
      <c r="D23" s="1194"/>
      <c r="E23" s="1194"/>
      <c r="F23" s="1195"/>
      <c r="G23" s="1171">
        <v>0</v>
      </c>
      <c r="H23" s="1171"/>
      <c r="I23" s="1171"/>
      <c r="J23" s="1174"/>
      <c r="K23" s="1174"/>
      <c r="L23" s="1174"/>
      <c r="M23" s="1175"/>
    </row>
    <row r="24" spans="1:13" ht="24" customHeight="1">
      <c r="A24" s="362">
        <v>445</v>
      </c>
      <c r="B24" s="1193" t="s">
        <v>477</v>
      </c>
      <c r="C24" s="1194"/>
      <c r="D24" s="1194"/>
      <c r="E24" s="1194"/>
      <c r="F24" s="1195"/>
      <c r="G24" s="1171">
        <v>0</v>
      </c>
      <c r="H24" s="1171"/>
      <c r="I24" s="1171"/>
      <c r="J24" s="1174"/>
      <c r="K24" s="1174"/>
      <c r="L24" s="1174"/>
      <c r="M24" s="1175"/>
    </row>
    <row r="25" spans="1:13" ht="33" customHeight="1" thickBot="1">
      <c r="A25" s="363">
        <v>446</v>
      </c>
      <c r="B25" s="1185" t="s">
        <v>478</v>
      </c>
      <c r="C25" s="1186"/>
      <c r="D25" s="1186"/>
      <c r="E25" s="1186"/>
      <c r="F25" s="1187"/>
      <c r="G25" s="1224">
        <f>+G24-G23</f>
        <v>0</v>
      </c>
      <c r="H25" s="1224"/>
      <c r="I25" s="1224"/>
      <c r="J25" s="1191"/>
      <c r="K25" s="1191"/>
      <c r="L25" s="1191"/>
      <c r="M25" s="1192"/>
    </row>
    <row r="26" spans="1:13" ht="15" customHeight="1" thickBot="1">
      <c r="A26" s="1201" t="s">
        <v>479</v>
      </c>
      <c r="B26" s="1201"/>
      <c r="C26" s="1201"/>
      <c r="D26" s="1201"/>
      <c r="E26" s="1201"/>
      <c r="F26" s="1201"/>
      <c r="G26" s="1201"/>
      <c r="H26" s="1201"/>
      <c r="I26" s="1201"/>
      <c r="J26" s="1201"/>
      <c r="K26" s="1201"/>
      <c r="L26" s="1201"/>
      <c r="M26" s="1201"/>
    </row>
    <row r="27" spans="1:13" ht="12" customHeight="1">
      <c r="A27" s="361"/>
      <c r="B27" s="1221"/>
      <c r="C27" s="1221"/>
      <c r="D27" s="1221"/>
      <c r="E27" s="1221"/>
      <c r="F27" s="1222"/>
      <c r="G27" s="1220" t="s">
        <v>602</v>
      </c>
      <c r="H27" s="1220"/>
      <c r="I27" s="1220"/>
      <c r="J27" s="1220" t="s">
        <v>611</v>
      </c>
      <c r="K27" s="1220"/>
      <c r="L27" s="1220"/>
      <c r="M27" s="1223"/>
    </row>
    <row r="28" spans="1:13" ht="18" customHeight="1">
      <c r="A28" s="362">
        <v>447</v>
      </c>
      <c r="B28" s="1194" t="s">
        <v>480</v>
      </c>
      <c r="C28" s="1194"/>
      <c r="D28" s="1194"/>
      <c r="E28" s="1194"/>
      <c r="F28" s="1195"/>
      <c r="G28" s="1171">
        <v>0</v>
      </c>
      <c r="H28" s="1171"/>
      <c r="I28" s="1171"/>
      <c r="J28" s="1174"/>
      <c r="K28" s="1174"/>
      <c r="L28" s="1174"/>
      <c r="M28" s="1175"/>
    </row>
    <row r="29" spans="1:13" ht="24" customHeight="1">
      <c r="A29" s="364">
        <v>448</v>
      </c>
      <c r="B29" s="1193" t="s">
        <v>481</v>
      </c>
      <c r="C29" s="1194"/>
      <c r="D29" s="1194"/>
      <c r="E29" s="1194"/>
      <c r="F29" s="1195"/>
      <c r="G29" s="1171">
        <v>0</v>
      </c>
      <c r="H29" s="1171"/>
      <c r="I29" s="1171"/>
      <c r="J29" s="1226"/>
      <c r="K29" s="1227"/>
      <c r="L29" s="1227"/>
      <c r="M29" s="1228"/>
    </row>
    <row r="30" spans="1:13" ht="18" customHeight="1">
      <c r="A30" s="365"/>
      <c r="B30" s="1193" t="s">
        <v>482</v>
      </c>
      <c r="C30" s="1194"/>
      <c r="D30" s="1194"/>
      <c r="E30" s="1194"/>
      <c r="F30" s="1195"/>
      <c r="G30" s="1232" t="s">
        <v>650</v>
      </c>
      <c r="H30" s="1233"/>
      <c r="I30" s="702"/>
      <c r="J30" s="1229"/>
      <c r="K30" s="1230"/>
      <c r="L30" s="1230"/>
      <c r="M30" s="1231"/>
    </row>
    <row r="31" spans="1:13" ht="24" customHeight="1">
      <c r="A31" s="362" t="s">
        <v>691</v>
      </c>
      <c r="B31" s="1193" t="s">
        <v>692</v>
      </c>
      <c r="C31" s="1194"/>
      <c r="D31" s="1194"/>
      <c r="E31" s="1194"/>
      <c r="F31" s="1195"/>
      <c r="G31" s="1171">
        <v>0</v>
      </c>
      <c r="H31" s="1171"/>
      <c r="I31" s="1171"/>
      <c r="J31" s="1174"/>
      <c r="K31" s="1174"/>
      <c r="L31" s="1174"/>
      <c r="M31" s="1175"/>
    </row>
    <row r="32" spans="1:13" ht="24" customHeight="1" thickBot="1">
      <c r="A32" s="363">
        <v>449</v>
      </c>
      <c r="B32" s="1185" t="s">
        <v>693</v>
      </c>
      <c r="C32" s="1186"/>
      <c r="D32" s="1186"/>
      <c r="E32" s="1186"/>
      <c r="F32" s="1187"/>
      <c r="G32" s="1188">
        <f>+G20-G28-G29-G31</f>
        <v>0</v>
      </c>
      <c r="H32" s="1189"/>
      <c r="I32" s="1190"/>
      <c r="J32" s="1191"/>
      <c r="K32" s="1191"/>
      <c r="L32" s="1191"/>
      <c r="M32" s="1192"/>
    </row>
    <row r="33" spans="1:13" ht="6" customHeight="1" thickBot="1">
      <c r="A33" s="1201"/>
      <c r="B33" s="1201"/>
      <c r="C33" s="1201"/>
      <c r="D33" s="1201"/>
      <c r="E33" s="1201"/>
      <c r="F33" s="1201"/>
      <c r="G33" s="1201"/>
      <c r="H33" s="1201"/>
      <c r="I33" s="1201"/>
      <c r="J33" s="1201"/>
      <c r="K33" s="1201"/>
      <c r="L33" s="1201"/>
      <c r="M33" s="1201"/>
    </row>
    <row r="34" spans="1:13" ht="13.5" thickBot="1">
      <c r="A34" s="1201" t="s">
        <v>483</v>
      </c>
      <c r="B34" s="1201"/>
      <c r="C34" s="1201"/>
      <c r="D34" s="1201"/>
      <c r="E34" s="1201"/>
      <c r="F34" s="1201"/>
      <c r="G34" s="1201"/>
      <c r="H34" s="1201"/>
      <c r="I34" s="1201"/>
      <c r="J34" s="1201"/>
      <c r="K34" s="1201"/>
      <c r="L34" s="1201"/>
      <c r="M34" s="1201"/>
    </row>
    <row r="35" spans="1:13" ht="13.5">
      <c r="A35" s="1176" t="s">
        <v>694</v>
      </c>
      <c r="B35" s="1177"/>
      <c r="C35" s="613"/>
      <c r="D35" s="613"/>
      <c r="E35" s="1247" t="s">
        <v>147</v>
      </c>
      <c r="F35" s="1247"/>
      <c r="G35" s="613"/>
      <c r="H35" s="613"/>
      <c r="I35" s="613"/>
      <c r="J35" s="613"/>
      <c r="K35" s="613"/>
      <c r="L35" s="613"/>
      <c r="M35" s="1248"/>
    </row>
    <row r="36" spans="1:13" ht="18" customHeight="1">
      <c r="A36" s="1178"/>
      <c r="B36" s="1179"/>
      <c r="C36" s="1179"/>
      <c r="D36" s="1180"/>
      <c r="E36" s="1181">
        <f>+CONCATENATE(DAP4!C27)</f>
      </c>
      <c r="F36" s="1182"/>
      <c r="G36" s="1183"/>
      <c r="H36" s="926"/>
      <c r="I36" s="926"/>
      <c r="J36" s="926"/>
      <c r="K36" s="926"/>
      <c r="L36" s="926"/>
      <c r="M36" s="1184"/>
    </row>
    <row r="37" spans="1:13" ht="12.75">
      <c r="A37" s="1234" t="s">
        <v>82</v>
      </c>
      <c r="B37" s="1235"/>
      <c r="C37" s="1235"/>
      <c r="D37" s="1235"/>
      <c r="E37" s="1235"/>
      <c r="F37" s="1235"/>
      <c r="G37" s="1235"/>
      <c r="H37" s="1235"/>
      <c r="I37" s="1235"/>
      <c r="J37" s="1235"/>
      <c r="K37" s="1235"/>
      <c r="L37" s="1236"/>
      <c r="M37" s="1237"/>
    </row>
    <row r="38" spans="1:13" ht="18" customHeight="1">
      <c r="A38" s="1238" t="str">
        <f>+CONCATENATE(DAP4!A29)</f>
        <v>  </v>
      </c>
      <c r="B38" s="1239"/>
      <c r="C38" s="1239"/>
      <c r="D38" s="1239"/>
      <c r="E38" s="1239"/>
      <c r="F38" s="1239"/>
      <c r="G38" s="1239"/>
      <c r="H38" s="1239"/>
      <c r="I38" s="1239"/>
      <c r="J38" s="1239"/>
      <c r="K38" s="1239"/>
      <c r="L38" s="1240"/>
      <c r="M38" s="1241"/>
    </row>
    <row r="39" spans="1:13" ht="12.75">
      <c r="A39" s="1234" t="s">
        <v>371</v>
      </c>
      <c r="B39" s="1235"/>
      <c r="C39" s="1235"/>
      <c r="D39" s="1235"/>
      <c r="E39" s="1235"/>
      <c r="F39" s="1235"/>
      <c r="G39" s="1235"/>
      <c r="H39" s="1235"/>
      <c r="I39" s="1235"/>
      <c r="J39" s="1235"/>
      <c r="K39" s="1235"/>
      <c r="L39" s="1236"/>
      <c r="M39" s="1237"/>
    </row>
    <row r="40" spans="1:13" ht="18" customHeight="1">
      <c r="A40" s="1238">
        <f>+CONCATENATE(DAP4!A31)</f>
      </c>
      <c r="B40" s="1239"/>
      <c r="C40" s="1239"/>
      <c r="D40" s="1239"/>
      <c r="E40" s="1239"/>
      <c r="F40" s="1239"/>
      <c r="G40" s="1239"/>
      <c r="H40" s="1239"/>
      <c r="I40" s="1239"/>
      <c r="J40" s="1239"/>
      <c r="K40" s="1239"/>
      <c r="L40" s="1240"/>
      <c r="M40" s="1241"/>
    </row>
    <row r="41" spans="1:13" ht="12.75">
      <c r="A41" s="1242" t="s">
        <v>372</v>
      </c>
      <c r="B41" s="1243"/>
      <c r="C41" s="1243"/>
      <c r="D41" s="1243"/>
      <c r="E41" s="1243"/>
      <c r="F41" s="1243"/>
      <c r="G41" s="1243"/>
      <c r="H41" s="1243"/>
      <c r="I41" s="1243"/>
      <c r="J41" s="1243"/>
      <c r="K41" s="1243"/>
      <c r="L41" s="1244"/>
      <c r="M41" s="1245"/>
    </row>
    <row r="42" spans="1:13" ht="12.75">
      <c r="A42" s="1246" t="s">
        <v>83</v>
      </c>
      <c r="B42" s="1235"/>
      <c r="C42" s="1235"/>
      <c r="D42" s="1235"/>
      <c r="E42" s="1235"/>
      <c r="F42" s="1235"/>
      <c r="G42" s="1235"/>
      <c r="H42" s="1235"/>
      <c r="I42" s="1235"/>
      <c r="J42" s="1235"/>
      <c r="K42" s="1235"/>
      <c r="L42" s="1236"/>
      <c r="M42" s="1237"/>
    </row>
    <row r="43" spans="1:13" ht="12.75">
      <c r="A43" s="1234" t="s">
        <v>84</v>
      </c>
      <c r="B43" s="1235"/>
      <c r="C43" s="1235"/>
      <c r="D43" s="1235"/>
      <c r="E43" s="1235"/>
      <c r="F43" s="1235"/>
      <c r="G43" s="1235"/>
      <c r="H43" s="1235"/>
      <c r="I43" s="1235"/>
      <c r="J43" s="1235"/>
      <c r="K43" s="1235"/>
      <c r="L43" s="1236"/>
      <c r="M43" s="1237"/>
    </row>
    <row r="44" spans="1:13" ht="18" customHeight="1">
      <c r="A44" s="1238" t="str">
        <f>+CONCATENATE(DAP4!A35)</f>
        <v>  </v>
      </c>
      <c r="B44" s="1239"/>
      <c r="C44" s="1239"/>
      <c r="D44" s="1239"/>
      <c r="E44" s="1239"/>
      <c r="F44" s="1239"/>
      <c r="G44" s="1239"/>
      <c r="H44" s="1239"/>
      <c r="I44" s="1239"/>
      <c r="J44" s="1239"/>
      <c r="K44" s="1239"/>
      <c r="L44" s="1240"/>
      <c r="M44" s="1241"/>
    </row>
    <row r="45" spans="1:13" ht="6" customHeight="1" thickBot="1">
      <c r="A45" s="1249"/>
      <c r="B45" s="1250"/>
      <c r="C45" s="1250"/>
      <c r="D45" s="1250"/>
      <c r="E45" s="1250"/>
      <c r="F45" s="1250"/>
      <c r="G45" s="1250"/>
      <c r="H45" s="1250"/>
      <c r="I45" s="1250"/>
      <c r="J45" s="1250"/>
      <c r="K45" s="1250"/>
      <c r="L45" s="1251"/>
      <c r="M45" s="1252"/>
    </row>
    <row r="46" spans="1:13" ht="9" customHeight="1" thickBot="1">
      <c r="A46" s="1201"/>
      <c r="B46" s="1201"/>
      <c r="C46" s="1201"/>
      <c r="D46" s="1201"/>
      <c r="E46" s="1201"/>
      <c r="F46" s="1201"/>
      <c r="G46" s="1201"/>
      <c r="H46" s="1201"/>
      <c r="I46" s="1201"/>
      <c r="J46" s="1201"/>
      <c r="K46" s="1201"/>
      <c r="L46" s="1201"/>
      <c r="M46" s="1201"/>
    </row>
    <row r="47" spans="1:13" ht="12.75" customHeight="1">
      <c r="A47" s="793" t="s">
        <v>695</v>
      </c>
      <c r="B47" s="1254"/>
      <c r="C47" s="1254"/>
      <c r="D47" s="1254"/>
      <c r="E47" s="1254"/>
      <c r="F47" s="1254"/>
      <c r="G47" s="1254"/>
      <c r="H47" s="1254"/>
      <c r="I47" s="1255" t="s">
        <v>696</v>
      </c>
      <c r="J47" s="613"/>
      <c r="K47" s="613"/>
      <c r="L47" s="613"/>
      <c r="M47" s="1248"/>
    </row>
    <row r="48" spans="1:55" ht="12.75" customHeight="1">
      <c r="A48" s="808" t="s">
        <v>3</v>
      </c>
      <c r="B48" s="809"/>
      <c r="C48" s="807" t="s">
        <v>86</v>
      </c>
      <c r="D48" s="807"/>
      <c r="E48" s="807"/>
      <c r="F48" s="807"/>
      <c r="G48" s="807"/>
      <c r="H48" s="807"/>
      <c r="I48" s="1230"/>
      <c r="J48" s="1230"/>
      <c r="K48" s="1230"/>
      <c r="L48" s="1230"/>
      <c r="M48" s="1231"/>
      <c r="BB48" s="118"/>
      <c r="BC48" s="118"/>
    </row>
    <row r="49" spans="1:55" ht="24" customHeight="1">
      <c r="A49" s="799">
        <f ca="1">+TODAY()</f>
        <v>42101</v>
      </c>
      <c r="B49" s="1264"/>
      <c r="C49" s="807"/>
      <c r="D49" s="807"/>
      <c r="E49" s="807"/>
      <c r="F49" s="807"/>
      <c r="G49" s="807"/>
      <c r="H49" s="807"/>
      <c r="I49" s="801"/>
      <c r="J49" s="802"/>
      <c r="K49" s="802"/>
      <c r="L49" s="802"/>
      <c r="M49" s="803"/>
      <c r="BB49" s="118"/>
      <c r="BC49" s="118"/>
    </row>
    <row r="50" spans="1:55" ht="24" customHeight="1">
      <c r="A50" s="797"/>
      <c r="B50" s="798"/>
      <c r="C50" s="807"/>
      <c r="D50" s="807"/>
      <c r="E50" s="807"/>
      <c r="F50" s="807"/>
      <c r="G50" s="807"/>
      <c r="H50" s="807"/>
      <c r="I50" s="804"/>
      <c r="J50" s="805"/>
      <c r="K50" s="805"/>
      <c r="L50" s="805"/>
      <c r="M50" s="806"/>
      <c r="BB50" s="118"/>
      <c r="BC50" s="118"/>
    </row>
    <row r="51" spans="1:13" ht="6" customHeight="1" thickBot="1">
      <c r="A51" s="1256"/>
      <c r="B51" s="924"/>
      <c r="C51" s="924"/>
      <c r="D51" s="924"/>
      <c r="E51" s="924"/>
      <c r="F51" s="924"/>
      <c r="G51" s="924"/>
      <c r="H51" s="924"/>
      <c r="I51" s="924"/>
      <c r="J51" s="924"/>
      <c r="K51" s="924"/>
      <c r="L51" s="924"/>
      <c r="M51" s="1257"/>
    </row>
    <row r="52" spans="1:13" ht="10.5" customHeight="1">
      <c r="A52" s="1258" t="s">
        <v>485</v>
      </c>
      <c r="B52" s="1259"/>
      <c r="C52" s="1259"/>
      <c r="D52" s="1259"/>
      <c r="E52" s="1259"/>
      <c r="F52" s="1259"/>
      <c r="G52" s="1259"/>
      <c r="H52" s="1259"/>
      <c r="I52" s="1259"/>
      <c r="J52" s="1259"/>
      <c r="K52" s="1259"/>
      <c r="L52" s="1259"/>
      <c r="M52" s="1259"/>
    </row>
    <row r="53" spans="1:13" ht="10.5" customHeight="1">
      <c r="A53" s="1260" t="s">
        <v>698</v>
      </c>
      <c r="B53" s="1261"/>
      <c r="C53" s="1261"/>
      <c r="D53" s="1261"/>
      <c r="E53" s="1261"/>
      <c r="F53" s="1261"/>
      <c r="G53" s="1261"/>
      <c r="H53" s="1261"/>
      <c r="I53" s="1261"/>
      <c r="J53" s="1261"/>
      <c r="K53" s="1261"/>
      <c r="L53" s="1261"/>
      <c r="M53" s="1261"/>
    </row>
    <row r="54" spans="1:13" ht="10.5" customHeight="1">
      <c r="A54" s="1263" t="s">
        <v>699</v>
      </c>
      <c r="B54" s="1263"/>
      <c r="C54" s="1263"/>
      <c r="D54" s="1263"/>
      <c r="E54" s="1263"/>
      <c r="F54" s="1263"/>
      <c r="G54" s="1263"/>
      <c r="H54" s="1263"/>
      <c r="I54" s="1263"/>
      <c r="J54" s="1263"/>
      <c r="K54" s="1263"/>
      <c r="L54" s="1263"/>
      <c r="M54" s="1263"/>
    </row>
    <row r="55" spans="1:13" ht="10.5" customHeight="1">
      <c r="A55" s="1262" t="str">
        <f>+DAP1!A46</f>
        <v>Formulář zpracovala ASPEKT HM, daňová, účetní a auditorská kancelář, www.danovapriznani.cz, business.center.cz</v>
      </c>
      <c r="B55" s="1262"/>
      <c r="C55" s="1262"/>
      <c r="D55" s="1262"/>
      <c r="E55" s="1262"/>
      <c r="F55" s="1262"/>
      <c r="G55" s="1262"/>
      <c r="H55" s="1262"/>
      <c r="I55" s="1262"/>
      <c r="J55" s="1262"/>
      <c r="K55" s="1262"/>
      <c r="L55" s="1262"/>
      <c r="M55" s="1262"/>
    </row>
    <row r="56" spans="1:13" ht="12.75">
      <c r="A56" s="1253">
        <v>1</v>
      </c>
      <c r="B56" s="1253"/>
      <c r="C56" s="1253"/>
      <c r="D56" s="1253"/>
      <c r="E56" s="1253"/>
      <c r="F56" s="1253"/>
      <c r="G56" s="1253"/>
      <c r="H56" s="1253"/>
      <c r="I56" s="1253"/>
      <c r="J56" s="1253"/>
      <c r="K56" s="1253"/>
      <c r="L56" s="1253"/>
      <c r="M56" s="1253"/>
    </row>
    <row r="57" s="118" customFormat="1" ht="12.75"/>
    <row r="58" s="118" customFormat="1" ht="12.75"/>
    <row r="59" s="118" customFormat="1" ht="12.75"/>
    <row r="60" s="118" customFormat="1" ht="12.75"/>
    <row r="61" s="118" customFormat="1" ht="12.75"/>
    <row r="62" s="118" customFormat="1" ht="12.75"/>
    <row r="63" s="118" customFormat="1" ht="12.75"/>
    <row r="64" s="118" customFormat="1" ht="12.75"/>
    <row r="65" s="118" customFormat="1" ht="12.75"/>
    <row r="66" s="118" customFormat="1" ht="12.75"/>
    <row r="67" s="118" customFormat="1" ht="12.75"/>
    <row r="68" s="118" customFormat="1" ht="12.75"/>
    <row r="69" s="118" customFormat="1" ht="12.75"/>
    <row r="70" s="118" customFormat="1" ht="12.75"/>
    <row r="71" s="118" customFormat="1" ht="12.75"/>
    <row r="72" s="118" customFormat="1" ht="12.75"/>
    <row r="73" s="118" customFormat="1" ht="12.75"/>
    <row r="74" s="118" customFormat="1" ht="12.75"/>
    <row r="75" s="118" customFormat="1" ht="12.75"/>
    <row r="76" s="118" customFormat="1" ht="12.75"/>
    <row r="77" s="118" customFormat="1" ht="12.75"/>
    <row r="78" s="118" customFormat="1" ht="12.75"/>
    <row r="79" s="118" customFormat="1" ht="12.75"/>
    <row r="80" s="118" customFormat="1" ht="12.75"/>
    <row r="81" s="118" customFormat="1" ht="12.75"/>
    <row r="82" s="118" customFormat="1" ht="12.75"/>
    <row r="83" s="118" customFormat="1" ht="12.75"/>
    <row r="84" s="118" customFormat="1" ht="12.75"/>
    <row r="85" s="118" customFormat="1" ht="12.75"/>
    <row r="86" s="118" customFormat="1" ht="12.75"/>
    <row r="87" s="118" customFormat="1" ht="12.75"/>
    <row r="88" s="118" customFormat="1" ht="12.75"/>
    <row r="89" s="118" customFormat="1" ht="12.75"/>
    <row r="90" s="118" customFormat="1" ht="12.75"/>
    <row r="91" s="118" customFormat="1" ht="12.75"/>
    <row r="92" s="118" customFormat="1" ht="12.75"/>
    <row r="93" s="118" customFormat="1" ht="12.75"/>
    <row r="94" s="118" customFormat="1" ht="12.75"/>
    <row r="95" s="118" customFormat="1" ht="12.75"/>
    <row r="96" s="118" customFormat="1" ht="12.75"/>
    <row r="97" s="118" customFormat="1" ht="12.75"/>
    <row r="98" s="118" customFormat="1" ht="12.75"/>
    <row r="99" s="118" customFormat="1" ht="12.75"/>
    <row r="100" s="118" customFormat="1" ht="12.75"/>
    <row r="101" s="118" customFormat="1" ht="12.75"/>
    <row r="102" s="118" customFormat="1" ht="12.75"/>
    <row r="103" s="118" customFormat="1" ht="12.75"/>
    <row r="104" s="118" customFormat="1" ht="12.75"/>
    <row r="105" s="118" customFormat="1" ht="12.75"/>
    <row r="106" s="118" customFormat="1" ht="12.75"/>
    <row r="107" s="118" customFormat="1" ht="12.75"/>
    <row r="108" s="118" customFormat="1" ht="12.75"/>
    <row r="109" s="118" customFormat="1" ht="12.75"/>
    <row r="110" s="118" customFormat="1" ht="12.75"/>
    <row r="111" s="118" customFormat="1" ht="12.75"/>
    <row r="112" s="118" customFormat="1" ht="12.75"/>
    <row r="113" s="118" customFormat="1" ht="12.75"/>
    <row r="114" s="118" customFormat="1" ht="12.75"/>
    <row r="115" s="118" customFormat="1" ht="12.75"/>
    <row r="116" s="118" customFormat="1" ht="12.75"/>
    <row r="117" s="118" customFormat="1" ht="12.75"/>
    <row r="118" s="118" customFormat="1" ht="12.75"/>
    <row r="119" s="118" customFormat="1" ht="12.75"/>
    <row r="120" s="118" customFormat="1" ht="12.75"/>
    <row r="121" s="118" customFormat="1" ht="12.75"/>
    <row r="122" s="118" customFormat="1" ht="12.75"/>
    <row r="123" s="118" customFormat="1" ht="12.75"/>
    <row r="124" s="118" customFormat="1" ht="12.75"/>
    <row r="125" s="118" customFormat="1" ht="12.75"/>
    <row r="126" s="118" customFormat="1" ht="12.75"/>
    <row r="127" s="118" customFormat="1" ht="12.75"/>
    <row r="128" s="118" customFormat="1" ht="12.75"/>
    <row r="129" s="118" customFormat="1" ht="12.75"/>
    <row r="130" s="118" customFormat="1" ht="12.75"/>
    <row r="131" s="118" customFormat="1" ht="12.75"/>
    <row r="132" s="118" customFormat="1" ht="12.75"/>
    <row r="133" s="118" customFormat="1" ht="12.75"/>
    <row r="134" s="118" customFormat="1" ht="12.75"/>
    <row r="135" s="118" customFormat="1" ht="12.75"/>
    <row r="136" s="118" customFormat="1" ht="12.75"/>
    <row r="137" s="118" customFormat="1" ht="12.75"/>
    <row r="138" s="118" customFormat="1" ht="12.75"/>
    <row r="139" s="118" customFormat="1" ht="12.75"/>
    <row r="140" s="118" customFormat="1" ht="12.75"/>
    <row r="141" s="118" customFormat="1" ht="12.75"/>
    <row r="142" s="118" customFormat="1" ht="12.75"/>
    <row r="143" s="118" customFormat="1" ht="12.75"/>
    <row r="144" s="118" customFormat="1" ht="12.75"/>
    <row r="145" s="118" customFormat="1" ht="12.75"/>
    <row r="146" s="118" customFormat="1" ht="12.75"/>
    <row r="147" s="118" customFormat="1" ht="12.75"/>
    <row r="148" s="118" customFormat="1" ht="12.75"/>
    <row r="149" s="118" customFormat="1" ht="12.75"/>
    <row r="150" s="118" customFormat="1" ht="12.75"/>
    <row r="151" s="118" customFormat="1" ht="12.75"/>
    <row r="152" s="118" customFormat="1" ht="12.75"/>
    <row r="153" s="118" customFormat="1" ht="12.75"/>
    <row r="154" s="118" customFormat="1" ht="12.75"/>
    <row r="155" s="118" customFormat="1" ht="12.75"/>
    <row r="156" s="118" customFormat="1" ht="12.75"/>
    <row r="157" s="118" customFormat="1" ht="12.75"/>
    <row r="158" s="118" customFormat="1" ht="12.75"/>
    <row r="159" s="118" customFormat="1" ht="12.75"/>
    <row r="160" s="118" customFormat="1" ht="12.75"/>
    <row r="161" s="118" customFormat="1" ht="12.75"/>
  </sheetData>
  <sheetProtection password="EF65" sheet="1" objects="1" scenarios="1"/>
  <mergeCells count="95">
    <mergeCell ref="A56:M56"/>
    <mergeCell ref="A47:H47"/>
    <mergeCell ref="I47:M48"/>
    <mergeCell ref="A51:M51"/>
    <mergeCell ref="A52:M52"/>
    <mergeCell ref="A53:M53"/>
    <mergeCell ref="A55:M55"/>
    <mergeCell ref="A54:M54"/>
    <mergeCell ref="A48:B48"/>
    <mergeCell ref="A49:B49"/>
    <mergeCell ref="I49:M50"/>
    <mergeCell ref="A50:B50"/>
    <mergeCell ref="C48:H50"/>
    <mergeCell ref="A43:M43"/>
    <mergeCell ref="A44:M44"/>
    <mergeCell ref="A45:M45"/>
    <mergeCell ref="A46:M46"/>
    <mergeCell ref="A39:M39"/>
    <mergeCell ref="A40:M40"/>
    <mergeCell ref="A41:M41"/>
    <mergeCell ref="A42:M42"/>
    <mergeCell ref="A34:M34"/>
    <mergeCell ref="E35:M35"/>
    <mergeCell ref="A37:M37"/>
    <mergeCell ref="A38:M38"/>
    <mergeCell ref="J29:M30"/>
    <mergeCell ref="B29:F29"/>
    <mergeCell ref="G29:I29"/>
    <mergeCell ref="B30:F30"/>
    <mergeCell ref="G30:I30"/>
    <mergeCell ref="J27:M27"/>
    <mergeCell ref="B28:F28"/>
    <mergeCell ref="G28:I28"/>
    <mergeCell ref="J28:M28"/>
    <mergeCell ref="B24:F24"/>
    <mergeCell ref="G24:I24"/>
    <mergeCell ref="J24:M24"/>
    <mergeCell ref="A33:M33"/>
    <mergeCell ref="B25:F25"/>
    <mergeCell ref="G25:I25"/>
    <mergeCell ref="J25:M25"/>
    <mergeCell ref="A26:M26"/>
    <mergeCell ref="B27:F27"/>
    <mergeCell ref="G27:I27"/>
    <mergeCell ref="B22:F22"/>
    <mergeCell ref="G22:I22"/>
    <mergeCell ref="J22:M22"/>
    <mergeCell ref="B23:F23"/>
    <mergeCell ref="G23:I23"/>
    <mergeCell ref="J23:M23"/>
    <mergeCell ref="B20:F20"/>
    <mergeCell ref="G20:I20"/>
    <mergeCell ref="J20:M20"/>
    <mergeCell ref="A21:M21"/>
    <mergeCell ref="B18:F18"/>
    <mergeCell ref="G18:I18"/>
    <mergeCell ref="J18:M18"/>
    <mergeCell ref="B19:F19"/>
    <mergeCell ref="G19:I19"/>
    <mergeCell ref="J19:M19"/>
    <mergeCell ref="E14:M14"/>
    <mergeCell ref="G16:I16"/>
    <mergeCell ref="B16:F16"/>
    <mergeCell ref="J16:M16"/>
    <mergeCell ref="B17:F17"/>
    <mergeCell ref="G17:I17"/>
    <mergeCell ref="J17:M17"/>
    <mergeCell ref="A1:D1"/>
    <mergeCell ref="A2:D2"/>
    <mergeCell ref="H1:M5"/>
    <mergeCell ref="E1:G1"/>
    <mergeCell ref="E2:G2"/>
    <mergeCell ref="L11:M11"/>
    <mergeCell ref="I11:K11"/>
    <mergeCell ref="G11:H11"/>
    <mergeCell ref="B31:F31"/>
    <mergeCell ref="A6:M6"/>
    <mergeCell ref="A7:M7"/>
    <mergeCell ref="A8:M8"/>
    <mergeCell ref="A9:G9"/>
    <mergeCell ref="I9:M9"/>
    <mergeCell ref="A15:M15"/>
    <mergeCell ref="A12:I13"/>
    <mergeCell ref="J12:M12"/>
    <mergeCell ref="A14:C14"/>
    <mergeCell ref="G31:I31"/>
    <mergeCell ref="A3:G5"/>
    <mergeCell ref="J31:M31"/>
    <mergeCell ref="A35:D35"/>
    <mergeCell ref="A36:D36"/>
    <mergeCell ref="E36:F36"/>
    <mergeCell ref="G36:M36"/>
    <mergeCell ref="B32:F32"/>
    <mergeCell ref="G32:I32"/>
    <mergeCell ref="J32:M32"/>
  </mergeCell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portrait" paperSize="9" scale="91"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BL160"/>
  <sheetViews>
    <sheetView showZeros="0" zoomScalePageLayoutView="0" workbookViewId="0" topLeftCell="A1">
      <selection activeCell="A8" sqref="A8:F8"/>
    </sheetView>
  </sheetViews>
  <sheetFormatPr defaultColWidth="9.140625" defaultRowHeight="12.75"/>
  <cols>
    <col min="1" max="1" width="21.7109375" style="0" customWidth="1"/>
    <col min="2" max="32" width="3.28125" style="0" customWidth="1"/>
    <col min="33" max="64" width="9.140625" style="29" customWidth="1"/>
  </cols>
  <sheetData>
    <row r="1" spans="1:32" ht="18">
      <c r="A1" s="350"/>
      <c r="B1" s="1402" t="s">
        <v>434</v>
      </c>
      <c r="C1" s="1403"/>
      <c r="D1" s="1403"/>
      <c r="E1" s="1403"/>
      <c r="F1" s="1403"/>
      <c r="G1" s="1403"/>
      <c r="H1" s="1403"/>
      <c r="I1" s="1403"/>
      <c r="J1" s="1403"/>
      <c r="K1" s="1403"/>
      <c r="L1" s="1403"/>
      <c r="M1" s="1403"/>
      <c r="N1" s="1403"/>
      <c r="O1" s="1403"/>
      <c r="P1" s="1403"/>
      <c r="Q1" s="1403"/>
      <c r="R1" s="1403"/>
      <c r="S1" s="1403"/>
      <c r="T1" s="1403"/>
      <c r="U1" s="1403"/>
      <c r="V1" s="1403"/>
      <c r="W1" s="1403"/>
      <c r="X1" s="1403"/>
      <c r="Y1" s="1403"/>
      <c r="Z1" s="1403"/>
      <c r="AA1" s="1289"/>
      <c r="AB1" s="1289"/>
      <c r="AC1" s="1289"/>
      <c r="AD1" s="1289"/>
      <c r="AE1" s="1289"/>
      <c r="AF1" s="326"/>
    </row>
    <row r="2" spans="1:32" ht="12.75">
      <c r="A2" s="371"/>
      <c r="B2" s="1404" t="s">
        <v>15</v>
      </c>
      <c r="C2" s="1403"/>
      <c r="D2" s="1403"/>
      <c r="E2" s="1403"/>
      <c r="F2" s="1403"/>
      <c r="G2" s="1403"/>
      <c r="H2" s="1403"/>
      <c r="I2" s="1403"/>
      <c r="J2" s="1403"/>
      <c r="K2" s="1403"/>
      <c r="L2" s="1403"/>
      <c r="M2" s="1403"/>
      <c r="N2" s="1403"/>
      <c r="O2" s="1403"/>
      <c r="P2" s="1403"/>
      <c r="Q2" s="1403"/>
      <c r="R2" s="1403"/>
      <c r="S2" s="1403"/>
      <c r="T2" s="1403"/>
      <c r="U2" s="1403"/>
      <c r="V2" s="1403"/>
      <c r="W2" s="1403"/>
      <c r="X2" s="1403"/>
      <c r="Y2" s="1403"/>
      <c r="Z2" s="1403"/>
      <c r="AA2" s="1289"/>
      <c r="AB2" s="1289"/>
      <c r="AC2" s="1289"/>
      <c r="AD2" s="1289"/>
      <c r="AE2" s="1289"/>
      <c r="AF2" s="326"/>
    </row>
    <row r="3" spans="1:32" ht="12.75">
      <c r="A3" s="1403"/>
      <c r="B3" s="1403"/>
      <c r="C3" s="1403"/>
      <c r="D3" s="325"/>
      <c r="E3" s="1403"/>
      <c r="F3" s="1403"/>
      <c r="G3" s="1403"/>
      <c r="H3" s="1403"/>
      <c r="I3" s="1403"/>
      <c r="J3" s="325"/>
      <c r="K3" s="325" t="s">
        <v>242</v>
      </c>
      <c r="L3" s="325"/>
      <c r="M3" s="325"/>
      <c r="N3" s="325"/>
      <c r="O3" s="325"/>
      <c r="P3" s="325"/>
      <c r="Q3" s="325" t="s">
        <v>243</v>
      </c>
      <c r="R3" s="325"/>
      <c r="S3" s="1405"/>
      <c r="T3" s="1405"/>
      <c r="U3" s="1405"/>
      <c r="V3" s="1405"/>
      <c r="W3" s="1405"/>
      <c r="X3" s="325"/>
      <c r="Y3" s="325"/>
      <c r="Z3" s="325"/>
      <c r="AA3" s="1289"/>
      <c r="AB3" s="1289"/>
      <c r="AC3" s="1289"/>
      <c r="AD3" s="1289"/>
      <c r="AE3" s="1289"/>
      <c r="AF3" s="326"/>
    </row>
    <row r="4" spans="1:32" ht="12.75" customHeight="1">
      <c r="A4" s="1289"/>
      <c r="B4" s="1289"/>
      <c r="C4" s="1289"/>
      <c r="D4" s="1289"/>
      <c r="E4" s="1289"/>
      <c r="F4" s="1289"/>
      <c r="G4" s="1289"/>
      <c r="H4" s="1289"/>
      <c r="I4" s="1289"/>
      <c r="J4" s="1406"/>
      <c r="K4" s="327" t="s">
        <v>36</v>
      </c>
      <c r="L4" s="1388"/>
      <c r="M4" s="1389"/>
      <c r="N4" s="1389"/>
      <c r="O4" s="1389"/>
      <c r="P4" s="1390"/>
      <c r="Q4" s="327"/>
      <c r="R4" s="1398" t="s">
        <v>435</v>
      </c>
      <c r="S4" s="1399"/>
      <c r="T4" s="1399"/>
      <c r="U4" s="1399"/>
      <c r="V4" s="1399"/>
      <c r="W4" s="1399"/>
      <c r="X4" s="1399"/>
      <c r="Y4" s="1399"/>
      <c r="Z4" s="1399"/>
      <c r="AA4" s="1399"/>
      <c r="AB4" s="1399"/>
      <c r="AC4" s="1399"/>
      <c r="AD4" s="1399"/>
      <c r="AE4" s="1399"/>
      <c r="AF4" s="1399"/>
    </row>
    <row r="5" spans="1:32" ht="9.75" customHeight="1">
      <c r="A5" s="1391"/>
      <c r="B5" s="1392"/>
      <c r="C5" s="1392"/>
      <c r="D5" s="1392"/>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row>
    <row r="6" spans="1:32" ht="12.75">
      <c r="A6" s="1342" t="s">
        <v>436</v>
      </c>
      <c r="B6" s="1343"/>
      <c r="C6" s="1343"/>
      <c r="D6" s="1343"/>
      <c r="E6" s="1343"/>
      <c r="F6" s="1343"/>
      <c r="G6" s="1343"/>
      <c r="H6" s="1343"/>
      <c r="I6" s="1343"/>
      <c r="J6" s="1343"/>
      <c r="K6" s="1343"/>
      <c r="L6" s="1343"/>
      <c r="M6" s="1343"/>
      <c r="N6" s="1343"/>
      <c r="O6" s="1343"/>
      <c r="P6" s="1343"/>
      <c r="Q6" s="1343"/>
      <c r="R6" s="1343"/>
      <c r="S6" s="1343"/>
      <c r="T6" s="1343"/>
      <c r="U6" s="1343"/>
      <c r="V6" s="1343"/>
      <c r="W6" s="1343"/>
      <c r="X6" s="1343"/>
      <c r="Y6" s="1343"/>
      <c r="Z6" s="1343"/>
      <c r="AA6" s="1393"/>
      <c r="AB6" s="1393"/>
      <c r="AC6" s="1393"/>
      <c r="AD6" s="1393"/>
      <c r="AE6" s="1393"/>
      <c r="AF6" s="1394"/>
    </row>
    <row r="7" spans="1:32" ht="10.5" customHeight="1">
      <c r="A7" s="1313" t="s">
        <v>621</v>
      </c>
      <c r="B7" s="1301"/>
      <c r="C7" s="1301"/>
      <c r="D7" s="1301"/>
      <c r="E7" s="1301"/>
      <c r="F7" s="1301"/>
      <c r="G7" s="373"/>
      <c r="H7" s="1301" t="s">
        <v>622</v>
      </c>
      <c r="I7" s="1301"/>
      <c r="J7" s="1301"/>
      <c r="K7" s="373"/>
      <c r="L7" s="373"/>
      <c r="M7" s="373"/>
      <c r="N7" s="373"/>
      <c r="O7" s="1301" t="s">
        <v>623</v>
      </c>
      <c r="P7" s="1301"/>
      <c r="Q7" s="1279"/>
      <c r="R7" s="1279"/>
      <c r="S7" s="1279"/>
      <c r="T7" s="373"/>
      <c r="U7" s="1301" t="s">
        <v>624</v>
      </c>
      <c r="V7" s="1301"/>
      <c r="W7" s="1279"/>
      <c r="X7" s="1279"/>
      <c r="Y7" s="1279"/>
      <c r="Z7" s="374"/>
      <c r="AA7" s="1308" t="s">
        <v>601</v>
      </c>
      <c r="AB7" s="1308"/>
      <c r="AC7" s="1308"/>
      <c r="AD7" s="1308"/>
      <c r="AE7" s="1308"/>
      <c r="AF7" s="1309"/>
    </row>
    <row r="8" spans="1:32" ht="18" customHeight="1">
      <c r="A8" s="1272">
        <f>+DAP1!B28</f>
        <v>0</v>
      </c>
      <c r="B8" s="1340"/>
      <c r="C8" s="1340"/>
      <c r="D8" s="1340"/>
      <c r="E8" s="1340"/>
      <c r="F8" s="1341"/>
      <c r="G8" s="375"/>
      <c r="H8" s="1272">
        <f>+DAP1!J28</f>
        <v>0</v>
      </c>
      <c r="I8" s="1314"/>
      <c r="J8" s="1314"/>
      <c r="K8" s="1315"/>
      <c r="L8" s="1315"/>
      <c r="M8" s="1316"/>
      <c r="N8" s="375"/>
      <c r="O8" s="1327">
        <f>+DAP1!B29</f>
        <v>0</v>
      </c>
      <c r="P8" s="1328"/>
      <c r="Q8" s="1329"/>
      <c r="R8" s="1329"/>
      <c r="S8" s="1330"/>
      <c r="T8" s="376"/>
      <c r="U8" s="1323">
        <f>+ZAKL_DATA!B8</f>
        <v>0</v>
      </c>
      <c r="V8" s="1324"/>
      <c r="W8" s="1325"/>
      <c r="X8" s="1325"/>
      <c r="Y8" s="1326"/>
      <c r="Z8" s="375"/>
      <c r="AA8" s="1310">
        <f>+DAP1!A9</f>
      </c>
      <c r="AB8" s="1311"/>
      <c r="AC8" s="1311"/>
      <c r="AD8" s="1311"/>
      <c r="AE8" s="1311"/>
      <c r="AF8" s="1312"/>
    </row>
    <row r="9" spans="1:32" ht="10.5" customHeight="1">
      <c r="A9" s="1275" t="s">
        <v>625</v>
      </c>
      <c r="B9" s="1230"/>
      <c r="C9" s="1230"/>
      <c r="D9" s="1230"/>
      <c r="E9" s="1230"/>
      <c r="F9" s="1230"/>
      <c r="G9" s="1230"/>
      <c r="H9" s="1230"/>
      <c r="I9" s="377"/>
      <c r="J9" s="1321" t="s">
        <v>437</v>
      </c>
      <c r="K9" s="1322"/>
      <c r="L9" s="1322"/>
      <c r="M9" s="1322"/>
      <c r="N9" s="373"/>
      <c r="O9" s="1319" t="s">
        <v>438</v>
      </c>
      <c r="P9" s="1319"/>
      <c r="Q9" s="1319"/>
      <c r="R9" s="1319"/>
      <c r="S9" s="1319"/>
      <c r="T9" s="1320"/>
      <c r="U9" s="1273"/>
      <c r="V9" s="1273"/>
      <c r="W9" s="1273"/>
      <c r="X9" s="1273"/>
      <c r="Y9" s="1273"/>
      <c r="Z9" s="373"/>
      <c r="AA9" s="1317" t="s">
        <v>105</v>
      </c>
      <c r="AB9" s="1317"/>
      <c r="AC9" s="1317"/>
      <c r="AD9" s="1317"/>
      <c r="AE9" s="1317"/>
      <c r="AF9" s="1318"/>
    </row>
    <row r="10" spans="1:32" ht="18" customHeight="1">
      <c r="A10" s="1272">
        <f>+DAP1!G31</f>
        <v>0</v>
      </c>
      <c r="B10" s="1273"/>
      <c r="C10" s="1273"/>
      <c r="D10" s="1273"/>
      <c r="E10" s="1273"/>
      <c r="F10" s="1273"/>
      <c r="G10" s="1273"/>
      <c r="H10" s="618"/>
      <c r="I10" s="375"/>
      <c r="J10" s="1272">
        <f>+DAP1!L31</f>
        <v>0</v>
      </c>
      <c r="K10" s="1273"/>
      <c r="L10" s="1273"/>
      <c r="M10" s="618"/>
      <c r="N10" s="375"/>
      <c r="O10" s="1334">
        <f>+DAP1!B31</f>
        <v>0</v>
      </c>
      <c r="P10" s="1335"/>
      <c r="Q10" s="1336"/>
      <c r="R10" s="1336"/>
      <c r="S10" s="1336"/>
      <c r="T10" s="1337"/>
      <c r="U10" s="1337"/>
      <c r="V10" s="1337"/>
      <c r="W10" s="1337"/>
      <c r="X10" s="1337"/>
      <c r="Y10" s="1338"/>
      <c r="Z10" s="378"/>
      <c r="AA10" s="1331">
        <f>+ZAKL_DATA!B11</f>
        <v>0</v>
      </c>
      <c r="AB10" s="1332"/>
      <c r="AC10" s="1332"/>
      <c r="AD10" s="1332"/>
      <c r="AE10" s="1332"/>
      <c r="AF10" s="1333"/>
    </row>
    <row r="11" spans="1:32" ht="10.5" customHeight="1">
      <c r="A11" s="372" t="s">
        <v>439</v>
      </c>
      <c r="B11" s="373"/>
      <c r="C11" s="1339" t="s">
        <v>440</v>
      </c>
      <c r="D11" s="1230"/>
      <c r="E11" s="1230"/>
      <c r="F11" s="1230"/>
      <c r="G11" s="1230"/>
      <c r="H11" s="1230"/>
      <c r="I11" s="1230"/>
      <c r="J11" s="1230"/>
      <c r="K11" s="1230"/>
      <c r="L11" s="1230"/>
      <c r="M11" s="1230"/>
      <c r="N11" s="1230"/>
      <c r="O11" s="1230"/>
      <c r="P11" s="1230"/>
      <c r="Q11" s="1230"/>
      <c r="R11" s="1230"/>
      <c r="S11" s="1230"/>
      <c r="T11" s="373"/>
      <c r="U11" s="1301" t="s">
        <v>441</v>
      </c>
      <c r="V11" s="1301"/>
      <c r="W11" s="1279"/>
      <c r="X11" s="1279"/>
      <c r="Y11" s="1279"/>
      <c r="Z11" s="373"/>
      <c r="AA11" s="1301" t="s">
        <v>319</v>
      </c>
      <c r="AB11" s="1279"/>
      <c r="AC11" s="1279"/>
      <c r="AD11" s="1279"/>
      <c r="AE11" s="1279"/>
      <c r="AF11" s="1280"/>
    </row>
    <row r="12" spans="1:32" ht="18" customHeight="1">
      <c r="A12" s="379">
        <f>+DAP1!B32</f>
        <v>0</v>
      </c>
      <c r="B12" s="375"/>
      <c r="C12" s="1334">
        <f>+ZAKL_DATA!B20</f>
        <v>0</v>
      </c>
      <c r="D12" s="1353"/>
      <c r="E12" s="1353"/>
      <c r="F12" s="1353"/>
      <c r="G12" s="1353"/>
      <c r="H12" s="1353"/>
      <c r="I12" s="1353"/>
      <c r="J12" s="1353"/>
      <c r="K12" s="1353"/>
      <c r="L12" s="1353"/>
      <c r="M12" s="1353"/>
      <c r="N12" s="1353"/>
      <c r="O12" s="1353"/>
      <c r="P12" s="1353"/>
      <c r="Q12" s="1353"/>
      <c r="R12" s="1353"/>
      <c r="S12" s="1354"/>
      <c r="T12" s="375"/>
      <c r="U12" s="1346">
        <f>+ZAKL_DATA!B25</f>
        <v>0</v>
      </c>
      <c r="V12" s="1347"/>
      <c r="W12" s="1348"/>
      <c r="X12" s="1348"/>
      <c r="Y12" s="1349"/>
      <c r="Z12" s="378"/>
      <c r="AA12" s="1305">
        <f>+ZAKL_DATA!B28</f>
        <v>0</v>
      </c>
      <c r="AB12" s="1306"/>
      <c r="AC12" s="1306"/>
      <c r="AD12" s="1306"/>
      <c r="AE12" s="1306"/>
      <c r="AF12" s="1307"/>
    </row>
    <row r="13" spans="1:32" ht="4.5" customHeight="1">
      <c r="A13" s="1277"/>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90"/>
    </row>
    <row r="14" spans="1:32" ht="12.75">
      <c r="A14" s="1342" t="s">
        <v>442</v>
      </c>
      <c r="B14" s="1343"/>
      <c r="C14" s="1343"/>
      <c r="D14" s="1343"/>
      <c r="E14" s="1343"/>
      <c r="F14" s="1343"/>
      <c r="G14" s="1343"/>
      <c r="H14" s="1343"/>
      <c r="I14" s="1343"/>
      <c r="J14" s="1343"/>
      <c r="K14" s="1343"/>
      <c r="L14" s="1343"/>
      <c r="M14" s="1343"/>
      <c r="N14" s="1343"/>
      <c r="O14" s="1343"/>
      <c r="P14" s="1343"/>
      <c r="Q14" s="1343"/>
      <c r="R14" s="1343"/>
      <c r="S14" s="1343"/>
      <c r="T14" s="1343"/>
      <c r="U14" s="1343"/>
      <c r="V14" s="1343"/>
      <c r="W14" s="1343"/>
      <c r="X14" s="1343"/>
      <c r="Y14" s="1343"/>
      <c r="Z14" s="1343"/>
      <c r="AA14" s="1343"/>
      <c r="AB14" s="1343"/>
      <c r="AC14" s="1343"/>
      <c r="AD14" s="1343"/>
      <c r="AE14" s="1343"/>
      <c r="AF14" s="1344"/>
    </row>
    <row r="15" spans="1:32" ht="9.75" customHeight="1">
      <c r="A15" s="380"/>
      <c r="B15" s="378"/>
      <c r="C15" s="378"/>
      <c r="D15" s="378"/>
      <c r="E15" s="378"/>
      <c r="F15" s="368" t="s">
        <v>4</v>
      </c>
      <c r="G15" s="368"/>
      <c r="H15" s="368" t="s">
        <v>591</v>
      </c>
      <c r="I15" s="378"/>
      <c r="J15" s="1352"/>
      <c r="K15" s="1352"/>
      <c r="L15" s="1352"/>
      <c r="M15" s="1352"/>
      <c r="N15" s="1279"/>
      <c r="O15" s="1279"/>
      <c r="P15" s="1279"/>
      <c r="Q15" s="1279"/>
      <c r="R15" s="1279"/>
      <c r="S15" s="1279"/>
      <c r="T15" s="1279"/>
      <c r="U15" s="1279"/>
      <c r="V15" s="1279"/>
      <c r="W15" s="1279"/>
      <c r="X15" s="1279"/>
      <c r="Y15" s="1279"/>
      <c r="Z15" s="1279"/>
      <c r="AA15" s="1279"/>
      <c r="AB15" s="1279"/>
      <c r="AC15" s="1279"/>
      <c r="AD15" s="1279"/>
      <c r="AE15" s="1279"/>
      <c r="AF15" s="1280"/>
    </row>
    <row r="16" spans="1:32" ht="19.5" customHeight="1">
      <c r="A16" s="1302" t="s">
        <v>545</v>
      </c>
      <c r="B16" s="1303"/>
      <c r="C16" s="1303"/>
      <c r="D16" s="1303"/>
      <c r="E16" s="1345"/>
      <c r="F16" s="327"/>
      <c r="G16" s="378"/>
      <c r="H16" s="327" t="s">
        <v>36</v>
      </c>
      <c r="I16" s="378"/>
      <c r="J16" s="1303" t="s">
        <v>548</v>
      </c>
      <c r="K16" s="1303"/>
      <c r="L16" s="1303"/>
      <c r="M16" s="1303"/>
      <c r="N16" s="1303"/>
      <c r="O16" s="1303"/>
      <c r="P16" s="1303"/>
      <c r="Q16" s="1303"/>
      <c r="R16" s="1303"/>
      <c r="S16" s="1303"/>
      <c r="T16" s="1303"/>
      <c r="U16" s="1305"/>
      <c r="V16" s="1306"/>
      <c r="W16" s="1350"/>
      <c r="X16" s="1350"/>
      <c r="Y16" s="1351"/>
      <c r="Z16" s="1278"/>
      <c r="AA16" s="1279"/>
      <c r="AB16" s="1279"/>
      <c r="AC16" s="1279"/>
      <c r="AD16" s="1279"/>
      <c r="AE16" s="1279"/>
      <c r="AF16" s="1280"/>
    </row>
    <row r="17" spans="1:32" ht="9.75" customHeight="1">
      <c r="A17" s="382"/>
      <c r="B17" s="383"/>
      <c r="C17" s="383"/>
      <c r="D17" s="383"/>
      <c r="E17" s="383"/>
      <c r="F17" s="368" t="s">
        <v>4</v>
      </c>
      <c r="G17" s="368"/>
      <c r="H17" s="368" t="s">
        <v>591</v>
      </c>
      <c r="I17" s="378"/>
      <c r="J17" s="1291"/>
      <c r="K17" s="1291"/>
      <c r="L17" s="1291"/>
      <c r="M17" s="1291"/>
      <c r="N17" s="1291"/>
      <c r="O17" s="1291"/>
      <c r="P17" s="1291"/>
      <c r="Q17" s="1291"/>
      <c r="R17" s="1291"/>
      <c r="S17" s="1291"/>
      <c r="T17" s="1291"/>
      <c r="U17" s="1357" t="s">
        <v>612</v>
      </c>
      <c r="V17" s="1357"/>
      <c r="W17" s="384"/>
      <c r="X17" s="384"/>
      <c r="Y17" s="384"/>
      <c r="Z17" s="384"/>
      <c r="AA17" s="1288" t="s">
        <v>613</v>
      </c>
      <c r="AB17" s="1288"/>
      <c r="AC17" s="1288"/>
      <c r="AD17" s="1288"/>
      <c r="AE17" s="1288"/>
      <c r="AF17" s="1358"/>
    </row>
    <row r="18" spans="1:32" ht="19.5" customHeight="1">
      <c r="A18" s="1302" t="s">
        <v>546</v>
      </c>
      <c r="B18" s="1303"/>
      <c r="C18" s="1303"/>
      <c r="D18" s="1303"/>
      <c r="E18" s="1345"/>
      <c r="F18" s="327" t="s">
        <v>36</v>
      </c>
      <c r="G18" s="378"/>
      <c r="H18" s="327"/>
      <c r="I18" s="378"/>
      <c r="J18" s="1303" t="s">
        <v>549</v>
      </c>
      <c r="K18" s="1303"/>
      <c r="L18" s="1303"/>
      <c r="M18" s="1303"/>
      <c r="N18" s="1303"/>
      <c r="O18" s="1303"/>
      <c r="P18" s="1303"/>
      <c r="Q18" s="1303"/>
      <c r="R18" s="1303"/>
      <c r="S18" s="1303"/>
      <c r="T18" s="1303"/>
      <c r="U18" s="1305"/>
      <c r="V18" s="1306"/>
      <c r="W18" s="1350"/>
      <c r="X18" s="1350"/>
      <c r="Y18" s="1351"/>
      <c r="Z18" s="378"/>
      <c r="AA18" s="1305"/>
      <c r="AB18" s="1306"/>
      <c r="AC18" s="1306"/>
      <c r="AD18" s="1306"/>
      <c r="AE18" s="1306"/>
      <c r="AF18" s="1307"/>
    </row>
    <row r="19" spans="1:32" ht="9.75" customHeight="1">
      <c r="A19" s="382"/>
      <c r="B19" s="383"/>
      <c r="C19" s="383"/>
      <c r="D19" s="383"/>
      <c r="E19" s="383"/>
      <c r="F19" s="368" t="s">
        <v>4</v>
      </c>
      <c r="G19" s="368"/>
      <c r="H19" s="368" t="s">
        <v>591</v>
      </c>
      <c r="I19" s="378"/>
      <c r="J19" s="1291"/>
      <c r="K19" s="1291"/>
      <c r="L19" s="1291"/>
      <c r="M19" s="1291"/>
      <c r="N19" s="1291"/>
      <c r="O19" s="1291"/>
      <c r="P19" s="1291"/>
      <c r="Q19" s="1291"/>
      <c r="R19" s="1291"/>
      <c r="S19" s="1291"/>
      <c r="T19" s="1291"/>
      <c r="U19" s="368" t="s">
        <v>4</v>
      </c>
      <c r="V19" s="1352"/>
      <c r="W19" s="1352"/>
      <c r="X19" s="1352"/>
      <c r="Y19" s="1352"/>
      <c r="Z19" s="1279"/>
      <c r="AA19" s="368" t="s">
        <v>591</v>
      </c>
      <c r="AB19" s="1352"/>
      <c r="AC19" s="1352"/>
      <c r="AD19" s="1352"/>
      <c r="AE19" s="1352"/>
      <c r="AF19" s="1280"/>
    </row>
    <row r="20" spans="1:32" ht="19.5" customHeight="1">
      <c r="A20" s="1302" t="s">
        <v>547</v>
      </c>
      <c r="B20" s="1303"/>
      <c r="C20" s="1303"/>
      <c r="D20" s="1303"/>
      <c r="E20" s="1345"/>
      <c r="F20" s="327"/>
      <c r="G20" s="378"/>
      <c r="H20" s="327" t="s">
        <v>36</v>
      </c>
      <c r="I20" s="378"/>
      <c r="J20" s="1303" t="s">
        <v>550</v>
      </c>
      <c r="K20" s="1303"/>
      <c r="L20" s="1303"/>
      <c r="M20" s="1303"/>
      <c r="N20" s="1303"/>
      <c r="O20" s="1303"/>
      <c r="P20" s="1303"/>
      <c r="Q20" s="1303"/>
      <c r="R20" s="1303"/>
      <c r="S20" s="1303"/>
      <c r="T20" s="1370"/>
      <c r="U20" s="327"/>
      <c r="V20" s="1279"/>
      <c r="W20" s="1279"/>
      <c r="X20" s="1279"/>
      <c r="Y20" s="1279"/>
      <c r="Z20" s="1279"/>
      <c r="AA20" s="327" t="s">
        <v>36</v>
      </c>
      <c r="AB20" s="1279"/>
      <c r="AC20" s="1279"/>
      <c r="AD20" s="1279"/>
      <c r="AE20" s="1279"/>
      <c r="AF20" s="1280"/>
    </row>
    <row r="21" spans="1:32" ht="15" customHeight="1">
      <c r="A21" s="1342" t="s">
        <v>443</v>
      </c>
      <c r="B21" s="1343"/>
      <c r="C21" s="1343"/>
      <c r="D21" s="1343"/>
      <c r="E21" s="1343"/>
      <c r="F21" s="1343"/>
      <c r="G21" s="1343"/>
      <c r="H21" s="1343"/>
      <c r="I21" s="1343"/>
      <c r="J21" s="1343"/>
      <c r="K21" s="1343"/>
      <c r="L21" s="1343"/>
      <c r="M21" s="1343"/>
      <c r="N21" s="1343"/>
      <c r="O21" s="1343"/>
      <c r="P21" s="1343"/>
      <c r="Q21" s="1343"/>
      <c r="R21" s="1343"/>
      <c r="S21" s="1343"/>
      <c r="T21" s="1343"/>
      <c r="U21" s="1343"/>
      <c r="V21" s="1343"/>
      <c r="W21" s="1343"/>
      <c r="X21" s="1343"/>
      <c r="Y21" s="1343"/>
      <c r="Z21" s="1343"/>
      <c r="AA21" s="1343"/>
      <c r="AB21" s="1343"/>
      <c r="AC21" s="1343"/>
      <c r="AD21" s="1343"/>
      <c r="AE21" s="1343"/>
      <c r="AF21" s="1344"/>
    </row>
    <row r="22" spans="1:32" ht="4.5" customHeight="1">
      <c r="A22" s="1395"/>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1396"/>
      <c r="Y22" s="1396"/>
      <c r="Z22" s="1396"/>
      <c r="AA22" s="1396"/>
      <c r="AB22" s="1396"/>
      <c r="AC22" s="1396"/>
      <c r="AD22" s="1396"/>
      <c r="AE22" s="1396"/>
      <c r="AF22" s="1397"/>
    </row>
    <row r="23" spans="1:32" ht="15" customHeight="1">
      <c r="A23" s="1371" t="s">
        <v>444</v>
      </c>
      <c r="B23" s="1372"/>
      <c r="C23" s="1372"/>
      <c r="D23" s="1372"/>
      <c r="E23" s="1372"/>
      <c r="F23" s="1372"/>
      <c r="G23" s="1372"/>
      <c r="H23" s="1372"/>
      <c r="I23" s="1372"/>
      <c r="J23" s="1372"/>
      <c r="K23" s="1372"/>
      <c r="L23" s="1372"/>
      <c r="M23" s="1372"/>
      <c r="N23" s="1373"/>
      <c r="O23" s="327" t="s">
        <v>36</v>
      </c>
      <c r="P23" s="1379" t="s">
        <v>626</v>
      </c>
      <c r="Q23" s="1372"/>
      <c r="R23" s="1372"/>
      <c r="S23" s="1372"/>
      <c r="T23" s="1373"/>
      <c r="U23" s="327"/>
      <c r="V23" s="1379" t="s">
        <v>627</v>
      </c>
      <c r="W23" s="1372"/>
      <c r="X23" s="1372"/>
      <c r="Y23" s="1372"/>
      <c r="Z23" s="1362"/>
      <c r="AA23" s="327"/>
      <c r="AB23" s="1372" t="s">
        <v>628</v>
      </c>
      <c r="AC23" s="1372"/>
      <c r="AD23" s="1372"/>
      <c r="AE23" s="1372"/>
      <c r="AF23" s="1380"/>
    </row>
    <row r="24" spans="1:32" ht="10.5" customHeight="1">
      <c r="A24" s="1313"/>
      <c r="B24" s="1301"/>
      <c r="C24" s="1301"/>
      <c r="D24" s="1301"/>
      <c r="E24" s="1301"/>
      <c r="F24" s="1301"/>
      <c r="G24" s="368">
        <v>1</v>
      </c>
      <c r="H24" s="368"/>
      <c r="I24" s="368">
        <v>2</v>
      </c>
      <c r="J24" s="368"/>
      <c r="K24" s="368">
        <v>3</v>
      </c>
      <c r="L24" s="368"/>
      <c r="M24" s="368">
        <v>4</v>
      </c>
      <c r="N24" s="368"/>
      <c r="O24" s="368">
        <v>5</v>
      </c>
      <c r="P24" s="368"/>
      <c r="Q24" s="368">
        <v>6</v>
      </c>
      <c r="R24" s="368"/>
      <c r="S24" s="368">
        <v>7</v>
      </c>
      <c r="T24" s="368"/>
      <c r="U24" s="368">
        <v>8</v>
      </c>
      <c r="V24" s="368"/>
      <c r="W24" s="368">
        <v>9</v>
      </c>
      <c r="X24" s="368"/>
      <c r="Y24" s="368">
        <v>10</v>
      </c>
      <c r="Z24" s="368"/>
      <c r="AA24" s="368">
        <v>11</v>
      </c>
      <c r="AB24" s="368"/>
      <c r="AC24" s="368">
        <v>12</v>
      </c>
      <c r="AD24" s="1376" t="s">
        <v>7</v>
      </c>
      <c r="AE24" s="1377"/>
      <c r="AF24" s="1378"/>
    </row>
    <row r="25" spans="1:32" ht="15" customHeight="1">
      <c r="A25" s="1371" t="s">
        <v>552</v>
      </c>
      <c r="B25" s="1372"/>
      <c r="C25" s="1372"/>
      <c r="D25" s="1372"/>
      <c r="E25" s="1372"/>
      <c r="F25" s="1375"/>
      <c r="G25" s="327"/>
      <c r="H25" s="368"/>
      <c r="I25" s="327"/>
      <c r="J25" s="368"/>
      <c r="K25" s="327"/>
      <c r="L25" s="368"/>
      <c r="M25" s="327"/>
      <c r="N25" s="368"/>
      <c r="O25" s="327"/>
      <c r="P25" s="368"/>
      <c r="Q25" s="327"/>
      <c r="R25" s="368"/>
      <c r="S25" s="327"/>
      <c r="T25" s="368"/>
      <c r="U25" s="327"/>
      <c r="V25" s="368"/>
      <c r="W25" s="327"/>
      <c r="X25" s="368"/>
      <c r="Y25" s="327"/>
      <c r="Z25" s="368"/>
      <c r="AA25" s="327"/>
      <c r="AB25" s="368"/>
      <c r="AC25" s="327"/>
      <c r="AD25" s="368"/>
      <c r="AE25" s="327"/>
      <c r="AF25" s="386"/>
    </row>
    <row r="26" spans="1:32" ht="9.75" customHeight="1">
      <c r="A26" s="1371"/>
      <c r="B26" s="1372"/>
      <c r="C26" s="1372"/>
      <c r="D26" s="1372"/>
      <c r="E26" s="1372"/>
      <c r="F26" s="1372"/>
      <c r="G26" s="368">
        <v>1</v>
      </c>
      <c r="H26" s="368"/>
      <c r="I26" s="368">
        <v>2</v>
      </c>
      <c r="J26" s="368"/>
      <c r="K26" s="368">
        <v>3</v>
      </c>
      <c r="L26" s="368"/>
      <c r="M26" s="368">
        <v>4</v>
      </c>
      <c r="N26" s="368"/>
      <c r="O26" s="368">
        <v>5</v>
      </c>
      <c r="P26" s="368"/>
      <c r="Q26" s="368">
        <v>6</v>
      </c>
      <c r="R26" s="368"/>
      <c r="S26" s="368">
        <v>7</v>
      </c>
      <c r="T26" s="368"/>
      <c r="U26" s="368">
        <v>8</v>
      </c>
      <c r="V26" s="368"/>
      <c r="W26" s="368">
        <v>9</v>
      </c>
      <c r="X26" s="368"/>
      <c r="Y26" s="368">
        <v>10</v>
      </c>
      <c r="Z26" s="368"/>
      <c r="AA26" s="368">
        <v>11</v>
      </c>
      <c r="AB26" s="368"/>
      <c r="AC26" s="368">
        <v>12</v>
      </c>
      <c r="AD26" s="1376" t="s">
        <v>7</v>
      </c>
      <c r="AE26" s="1377"/>
      <c r="AF26" s="1378"/>
    </row>
    <row r="27" spans="1:32" ht="15" customHeight="1">
      <c r="A27" s="1371" t="s">
        <v>553</v>
      </c>
      <c r="B27" s="1372"/>
      <c r="C27" s="1372"/>
      <c r="D27" s="1372"/>
      <c r="E27" s="1372"/>
      <c r="F27" s="1375"/>
      <c r="G27" s="327"/>
      <c r="H27" s="368"/>
      <c r="I27" s="327"/>
      <c r="J27" s="368"/>
      <c r="K27" s="327"/>
      <c r="L27" s="368"/>
      <c r="M27" s="327"/>
      <c r="N27" s="368"/>
      <c r="O27" s="327"/>
      <c r="P27" s="368"/>
      <c r="Q27" s="327"/>
      <c r="R27" s="368"/>
      <c r="S27" s="327"/>
      <c r="T27" s="368"/>
      <c r="U27" s="327"/>
      <c r="V27" s="368"/>
      <c r="W27" s="327"/>
      <c r="X27" s="368"/>
      <c r="Y27" s="327"/>
      <c r="Z27" s="368"/>
      <c r="AA27" s="327"/>
      <c r="AB27" s="368"/>
      <c r="AC27" s="327"/>
      <c r="AD27" s="368"/>
      <c r="AE27" s="327"/>
      <c r="AF27" s="386"/>
    </row>
    <row r="28" spans="1:32" ht="4.5" customHeight="1">
      <c r="A28" s="1277"/>
      <c r="B28" s="1278"/>
      <c r="C28" s="1278"/>
      <c r="D28" s="1278"/>
      <c r="E28" s="1278"/>
      <c r="F28" s="1278"/>
      <c r="G28" s="1278"/>
      <c r="H28" s="1278"/>
      <c r="I28" s="1278"/>
      <c r="J28" s="1278"/>
      <c r="K28" s="1278"/>
      <c r="L28" s="1278"/>
      <c r="M28" s="1278"/>
      <c r="N28" s="1278"/>
      <c r="O28" s="1278"/>
      <c r="P28" s="1278"/>
      <c r="Q28" s="1278"/>
      <c r="R28" s="1278"/>
      <c r="S28" s="1278"/>
      <c r="T28" s="1278"/>
      <c r="U28" s="1278"/>
      <c r="V28" s="1278"/>
      <c r="W28" s="1278"/>
      <c r="X28" s="1278"/>
      <c r="Y28" s="1278"/>
      <c r="Z28" s="1278"/>
      <c r="AA28" s="1278"/>
      <c r="AB28" s="1278"/>
      <c r="AC28" s="1278"/>
      <c r="AD28" s="1278"/>
      <c r="AE28" s="1278"/>
      <c r="AF28" s="1290"/>
    </row>
    <row r="29" spans="1:32" ht="15" customHeight="1">
      <c r="A29" s="1342" t="s">
        <v>445</v>
      </c>
      <c r="B29" s="1343"/>
      <c r="C29" s="1343"/>
      <c r="D29" s="1343"/>
      <c r="E29" s="1343"/>
      <c r="F29" s="1343"/>
      <c r="G29" s="1343"/>
      <c r="H29" s="1343"/>
      <c r="I29" s="1343"/>
      <c r="J29" s="1343"/>
      <c r="K29" s="1343"/>
      <c r="L29" s="1343"/>
      <c r="M29" s="1343"/>
      <c r="N29" s="1343"/>
      <c r="O29" s="1343"/>
      <c r="P29" s="1343"/>
      <c r="Q29" s="1343"/>
      <c r="R29" s="1343"/>
      <c r="S29" s="1343"/>
      <c r="T29" s="1343"/>
      <c r="U29" s="1343"/>
      <c r="V29" s="1343"/>
      <c r="W29" s="1343"/>
      <c r="X29" s="1343"/>
      <c r="Y29" s="1343"/>
      <c r="Z29" s="1343"/>
      <c r="AA29" s="1343"/>
      <c r="AB29" s="1343"/>
      <c r="AC29" s="1343"/>
      <c r="AD29" s="1343"/>
      <c r="AE29" s="1343"/>
      <c r="AF29" s="1344"/>
    </row>
    <row r="30" spans="1:32" ht="15" customHeight="1">
      <c r="A30" s="1382" t="s">
        <v>417</v>
      </c>
      <c r="B30" s="1383"/>
      <c r="C30" s="1383"/>
      <c r="D30" s="1383"/>
      <c r="E30" s="1383"/>
      <c r="F30" s="1384"/>
      <c r="G30" s="1384"/>
      <c r="H30" s="1384"/>
      <c r="I30" s="1384"/>
      <c r="J30" s="1384"/>
      <c r="K30" s="1384"/>
      <c r="L30" s="1384"/>
      <c r="M30" s="1384"/>
      <c r="N30" s="1384"/>
      <c r="O30" s="1384"/>
      <c r="P30" s="1384"/>
      <c r="Q30" s="1384"/>
      <c r="R30" s="1384"/>
      <c r="S30" s="1384"/>
      <c r="T30" s="1384"/>
      <c r="U30" s="1384"/>
      <c r="V30" s="1384"/>
      <c r="W30" s="1384"/>
      <c r="X30" s="1384"/>
      <c r="Y30" s="1384"/>
      <c r="Z30" s="1384"/>
      <c r="AA30" s="1384"/>
      <c r="AB30" s="1384"/>
      <c r="AC30" s="1384"/>
      <c r="AD30" s="1385"/>
      <c r="AE30" s="1385"/>
      <c r="AF30" s="1380"/>
    </row>
    <row r="31" spans="1:32" ht="18" customHeight="1">
      <c r="A31" s="1302" t="s">
        <v>551</v>
      </c>
      <c r="B31" s="1303"/>
      <c r="C31" s="1303"/>
      <c r="D31" s="1303"/>
      <c r="E31" s="1345"/>
      <c r="F31" s="1355"/>
      <c r="G31" s="1356"/>
      <c r="H31" s="1277"/>
      <c r="I31" s="1279"/>
      <c r="J31" s="1279"/>
      <c r="K31" s="1279"/>
      <c r="L31" s="1282" t="s">
        <v>555</v>
      </c>
      <c r="M31" s="1267"/>
      <c r="N31" s="1267"/>
      <c r="O31" s="1267"/>
      <c r="P31" s="1267"/>
      <c r="Q31" s="1267"/>
      <c r="R31" s="1267"/>
      <c r="S31" s="1267"/>
      <c r="T31" s="1267"/>
      <c r="U31" s="1267"/>
      <c r="V31" s="1267"/>
      <c r="W31" s="1267"/>
      <c r="X31" s="1267"/>
      <c r="Y31" s="1267"/>
      <c r="Z31" s="1267"/>
      <c r="AA31" s="1267"/>
      <c r="AB31" s="1267"/>
      <c r="AC31" s="1381"/>
      <c r="AD31" s="1355"/>
      <c r="AE31" s="1356"/>
      <c r="AF31" s="381"/>
    </row>
    <row r="32" spans="1:32" ht="3.75" customHeight="1">
      <c r="A32" s="1274"/>
      <c r="B32" s="926"/>
      <c r="C32" s="926"/>
      <c r="D32" s="926"/>
      <c r="E32" s="926"/>
      <c r="F32" s="926"/>
      <c r="G32" s="926"/>
      <c r="H32" s="926"/>
      <c r="I32" s="926"/>
      <c r="J32" s="926"/>
      <c r="K32" s="926"/>
      <c r="L32" s="926"/>
      <c r="M32" s="926"/>
      <c r="N32" s="926"/>
      <c r="O32" s="926"/>
      <c r="P32" s="926"/>
      <c r="Q32" s="926"/>
      <c r="R32" s="926"/>
      <c r="S32" s="926"/>
      <c r="T32" s="926"/>
      <c r="U32" s="926"/>
      <c r="V32" s="926"/>
      <c r="W32" s="926"/>
      <c r="X32" s="926"/>
      <c r="Y32" s="926"/>
      <c r="Z32" s="926"/>
      <c r="AA32" s="926"/>
      <c r="AB32" s="926"/>
      <c r="AC32" s="926"/>
      <c r="AD32" s="926"/>
      <c r="AE32" s="926"/>
      <c r="AF32" s="549"/>
    </row>
    <row r="33" spans="1:32" ht="19.5" customHeight="1">
      <c r="A33" s="1302" t="s">
        <v>554</v>
      </c>
      <c r="B33" s="1303"/>
      <c r="C33" s="1303"/>
      <c r="D33" s="1303"/>
      <c r="E33" s="1345"/>
      <c r="F33" s="1355"/>
      <c r="G33" s="1356"/>
      <c r="H33" s="1277"/>
      <c r="I33" s="1279"/>
      <c r="J33" s="1279"/>
      <c r="K33" s="1279"/>
      <c r="L33" s="1303" t="s">
        <v>556</v>
      </c>
      <c r="M33" s="1400"/>
      <c r="N33" s="1400"/>
      <c r="O33" s="1400"/>
      <c r="P33" s="1400"/>
      <c r="Q33" s="1400"/>
      <c r="R33" s="1400"/>
      <c r="S33" s="1400"/>
      <c r="T33" s="1400"/>
      <c r="U33" s="1400"/>
      <c r="V33" s="1400"/>
      <c r="W33" s="1400"/>
      <c r="X33" s="1400"/>
      <c r="Y33" s="1400"/>
      <c r="Z33" s="1400"/>
      <c r="AA33" s="1400"/>
      <c r="AB33" s="1400"/>
      <c r="AC33" s="1401"/>
      <c r="AD33" s="1355"/>
      <c r="AE33" s="1356"/>
      <c r="AF33" s="381"/>
    </row>
    <row r="34" spans="1:32" ht="3.75" customHeight="1">
      <c r="A34" s="1274"/>
      <c r="B34" s="926"/>
      <c r="C34" s="926"/>
      <c r="D34" s="926"/>
      <c r="E34" s="926"/>
      <c r="F34" s="926"/>
      <c r="G34" s="926"/>
      <c r="H34" s="926"/>
      <c r="I34" s="926"/>
      <c r="J34" s="926"/>
      <c r="K34" s="926"/>
      <c r="L34" s="926"/>
      <c r="M34" s="926"/>
      <c r="N34" s="926"/>
      <c r="O34" s="926"/>
      <c r="P34" s="926"/>
      <c r="Q34" s="926"/>
      <c r="R34" s="926"/>
      <c r="S34" s="926"/>
      <c r="T34" s="926"/>
      <c r="U34" s="926"/>
      <c r="V34" s="926"/>
      <c r="W34" s="926"/>
      <c r="X34" s="926"/>
      <c r="Y34" s="926"/>
      <c r="Z34" s="926"/>
      <c r="AA34" s="926"/>
      <c r="AB34" s="926"/>
      <c r="AC34" s="926"/>
      <c r="AD34" s="926"/>
      <c r="AE34" s="926"/>
      <c r="AF34" s="549"/>
    </row>
    <row r="35" spans="1:32" ht="18" customHeight="1">
      <c r="A35" s="1302" t="s">
        <v>446</v>
      </c>
      <c r="B35" s="1303"/>
      <c r="C35" s="1303"/>
      <c r="D35" s="1303"/>
      <c r="E35" s="1303"/>
      <c r="F35" s="1267"/>
      <c r="G35" s="1267"/>
      <c r="H35" s="1267"/>
      <c r="I35" s="1267"/>
      <c r="J35" s="1267"/>
      <c r="K35" s="1267"/>
      <c r="L35" s="1267"/>
      <c r="M35" s="1267"/>
      <c r="N35" s="1267"/>
      <c r="O35" s="1267"/>
      <c r="P35" s="1267"/>
      <c r="Q35" s="1267"/>
      <c r="R35" s="1267"/>
      <c r="S35" s="1267"/>
      <c r="T35" s="1267"/>
      <c r="U35" s="1267"/>
      <c r="V35" s="1267"/>
      <c r="W35" s="1267"/>
      <c r="X35" s="1267"/>
      <c r="Y35" s="1267"/>
      <c r="Z35" s="1267"/>
      <c r="AA35" s="1267"/>
      <c r="AB35" s="1267"/>
      <c r="AC35" s="1381"/>
      <c r="AD35" s="1355"/>
      <c r="AE35" s="1356"/>
      <c r="AF35" s="381"/>
    </row>
    <row r="36" spans="1:32" ht="3.75" customHeight="1">
      <c r="A36" s="1274"/>
      <c r="B36" s="926"/>
      <c r="C36" s="926"/>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549"/>
    </row>
    <row r="37" spans="1:32" ht="19.5" customHeight="1">
      <c r="A37" s="1302" t="s">
        <v>557</v>
      </c>
      <c r="B37" s="1303"/>
      <c r="C37" s="1303"/>
      <c r="D37" s="1303"/>
      <c r="E37" s="1345"/>
      <c r="F37" s="1355"/>
      <c r="G37" s="1356"/>
      <c r="H37" s="1277"/>
      <c r="I37" s="1279"/>
      <c r="J37" s="1279"/>
      <c r="K37" s="1279"/>
      <c r="L37" s="1303" t="s">
        <v>447</v>
      </c>
      <c r="M37" s="1400"/>
      <c r="N37" s="1400"/>
      <c r="O37" s="1400"/>
      <c r="P37" s="1400"/>
      <c r="Q37" s="1400"/>
      <c r="R37" s="1400"/>
      <c r="S37" s="1400"/>
      <c r="T37" s="1400"/>
      <c r="U37" s="1400"/>
      <c r="V37" s="1400"/>
      <c r="W37" s="1400"/>
      <c r="X37" s="1400"/>
      <c r="Y37" s="1400"/>
      <c r="Z37" s="1400"/>
      <c r="AA37" s="1400"/>
      <c r="AB37" s="1400"/>
      <c r="AC37" s="1401"/>
      <c r="AD37" s="1355"/>
      <c r="AE37" s="1356"/>
      <c r="AF37" s="381"/>
    </row>
    <row r="38" spans="1:32" ht="3.75" customHeight="1">
      <c r="A38" s="1275"/>
      <c r="B38" s="1230"/>
      <c r="C38" s="1230"/>
      <c r="D38" s="1230"/>
      <c r="E38" s="1230"/>
      <c r="F38" s="1230"/>
      <c r="G38" s="1230"/>
      <c r="H38" s="1230"/>
      <c r="I38" s="1230"/>
      <c r="J38" s="1230"/>
      <c r="K38" s="1230"/>
      <c r="L38" s="1230"/>
      <c r="M38" s="1230"/>
      <c r="N38" s="1230"/>
      <c r="O38" s="1230"/>
      <c r="P38" s="1230"/>
      <c r="Q38" s="1230"/>
      <c r="R38" s="1230"/>
      <c r="S38" s="1230"/>
      <c r="T38" s="1230"/>
      <c r="U38" s="1230"/>
      <c r="V38" s="1230"/>
      <c r="W38" s="1230"/>
      <c r="X38" s="1230"/>
      <c r="Y38" s="1230"/>
      <c r="Z38" s="1230"/>
      <c r="AA38" s="1230"/>
      <c r="AB38" s="1230"/>
      <c r="AC38" s="1230"/>
      <c r="AD38" s="1230"/>
      <c r="AE38" s="1230"/>
      <c r="AF38" s="1276"/>
    </row>
    <row r="39" spans="1:32" ht="15.75" customHeight="1">
      <c r="A39" s="1342" t="s">
        <v>448</v>
      </c>
      <c r="B39" s="1343"/>
      <c r="C39" s="1343"/>
      <c r="D39" s="1343"/>
      <c r="E39" s="1343"/>
      <c r="F39" s="1343"/>
      <c r="G39" s="1343"/>
      <c r="H39" s="1343"/>
      <c r="I39" s="1343"/>
      <c r="J39" s="1343"/>
      <c r="K39" s="1343"/>
      <c r="L39" s="1343"/>
      <c r="M39" s="1343"/>
      <c r="N39" s="1343"/>
      <c r="O39" s="1343"/>
      <c r="P39" s="1343"/>
      <c r="Q39" s="1343"/>
      <c r="R39" s="1343"/>
      <c r="S39" s="1343"/>
      <c r="T39" s="1343"/>
      <c r="U39" s="1343"/>
      <c r="V39" s="1343"/>
      <c r="W39" s="1343"/>
      <c r="X39" s="1343"/>
      <c r="Y39" s="1343"/>
      <c r="Z39" s="1343"/>
      <c r="AA39" s="1343"/>
      <c r="AB39" s="1343"/>
      <c r="AC39" s="1343"/>
      <c r="AD39" s="1343"/>
      <c r="AE39" s="1343"/>
      <c r="AF39" s="1344"/>
    </row>
    <row r="40" spans="1:32" ht="9.75" customHeight="1">
      <c r="A40" s="1407" t="s">
        <v>558</v>
      </c>
      <c r="B40" s="368" t="s">
        <v>4</v>
      </c>
      <c r="C40" s="368"/>
      <c r="D40" s="368" t="s">
        <v>591</v>
      </c>
      <c r="E40" s="1301"/>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549"/>
    </row>
    <row r="41" spans="1:32" ht="15" customHeight="1">
      <c r="A41" s="1408"/>
      <c r="B41" s="327"/>
      <c r="C41" s="378"/>
      <c r="D41" s="327" t="s">
        <v>36</v>
      </c>
      <c r="E41" s="1359" t="s">
        <v>449</v>
      </c>
      <c r="F41" s="1360"/>
      <c r="G41" s="1361"/>
      <c r="H41" s="1386"/>
      <c r="I41" s="1387"/>
      <c r="J41" s="1387"/>
      <c r="K41" s="1387"/>
      <c r="L41" s="1264"/>
      <c r="M41" s="1359" t="s">
        <v>450</v>
      </c>
      <c r="N41" s="1360"/>
      <c r="O41" s="1361"/>
      <c r="P41" s="1386"/>
      <c r="Q41" s="1387"/>
      <c r="R41" s="1387"/>
      <c r="S41" s="1387"/>
      <c r="T41" s="1264"/>
      <c r="U41" s="1410"/>
      <c r="V41" s="1287"/>
      <c r="W41" s="1287"/>
      <c r="X41" s="1287"/>
      <c r="Y41" s="1287"/>
      <c r="Z41" s="1287"/>
      <c r="AA41" s="1287"/>
      <c r="AB41" s="1287"/>
      <c r="AC41" s="1287"/>
      <c r="AD41" s="1287"/>
      <c r="AE41" s="1287"/>
      <c r="AF41" s="1411"/>
    </row>
    <row r="42" spans="1:32" ht="12" customHeight="1">
      <c r="A42" s="1407" t="s">
        <v>559</v>
      </c>
      <c r="B42" s="368" t="s">
        <v>4</v>
      </c>
      <c r="C42" s="368"/>
      <c r="D42" s="368" t="s">
        <v>591</v>
      </c>
      <c r="E42" s="1413"/>
      <c r="F42" s="1414"/>
      <c r="G42" s="1414"/>
      <c r="H42" s="1414"/>
      <c r="I42" s="1414"/>
      <c r="J42" s="1414"/>
      <c r="K42" s="1414"/>
      <c r="L42" s="1414"/>
      <c r="M42" s="1414"/>
      <c r="N42" s="1414"/>
      <c r="O42" s="1414"/>
      <c r="P42" s="1414"/>
      <c r="Q42" s="1414"/>
      <c r="R42" s="1414"/>
      <c r="S42" s="1414"/>
      <c r="T42" s="1414"/>
      <c r="U42" s="1414"/>
      <c r="V42" s="1414"/>
      <c r="W42" s="1414"/>
      <c r="X42" s="1414"/>
      <c r="Y42" s="1414"/>
      <c r="Z42" s="1414"/>
      <c r="AA42" s="1414"/>
      <c r="AB42" s="1414"/>
      <c r="AC42" s="1414"/>
      <c r="AD42" s="1414"/>
      <c r="AE42" s="1414"/>
      <c r="AF42" s="1415"/>
    </row>
    <row r="43" spans="1:32" ht="15" customHeight="1">
      <c r="A43" s="1408"/>
      <c r="B43" s="327"/>
      <c r="C43" s="378"/>
      <c r="D43" s="327" t="s">
        <v>36</v>
      </c>
      <c r="E43" s="1359" t="s">
        <v>449</v>
      </c>
      <c r="F43" s="1360"/>
      <c r="G43" s="1361"/>
      <c r="H43" s="1386"/>
      <c r="I43" s="1387"/>
      <c r="J43" s="1387"/>
      <c r="K43" s="1387"/>
      <c r="L43" s="1264"/>
      <c r="M43" s="1359" t="s">
        <v>450</v>
      </c>
      <c r="N43" s="1360"/>
      <c r="O43" s="1361"/>
      <c r="P43" s="1386"/>
      <c r="Q43" s="1387"/>
      <c r="R43" s="1387"/>
      <c r="S43" s="1387"/>
      <c r="T43" s="1264"/>
      <c r="U43" s="1410"/>
      <c r="V43" s="1287"/>
      <c r="W43" s="1287"/>
      <c r="X43" s="1287"/>
      <c r="Y43" s="1287"/>
      <c r="Z43" s="1287"/>
      <c r="AA43" s="1287"/>
      <c r="AB43" s="1287"/>
      <c r="AC43" s="1287"/>
      <c r="AD43" s="1287"/>
      <c r="AE43" s="1287"/>
      <c r="AF43" s="1411"/>
    </row>
    <row r="44" spans="1:32" ht="4.5" customHeight="1">
      <c r="A44" s="1409"/>
      <c r="B44" s="1230"/>
      <c r="C44" s="1230"/>
      <c r="D44" s="1230"/>
      <c r="E44" s="1230"/>
      <c r="F44" s="1230"/>
      <c r="G44" s="1230"/>
      <c r="H44" s="1230"/>
      <c r="I44" s="1230"/>
      <c r="J44" s="1230"/>
      <c r="K44" s="1230"/>
      <c r="L44" s="1230"/>
      <c r="M44" s="1230"/>
      <c r="N44" s="1230"/>
      <c r="O44" s="1230"/>
      <c r="P44" s="1230"/>
      <c r="Q44" s="1230"/>
      <c r="R44" s="1230"/>
      <c r="S44" s="1230"/>
      <c r="T44" s="1230"/>
      <c r="U44" s="1230"/>
      <c r="V44" s="1230"/>
      <c r="W44" s="1230"/>
      <c r="X44" s="1230"/>
      <c r="Y44" s="1230"/>
      <c r="Z44" s="1230"/>
      <c r="AA44" s="1230"/>
      <c r="AB44" s="1230"/>
      <c r="AC44" s="1230"/>
      <c r="AD44" s="1230"/>
      <c r="AE44" s="1230"/>
      <c r="AF44" s="1276"/>
    </row>
    <row r="45" spans="1:32" ht="12.75">
      <c r="A45" s="1342" t="s">
        <v>451</v>
      </c>
      <c r="B45" s="1343"/>
      <c r="C45" s="1343"/>
      <c r="D45" s="1343"/>
      <c r="E45" s="1343"/>
      <c r="F45" s="1343"/>
      <c r="G45" s="1343"/>
      <c r="H45" s="1343"/>
      <c r="I45" s="1343"/>
      <c r="J45" s="1343"/>
      <c r="K45" s="1343"/>
      <c r="L45" s="1343"/>
      <c r="M45" s="1343"/>
      <c r="N45" s="1343"/>
      <c r="O45" s="1343"/>
      <c r="P45" s="1343"/>
      <c r="Q45" s="1343"/>
      <c r="R45" s="1343"/>
      <c r="S45" s="1343"/>
      <c r="T45" s="1343"/>
      <c r="U45" s="1343"/>
      <c r="V45" s="1343"/>
      <c r="W45" s="1343"/>
      <c r="X45" s="1343"/>
      <c r="Y45" s="1343"/>
      <c r="Z45" s="1343"/>
      <c r="AA45" s="1343"/>
      <c r="AB45" s="1343"/>
      <c r="AC45" s="1343"/>
      <c r="AD45" s="1343"/>
      <c r="AE45" s="1343"/>
      <c r="AF45" s="1344"/>
    </row>
    <row r="46" spans="1:32" ht="4.5" customHeight="1">
      <c r="A46" s="1277"/>
      <c r="B46" s="1278"/>
      <c r="C46" s="1278"/>
      <c r="D46" s="1278"/>
      <c r="E46" s="1278"/>
      <c r="F46" s="1278"/>
      <c r="G46" s="1278"/>
      <c r="H46" s="1278"/>
      <c r="I46" s="1278"/>
      <c r="J46" s="1278"/>
      <c r="K46" s="1278"/>
      <c r="L46" s="1278"/>
      <c r="M46" s="1278"/>
      <c r="N46" s="1278"/>
      <c r="O46" s="1278"/>
      <c r="P46" s="1278"/>
      <c r="Q46" s="1278"/>
      <c r="R46" s="1278"/>
      <c r="S46" s="1278"/>
      <c r="T46" s="1278"/>
      <c r="U46" s="1278"/>
      <c r="V46" s="1278"/>
      <c r="W46" s="1278"/>
      <c r="X46" s="1278"/>
      <c r="Y46" s="1278"/>
      <c r="Z46" s="1278"/>
      <c r="AA46" s="1278"/>
      <c r="AB46" s="1278"/>
      <c r="AC46" s="1278"/>
      <c r="AD46" s="1278"/>
      <c r="AE46" s="1278"/>
      <c r="AF46" s="1290"/>
    </row>
    <row r="47" spans="1:32" ht="18" customHeight="1">
      <c r="A47" s="1274" t="s">
        <v>418</v>
      </c>
      <c r="B47" s="1282"/>
      <c r="C47" s="1282"/>
      <c r="D47" s="1282"/>
      <c r="E47" s="1282"/>
      <c r="F47" s="1291"/>
      <c r="G47" s="1291"/>
      <c r="H47" s="1296">
        <f>+1Př1!F23</f>
        <v>0</v>
      </c>
      <c r="I47" s="1297"/>
      <c r="J47" s="1297"/>
      <c r="K47" s="1298"/>
      <c r="L47" s="1298"/>
      <c r="M47" s="1299"/>
      <c r="N47" s="1362" t="s">
        <v>685</v>
      </c>
      <c r="O47" s="1362"/>
      <c r="P47" s="1278"/>
      <c r="Q47" s="1278"/>
      <c r="R47" s="1278"/>
      <c r="S47" s="1278"/>
      <c r="T47" s="1278"/>
      <c r="U47" s="1278"/>
      <c r="V47" s="1278"/>
      <c r="W47" s="1278"/>
      <c r="X47" s="1278"/>
      <c r="Y47" s="1278"/>
      <c r="Z47" s="1278"/>
      <c r="AA47" s="1278"/>
      <c r="AB47" s="1278"/>
      <c r="AC47" s="1278"/>
      <c r="AD47" s="1278"/>
      <c r="AE47" s="1278"/>
      <c r="AF47" s="1290"/>
    </row>
    <row r="48" spans="1:32" ht="9.75" customHeight="1">
      <c r="A48" s="1277"/>
      <c r="B48" s="1278"/>
      <c r="C48" s="1278"/>
      <c r="D48" s="1278"/>
      <c r="E48" s="1278"/>
      <c r="F48" s="1278"/>
      <c r="G48" s="1278"/>
      <c r="H48" s="1278"/>
      <c r="I48" s="1278"/>
      <c r="J48" s="1278"/>
      <c r="K48" s="1278"/>
      <c r="L48" s="1278"/>
      <c r="M48" s="1278"/>
      <c r="N48" s="1278"/>
      <c r="O48" s="1288" t="s">
        <v>630</v>
      </c>
      <c r="P48" s="1279"/>
      <c r="Q48" s="1279"/>
      <c r="R48" s="1288"/>
      <c r="S48" s="1279"/>
      <c r="T48" s="1279"/>
      <c r="U48" s="1288" t="s">
        <v>631</v>
      </c>
      <c r="V48" s="1279"/>
      <c r="W48" s="1279"/>
      <c r="X48" s="1288"/>
      <c r="Y48" s="1279"/>
      <c r="Z48" s="1279"/>
      <c r="AA48" s="1279"/>
      <c r="AB48" s="1279"/>
      <c r="AC48" s="1279"/>
      <c r="AD48" s="1279"/>
      <c r="AE48" s="1279"/>
      <c r="AF48" s="1280"/>
    </row>
    <row r="49" spans="1:32" ht="18" customHeight="1">
      <c r="A49" s="1274" t="s">
        <v>419</v>
      </c>
      <c r="B49" s="1282"/>
      <c r="C49" s="1282"/>
      <c r="D49" s="1282"/>
      <c r="E49" s="1282"/>
      <c r="F49" s="1282"/>
      <c r="G49" s="1282"/>
      <c r="H49" s="1282"/>
      <c r="I49" s="1282"/>
      <c r="J49" s="1282"/>
      <c r="K49" s="1282"/>
      <c r="L49" s="1282"/>
      <c r="M49" s="1282"/>
      <c r="N49" s="1282"/>
      <c r="O49" s="1282"/>
      <c r="P49" s="327">
        <v>12</v>
      </c>
      <c r="Q49" s="1278"/>
      <c r="R49" s="1278"/>
      <c r="S49" s="1278"/>
      <c r="T49" s="1278"/>
      <c r="U49" s="1304"/>
      <c r="V49" s="327">
        <v>0</v>
      </c>
      <c r="W49" s="378"/>
      <c r="X49" s="1279"/>
      <c r="Y49" s="1279"/>
      <c r="Z49" s="1279"/>
      <c r="AA49" s="1279"/>
      <c r="AB49" s="1279"/>
      <c r="AC49" s="1279"/>
      <c r="AD49" s="1279"/>
      <c r="AE49" s="1279"/>
      <c r="AF49" s="1280"/>
    </row>
    <row r="50" spans="1:32" ht="9.75" customHeight="1">
      <c r="A50" s="1277"/>
      <c r="B50" s="1278"/>
      <c r="C50" s="1278"/>
      <c r="D50" s="1278"/>
      <c r="E50" s="1278"/>
      <c r="F50" s="1278"/>
      <c r="G50" s="1278"/>
      <c r="H50" s="1278"/>
      <c r="I50" s="1278"/>
      <c r="J50" s="1278"/>
      <c r="K50" s="1278"/>
      <c r="L50" s="1278"/>
      <c r="M50" s="1278"/>
      <c r="N50" s="1278"/>
      <c r="O50" s="1288" t="s">
        <v>630</v>
      </c>
      <c r="P50" s="1279"/>
      <c r="Q50" s="1279"/>
      <c r="R50" s="1288"/>
      <c r="S50" s="1279"/>
      <c r="T50" s="1279"/>
      <c r="U50" s="1288" t="s">
        <v>631</v>
      </c>
      <c r="V50" s="1279"/>
      <c r="W50" s="1279"/>
      <c r="X50" s="1279"/>
      <c r="Y50" s="1279"/>
      <c r="Z50" s="1279"/>
      <c r="AA50" s="1279"/>
      <c r="AB50" s="1279"/>
      <c r="AC50" s="1279"/>
      <c r="AD50" s="1279"/>
      <c r="AE50" s="1279"/>
      <c r="AF50" s="1280"/>
    </row>
    <row r="51" spans="1:64" s="134" customFormat="1" ht="18" customHeight="1">
      <c r="A51" s="1302" t="s">
        <v>420</v>
      </c>
      <c r="B51" s="1303"/>
      <c r="C51" s="1303"/>
      <c r="D51" s="1303"/>
      <c r="E51" s="1303"/>
      <c r="F51" s="1303"/>
      <c r="G51" s="1303"/>
      <c r="H51" s="1303"/>
      <c r="I51" s="1303"/>
      <c r="J51" s="1303"/>
      <c r="K51" s="1303"/>
      <c r="L51" s="1303"/>
      <c r="M51" s="1303"/>
      <c r="N51" s="1303"/>
      <c r="O51" s="1303"/>
      <c r="P51" s="327">
        <f>+P49</f>
        <v>12</v>
      </c>
      <c r="Q51" s="1278"/>
      <c r="R51" s="1278"/>
      <c r="S51" s="1278"/>
      <c r="T51" s="1278"/>
      <c r="U51" s="1304"/>
      <c r="V51" s="327">
        <f>+V49</f>
        <v>0</v>
      </c>
      <c r="W51" s="378"/>
      <c r="X51" s="1279"/>
      <c r="Y51" s="1279"/>
      <c r="Z51" s="1279"/>
      <c r="AA51" s="1279"/>
      <c r="AB51" s="1279"/>
      <c r="AC51" s="1279"/>
      <c r="AD51" s="1279"/>
      <c r="AE51" s="1279"/>
      <c r="AF51" s="1280"/>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row>
    <row r="52" spans="1:32" ht="4.5" customHeight="1">
      <c r="A52" s="1277"/>
      <c r="B52" s="1278"/>
      <c r="C52" s="1278"/>
      <c r="D52" s="1278"/>
      <c r="E52" s="1278"/>
      <c r="F52" s="1278"/>
      <c r="G52" s="1278"/>
      <c r="H52" s="1278"/>
      <c r="I52" s="1278"/>
      <c r="J52" s="1278"/>
      <c r="K52" s="1278"/>
      <c r="L52" s="1278"/>
      <c r="M52" s="1278"/>
      <c r="N52" s="1278"/>
      <c r="O52" s="1278"/>
      <c r="P52" s="1278"/>
      <c r="Q52" s="1278"/>
      <c r="R52" s="1278"/>
      <c r="S52" s="1278"/>
      <c r="T52" s="1278"/>
      <c r="U52" s="1278"/>
      <c r="V52" s="1278"/>
      <c r="W52" s="1278"/>
      <c r="X52" s="1278"/>
      <c r="Y52" s="1278"/>
      <c r="Z52" s="1278"/>
      <c r="AA52" s="1278"/>
      <c r="AB52" s="1278"/>
      <c r="AC52" s="1278"/>
      <c r="AD52" s="1278"/>
      <c r="AE52" s="1278"/>
      <c r="AF52" s="1290"/>
    </row>
    <row r="53" spans="1:32" ht="18" customHeight="1">
      <c r="A53" s="1274" t="s">
        <v>421</v>
      </c>
      <c r="B53" s="1282"/>
      <c r="C53" s="1282"/>
      <c r="D53" s="1282"/>
      <c r="E53" s="1282"/>
      <c r="F53" s="1291"/>
      <c r="G53" s="1291"/>
      <c r="H53" s="1283">
        <f>+IF(P51+V51=0,0,H47/(P51+V51))</f>
        <v>0</v>
      </c>
      <c r="I53" s="1374"/>
      <c r="J53" s="1374"/>
      <c r="K53" s="1270"/>
      <c r="L53" s="1270"/>
      <c r="M53" s="1271"/>
      <c r="N53" s="1284" t="s">
        <v>685</v>
      </c>
      <c r="O53" s="1284"/>
      <c r="P53" s="1281"/>
      <c r="Q53" s="1281"/>
      <c r="R53" s="1281"/>
      <c r="S53" s="1281"/>
      <c r="T53" s="1278"/>
      <c r="U53" s="1278"/>
      <c r="V53" s="1278"/>
      <c r="W53" s="1278"/>
      <c r="X53" s="1278"/>
      <c r="Y53" s="1278"/>
      <c r="Z53" s="1278"/>
      <c r="AA53" s="1278"/>
      <c r="AB53" s="1278"/>
      <c r="AC53" s="1278"/>
      <c r="AD53" s="1278"/>
      <c r="AE53" s="1278"/>
      <c r="AF53" s="1290"/>
    </row>
    <row r="54" spans="1:32" ht="7.5" customHeight="1">
      <c r="A54" s="1277"/>
      <c r="B54" s="1278"/>
      <c r="C54" s="1278"/>
      <c r="D54" s="1278"/>
      <c r="E54" s="1278"/>
      <c r="F54" s="1278"/>
      <c r="G54" s="1278"/>
      <c r="H54" s="1286" t="s">
        <v>42</v>
      </c>
      <c r="I54" s="1286"/>
      <c r="J54" s="1286"/>
      <c r="K54" s="1287"/>
      <c r="L54" s="1287"/>
      <c r="M54" s="1287"/>
      <c r="N54" s="1281"/>
      <c r="O54" s="1281"/>
      <c r="P54" s="1286" t="s">
        <v>43</v>
      </c>
      <c r="Q54" s="1286"/>
      <c r="R54" s="1286"/>
      <c r="S54" s="1286"/>
      <c r="T54" s="1286"/>
      <c r="U54" s="1286"/>
      <c r="V54" s="378"/>
      <c r="W54" s="1278"/>
      <c r="X54" s="1412"/>
      <c r="Y54" s="1412"/>
      <c r="Z54" s="1282" t="s">
        <v>65</v>
      </c>
      <c r="AA54" s="1291"/>
      <c r="AB54" s="1291"/>
      <c r="AC54" s="1291"/>
      <c r="AD54" s="1291"/>
      <c r="AE54" s="1291"/>
      <c r="AF54" s="1292"/>
    </row>
    <row r="55" spans="1:32" ht="18" customHeight="1">
      <c r="A55" s="1274" t="s">
        <v>422</v>
      </c>
      <c r="B55" s="1282"/>
      <c r="C55" s="1282"/>
      <c r="D55" s="1282"/>
      <c r="E55" s="1282"/>
      <c r="F55" s="1291"/>
      <c r="G55" s="1291"/>
      <c r="H55" s="1296">
        <f>IF(OR(EXACT("X",AA23),EXACT("x",AA23)),+H53*P51,0)</f>
        <v>0</v>
      </c>
      <c r="I55" s="1297"/>
      <c r="J55" s="1297"/>
      <c r="K55" s="1298"/>
      <c r="L55" s="1298"/>
      <c r="M55" s="1299"/>
      <c r="N55" s="1284" t="s">
        <v>685</v>
      </c>
      <c r="O55" s="1284"/>
      <c r="P55" s="1296">
        <f>IF(OR(EXACT("X",AA23),EXACT("x",AA23)),+H53*V51,0)</f>
        <v>0</v>
      </c>
      <c r="Q55" s="1297"/>
      <c r="R55" s="1297"/>
      <c r="S55" s="1297"/>
      <c r="T55" s="1297"/>
      <c r="U55" s="1300"/>
      <c r="V55" s="385" t="s">
        <v>685</v>
      </c>
      <c r="W55" s="1412"/>
      <c r="X55" s="1412"/>
      <c r="Y55" s="1412"/>
      <c r="Z55" s="1293" t="s">
        <v>276</v>
      </c>
      <c r="AA55" s="1294"/>
      <c r="AB55" s="1294"/>
      <c r="AC55" s="1294"/>
      <c r="AD55" s="1294"/>
      <c r="AE55" s="1294"/>
      <c r="AF55" s="1295"/>
    </row>
    <row r="56" spans="1:32" ht="7.5" customHeight="1">
      <c r="A56" s="1277"/>
      <c r="B56" s="1278"/>
      <c r="C56" s="1278"/>
      <c r="D56" s="1278"/>
      <c r="E56" s="1278"/>
      <c r="F56" s="1278"/>
      <c r="G56" s="1278"/>
      <c r="H56" s="1286" t="s">
        <v>42</v>
      </c>
      <c r="I56" s="1286"/>
      <c r="J56" s="1286"/>
      <c r="K56" s="1287"/>
      <c r="L56" s="1287"/>
      <c r="M56" s="1287"/>
      <c r="N56" s="1281"/>
      <c r="O56" s="1281"/>
      <c r="P56" s="1286" t="s">
        <v>43</v>
      </c>
      <c r="Q56" s="1286"/>
      <c r="R56" s="1286"/>
      <c r="S56" s="1286"/>
      <c r="T56" s="1286"/>
      <c r="U56" s="1286"/>
      <c r="V56" s="378"/>
      <c r="W56" s="1412"/>
      <c r="X56" s="1412"/>
      <c r="Y56" s="1412"/>
      <c r="Z56" s="1294"/>
      <c r="AA56" s="1294"/>
      <c r="AB56" s="1294"/>
      <c r="AC56" s="1294"/>
      <c r="AD56" s="1294"/>
      <c r="AE56" s="1294"/>
      <c r="AF56" s="1295"/>
    </row>
    <row r="57" spans="1:32" ht="18" customHeight="1">
      <c r="A57" s="1274" t="s">
        <v>423</v>
      </c>
      <c r="B57" s="1282"/>
      <c r="C57" s="1282"/>
      <c r="D57" s="1282"/>
      <c r="E57" s="1282"/>
      <c r="F57" s="1291"/>
      <c r="G57" s="1291"/>
      <c r="H57" s="1784">
        <f>+IF(OR(EXACT(O23,"X"),EXACT(O23,"x")),CEILING(H47*0.5,1),CEILING(+H55*0.5,1))</f>
        <v>0</v>
      </c>
      <c r="I57" s="1785"/>
      <c r="J57" s="1785"/>
      <c r="K57" s="1786"/>
      <c r="L57" s="1786"/>
      <c r="M57" s="1787"/>
      <c r="N57" s="1284" t="s">
        <v>685</v>
      </c>
      <c r="O57" s="1284"/>
      <c r="P57" s="1784">
        <f>+IF(OR(EXACT(U23,"X"),EXACT(U23,"x")),CEILING(H47*0.5,1),CEILING(+P55*0.5,1))</f>
        <v>0</v>
      </c>
      <c r="Q57" s="1785"/>
      <c r="R57" s="1785"/>
      <c r="S57" s="1785"/>
      <c r="T57" s="1785"/>
      <c r="U57" s="1788"/>
      <c r="V57" s="385" t="s">
        <v>685</v>
      </c>
      <c r="W57" s="1412"/>
      <c r="X57" s="1412"/>
      <c r="Y57" s="1412"/>
      <c r="Z57" s="1294"/>
      <c r="AA57" s="1294"/>
      <c r="AB57" s="1294"/>
      <c r="AC57" s="1294"/>
      <c r="AD57" s="1294"/>
      <c r="AE57" s="1294"/>
      <c r="AF57" s="1295"/>
    </row>
    <row r="58" spans="1:32" ht="7.5" customHeight="1">
      <c r="A58" s="1277"/>
      <c r="B58" s="1278"/>
      <c r="C58" s="1278"/>
      <c r="D58" s="1278"/>
      <c r="E58" s="1278"/>
      <c r="F58" s="1278"/>
      <c r="G58" s="1278"/>
      <c r="H58" s="1286" t="s">
        <v>42</v>
      </c>
      <c r="I58" s="1286"/>
      <c r="J58" s="1286"/>
      <c r="K58" s="1287"/>
      <c r="L58" s="1287"/>
      <c r="M58" s="1287"/>
      <c r="N58" s="1281"/>
      <c r="O58" s="1281"/>
      <c r="P58" s="1286" t="s">
        <v>43</v>
      </c>
      <c r="Q58" s="1286"/>
      <c r="R58" s="1286"/>
      <c r="S58" s="1286"/>
      <c r="T58" s="1286"/>
      <c r="U58" s="1286"/>
      <c r="V58" s="378"/>
      <c r="W58" s="1412"/>
      <c r="X58" s="1412"/>
      <c r="Y58" s="1412"/>
      <c r="Z58" s="1294"/>
      <c r="AA58" s="1294"/>
      <c r="AB58" s="1294"/>
      <c r="AC58" s="1294"/>
      <c r="AD58" s="1294"/>
      <c r="AE58" s="1294"/>
      <c r="AF58" s="1295"/>
    </row>
    <row r="59" spans="1:32" ht="18" customHeight="1">
      <c r="A59" s="1274" t="s">
        <v>424</v>
      </c>
      <c r="B59" s="1282"/>
      <c r="C59" s="1282"/>
      <c r="D59" s="1282"/>
      <c r="E59" s="1282"/>
      <c r="F59" s="1291"/>
      <c r="G59" s="1291"/>
      <c r="H59" s="1296">
        <f>(IF(OR(EXACT(AA23,"X"),EXACT(AA23,"x")),+IF(P49&gt;0,6486*P51,0),0))</f>
        <v>0</v>
      </c>
      <c r="I59" s="1297"/>
      <c r="J59" s="1297"/>
      <c r="K59" s="1298"/>
      <c r="L59" s="1298"/>
      <c r="M59" s="1299"/>
      <c r="N59" s="1284" t="s">
        <v>685</v>
      </c>
      <c r="O59" s="1284"/>
      <c r="P59" s="1296">
        <f>(IF(OR(EXACT(AA23,"X"),EXACT(AA23,"x")),+IF(V49&gt;0,2595*V51,0),0))</f>
        <v>0</v>
      </c>
      <c r="Q59" s="1297"/>
      <c r="R59" s="1297"/>
      <c r="S59" s="1297"/>
      <c r="T59" s="1297"/>
      <c r="U59" s="1300"/>
      <c r="V59" s="385" t="s">
        <v>685</v>
      </c>
      <c r="W59" s="418"/>
      <c r="X59" s="418"/>
      <c r="Y59" s="418"/>
      <c r="Z59" s="1294"/>
      <c r="AA59" s="1294"/>
      <c r="AB59" s="1294"/>
      <c r="AC59" s="1294"/>
      <c r="AD59" s="1294"/>
      <c r="AE59" s="1294"/>
      <c r="AF59" s="1295"/>
    </row>
    <row r="60" spans="1:32" ht="7.5" customHeight="1">
      <c r="A60" s="1277"/>
      <c r="B60" s="1278"/>
      <c r="C60" s="1278"/>
      <c r="D60" s="1278"/>
      <c r="E60" s="1278"/>
      <c r="F60" s="1278"/>
      <c r="G60" s="1278"/>
      <c r="H60" s="1278"/>
      <c r="I60" s="1278"/>
      <c r="J60" s="1278"/>
      <c r="K60" s="1278"/>
      <c r="L60" s="1278"/>
      <c r="M60" s="1278"/>
      <c r="N60" s="1278"/>
      <c r="O60" s="1278"/>
      <c r="P60" s="1278"/>
      <c r="Q60" s="1278"/>
      <c r="R60" s="1278"/>
      <c r="S60" s="1278"/>
      <c r="T60" s="1278"/>
      <c r="U60" s="1278"/>
      <c r="V60" s="1278"/>
      <c r="W60" s="1278"/>
      <c r="X60" s="1278"/>
      <c r="Y60" s="1278"/>
      <c r="Z60" s="1279"/>
      <c r="AA60" s="1279"/>
      <c r="AB60" s="1279"/>
      <c r="AC60" s="1279"/>
      <c r="AD60" s="1279"/>
      <c r="AE60" s="1279"/>
      <c r="AF60" s="1280"/>
    </row>
    <row r="61" spans="1:32" ht="18" customHeight="1">
      <c r="A61" s="1274" t="s">
        <v>452</v>
      </c>
      <c r="B61" s="1282"/>
      <c r="C61" s="1282"/>
      <c r="D61" s="1282"/>
      <c r="E61" s="1282"/>
      <c r="F61" s="1291"/>
      <c r="G61" s="1291"/>
      <c r="H61" s="1296">
        <f>MIN(IF(OR(EXACT(O23,"X"),EXACT(O23,"x")),MAX(+P51*6486,H57),IF(OR(EXACT(U23,"X"),EXACT(U23,"x")),MAX(+V51*2595,P57),+MAX(H59,H57)+MAX(+P59,P57))),1245216)</f>
        <v>77832</v>
      </c>
      <c r="I61" s="1297"/>
      <c r="J61" s="1297"/>
      <c r="K61" s="1298"/>
      <c r="L61" s="1298"/>
      <c r="M61" s="1299"/>
      <c r="N61" s="1284" t="s">
        <v>685</v>
      </c>
      <c r="O61" s="1284"/>
      <c r="P61" s="1265" t="s">
        <v>453</v>
      </c>
      <c r="Q61" s="1265"/>
      <c r="R61" s="1265"/>
      <c r="S61" s="1265"/>
      <c r="T61" s="1266"/>
      <c r="U61" s="1266"/>
      <c r="V61" s="1266"/>
      <c r="W61" s="1267"/>
      <c r="X61" s="1267"/>
      <c r="Y61" s="1267"/>
      <c r="Z61" s="1268">
        <f>IF(H67&lt;1245216,H63,MAX(0,1245216-H65))</f>
        <v>77832</v>
      </c>
      <c r="AA61" s="1269"/>
      <c r="AB61" s="1269"/>
      <c r="AC61" s="1270"/>
      <c r="AD61" s="1270"/>
      <c r="AE61" s="1271"/>
      <c r="AF61" s="389" t="s">
        <v>685</v>
      </c>
    </row>
    <row r="62" spans="1:32" ht="6.75" customHeight="1">
      <c r="A62" s="1277"/>
      <c r="B62" s="1278"/>
      <c r="C62" s="1278"/>
      <c r="D62" s="1278"/>
      <c r="E62" s="1278"/>
      <c r="F62" s="1278"/>
      <c r="G62" s="1278"/>
      <c r="H62" s="1278"/>
      <c r="I62" s="1278"/>
      <c r="J62" s="1278"/>
      <c r="K62" s="1278"/>
      <c r="L62" s="1278"/>
      <c r="M62" s="1278"/>
      <c r="N62" s="1278"/>
      <c r="O62" s="1278"/>
      <c r="P62" s="1278"/>
      <c r="Q62" s="1278"/>
      <c r="R62" s="1278"/>
      <c r="S62" s="1278"/>
      <c r="T62" s="1278"/>
      <c r="U62" s="1278"/>
      <c r="V62" s="1278"/>
      <c r="W62" s="1278"/>
      <c r="X62" s="1278"/>
      <c r="Y62" s="1278"/>
      <c r="Z62" s="1278"/>
      <c r="AA62" s="1278"/>
      <c r="AB62" s="1278"/>
      <c r="AC62" s="1278"/>
      <c r="AD62" s="1278"/>
      <c r="AE62" s="1278"/>
      <c r="AF62" s="1290"/>
    </row>
    <row r="63" spans="1:32" ht="18" customHeight="1">
      <c r="A63" s="1274" t="s">
        <v>454</v>
      </c>
      <c r="B63" s="1282"/>
      <c r="C63" s="1282"/>
      <c r="D63" s="1282"/>
      <c r="E63" s="1282"/>
      <c r="F63" s="1267"/>
      <c r="G63" s="1267"/>
      <c r="H63" s="1296">
        <f>+H61</f>
        <v>77832</v>
      </c>
      <c r="I63" s="1298"/>
      <c r="J63" s="1298"/>
      <c r="K63" s="1270"/>
      <c r="L63" s="1270"/>
      <c r="M63" s="1271"/>
      <c r="N63" s="1284" t="s">
        <v>685</v>
      </c>
      <c r="O63" s="1284"/>
      <c r="P63" s="1265" t="s">
        <v>455</v>
      </c>
      <c r="Q63" s="1265"/>
      <c r="R63" s="1265"/>
      <c r="S63" s="1265"/>
      <c r="T63" s="1266"/>
      <c r="U63" s="1266"/>
      <c r="V63" s="1266"/>
      <c r="W63" s="1267"/>
      <c r="X63" s="1267"/>
      <c r="Y63" s="1267"/>
      <c r="Z63" s="1268">
        <f>+CEILING(IF(OR(EXACT(B43,"X"),EXACT(B43,"x")),Z61*0.262,Z61*0.292),1)</f>
        <v>22727</v>
      </c>
      <c r="AA63" s="1269"/>
      <c r="AB63" s="1269"/>
      <c r="AC63" s="1270"/>
      <c r="AD63" s="1270"/>
      <c r="AE63" s="1271"/>
      <c r="AF63" s="389" t="s">
        <v>685</v>
      </c>
    </row>
    <row r="64" spans="1:32" ht="7.5" customHeight="1">
      <c r="A64" s="1277"/>
      <c r="B64" s="1278"/>
      <c r="C64" s="1278"/>
      <c r="D64" s="1278"/>
      <c r="E64" s="1278"/>
      <c r="F64" s="1278"/>
      <c r="G64" s="1278"/>
      <c r="H64" s="1278"/>
      <c r="I64" s="1278"/>
      <c r="J64" s="1278"/>
      <c r="K64" s="1278"/>
      <c r="L64" s="1278"/>
      <c r="M64" s="1278"/>
      <c r="N64" s="1278"/>
      <c r="O64" s="1278"/>
      <c r="P64" s="1278"/>
      <c r="Q64" s="1278"/>
      <c r="R64" s="1278"/>
      <c r="S64" s="1278"/>
      <c r="T64" s="1278"/>
      <c r="U64" s="1278"/>
      <c r="V64" s="1278"/>
      <c r="W64" s="1278"/>
      <c r="X64" s="1278"/>
      <c r="Y64" s="1278"/>
      <c r="Z64" s="1278"/>
      <c r="AA64" s="1278"/>
      <c r="AB64" s="1278"/>
      <c r="AC64" s="1278"/>
      <c r="AD64" s="1278"/>
      <c r="AE64" s="1278"/>
      <c r="AF64" s="1290"/>
    </row>
    <row r="65" spans="1:32" ht="18" customHeight="1">
      <c r="A65" s="1274" t="s">
        <v>456</v>
      </c>
      <c r="B65" s="1282"/>
      <c r="C65" s="1282"/>
      <c r="D65" s="1282"/>
      <c r="E65" s="1282"/>
      <c r="F65" s="1267"/>
      <c r="G65" s="1267"/>
      <c r="H65" s="1296">
        <f>+DAP2!E4</f>
        <v>0</v>
      </c>
      <c r="I65" s="1298"/>
      <c r="J65" s="1298"/>
      <c r="K65" s="1298"/>
      <c r="L65" s="1298"/>
      <c r="M65" s="1299"/>
      <c r="N65" s="1284" t="s">
        <v>685</v>
      </c>
      <c r="O65" s="1284"/>
      <c r="P65" s="1265" t="s">
        <v>457</v>
      </c>
      <c r="Q65" s="1265"/>
      <c r="R65" s="1265"/>
      <c r="S65" s="1265"/>
      <c r="T65" s="1266"/>
      <c r="U65" s="1266"/>
      <c r="V65" s="1266"/>
      <c r="W65" s="1267"/>
      <c r="X65" s="1267"/>
      <c r="Y65" s="1267"/>
      <c r="Z65" s="1366"/>
      <c r="AA65" s="1298"/>
      <c r="AB65" s="1298"/>
      <c r="AC65" s="1270"/>
      <c r="AD65" s="1270"/>
      <c r="AE65" s="1271"/>
      <c r="AF65" s="389" t="s">
        <v>685</v>
      </c>
    </row>
    <row r="66" spans="1:32" ht="7.5" customHeight="1">
      <c r="A66" s="1277"/>
      <c r="B66" s="1278"/>
      <c r="C66" s="1278"/>
      <c r="D66" s="1278"/>
      <c r="E66" s="1278"/>
      <c r="F66" s="1278"/>
      <c r="G66" s="1278"/>
      <c r="H66" s="1278"/>
      <c r="I66" s="1278"/>
      <c r="J66" s="1278"/>
      <c r="K66" s="1278"/>
      <c r="L66" s="1278"/>
      <c r="M66" s="1278"/>
      <c r="N66" s="1278"/>
      <c r="O66" s="1278"/>
      <c r="P66" s="1278"/>
      <c r="Q66" s="1278"/>
      <c r="R66" s="1278"/>
      <c r="S66" s="1278"/>
      <c r="T66" s="1278"/>
      <c r="U66" s="1278"/>
      <c r="V66" s="1278"/>
      <c r="W66" s="1278"/>
      <c r="X66" s="1278"/>
      <c r="Y66" s="1278"/>
      <c r="Z66" s="1278"/>
      <c r="AA66" s="1278"/>
      <c r="AB66" s="1278"/>
      <c r="AC66" s="1278"/>
      <c r="AD66" s="1278"/>
      <c r="AE66" s="1278"/>
      <c r="AF66" s="1290"/>
    </row>
    <row r="67" spans="1:32" ht="18" customHeight="1">
      <c r="A67" s="1274" t="s">
        <v>458</v>
      </c>
      <c r="B67" s="1282"/>
      <c r="C67" s="1282"/>
      <c r="D67" s="1282"/>
      <c r="E67" s="1282"/>
      <c r="F67" s="1267"/>
      <c r="G67" s="1267"/>
      <c r="H67" s="1283">
        <f>+H65+H63</f>
        <v>77832</v>
      </c>
      <c r="I67" s="1269"/>
      <c r="J67" s="1269"/>
      <c r="K67" s="1270"/>
      <c r="L67" s="1270"/>
      <c r="M67" s="1271"/>
      <c r="N67" s="1284" t="s">
        <v>685</v>
      </c>
      <c r="O67" s="1284"/>
      <c r="P67" s="1416" t="s">
        <v>459</v>
      </c>
      <c r="Q67" s="1416"/>
      <c r="R67" s="1416"/>
      <c r="S67" s="1416"/>
      <c r="T67" s="1417"/>
      <c r="U67" s="1417"/>
      <c r="V67" s="1417"/>
      <c r="W67" s="1267"/>
      <c r="X67" s="1267"/>
      <c r="Y67" s="1267"/>
      <c r="Z67" s="1268">
        <f>+Z63-Z65</f>
        <v>22727</v>
      </c>
      <c r="AA67" s="1269"/>
      <c r="AB67" s="1269"/>
      <c r="AC67" s="1270"/>
      <c r="AD67" s="1270"/>
      <c r="AE67" s="1271"/>
      <c r="AF67" s="389" t="s">
        <v>685</v>
      </c>
    </row>
    <row r="68" spans="1:32" ht="6.75" customHeight="1">
      <c r="A68" s="390">
        <f>+ZAKL_DATA!A44</f>
        <v>0</v>
      </c>
      <c r="B68" s="391"/>
      <c r="C68" s="391"/>
      <c r="D68" s="391"/>
      <c r="E68" s="391"/>
      <c r="F68" s="391"/>
      <c r="G68" s="391"/>
      <c r="H68" s="391"/>
      <c r="I68" s="391"/>
      <c r="J68" s="391"/>
      <c r="K68" s="391"/>
      <c r="L68" s="391"/>
      <c r="M68" s="391"/>
      <c r="N68" s="391"/>
      <c r="O68" s="391"/>
      <c r="P68" s="1267"/>
      <c r="Q68" s="1267"/>
      <c r="R68" s="1267"/>
      <c r="S68" s="1267"/>
      <c r="T68" s="1267"/>
      <c r="U68" s="1267"/>
      <c r="V68" s="1267"/>
      <c r="W68" s="1267"/>
      <c r="X68" s="1267"/>
      <c r="Y68" s="1267"/>
      <c r="Z68" s="1278"/>
      <c r="AA68" s="1278"/>
      <c r="AB68" s="1278"/>
      <c r="AC68" s="1278"/>
      <c r="AD68" s="1278"/>
      <c r="AE68" s="1278"/>
      <c r="AF68" s="1290"/>
    </row>
    <row r="69" spans="1:32" ht="27.75" customHeight="1">
      <c r="A69" s="390"/>
      <c r="B69" s="391"/>
      <c r="C69" s="391"/>
      <c r="D69" s="391"/>
      <c r="E69" s="391"/>
      <c r="F69" s="1285" t="s">
        <v>632</v>
      </c>
      <c r="G69" s="1279"/>
      <c r="H69" s="1279"/>
      <c r="I69" s="1279"/>
      <c r="J69" s="1279"/>
      <c r="K69" s="1279"/>
      <c r="L69" s="1279"/>
      <c r="M69" s="1279"/>
      <c r="N69" s="1279"/>
      <c r="O69" s="1279"/>
      <c r="P69" s="1279"/>
      <c r="Q69" s="1279"/>
      <c r="R69" s="1279"/>
      <c r="S69" s="1279"/>
      <c r="T69" s="1279"/>
      <c r="U69" s="1279"/>
      <c r="V69" s="1279"/>
      <c r="W69" s="1279"/>
      <c r="X69" s="1279"/>
      <c r="Y69" s="1279"/>
      <c r="Z69" s="1279"/>
      <c r="AA69" s="1279"/>
      <c r="AB69" s="1279"/>
      <c r="AC69" s="1279"/>
      <c r="AD69" s="926"/>
      <c r="AE69" s="926"/>
      <c r="AF69" s="549"/>
    </row>
    <row r="70" spans="1:32" ht="12.75">
      <c r="A70" s="1363" t="str">
        <f>+DAP1!A46</f>
        <v>Formulář zpracovala ASPEKT HM, daňová, účetní a auditorská kancelář, www.danovapriznani.cz, business.center.cz</v>
      </c>
      <c r="B70" s="1364"/>
      <c r="C70" s="1364"/>
      <c r="D70" s="1364"/>
      <c r="E70" s="1364"/>
      <c r="F70" s="1365"/>
      <c r="G70" s="1365"/>
      <c r="H70" s="1365"/>
      <c r="I70" s="1365"/>
      <c r="J70" s="1365"/>
      <c r="K70" s="1365"/>
      <c r="L70" s="1365"/>
      <c r="M70" s="1365"/>
      <c r="N70" s="1365"/>
      <c r="O70" s="1365"/>
      <c r="P70" s="1365"/>
      <c r="Q70" s="1365"/>
      <c r="R70" s="1365"/>
      <c r="S70" s="1365"/>
      <c r="T70" s="1365"/>
      <c r="U70" s="1365"/>
      <c r="V70" s="1365"/>
      <c r="W70" s="1365"/>
      <c r="X70" s="1365"/>
      <c r="Y70" s="1365"/>
      <c r="Z70" s="1365"/>
      <c r="AA70" s="1365"/>
      <c r="AB70" s="1367" t="s">
        <v>460</v>
      </c>
      <c r="AC70" s="1368"/>
      <c r="AD70" s="1368"/>
      <c r="AE70" s="1368"/>
      <c r="AF70" s="1369"/>
    </row>
    <row r="71" spans="1:32"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2.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12.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2.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12.7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12.7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12.7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12.7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12.7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12.7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12.7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12.7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12.7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12.7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12.7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12.7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12.7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12.7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12.7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12.7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12.7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12.7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12.7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12.7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12.7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29" customFormat="1" ht="12.75"/>
    <row r="162" s="29" customFormat="1" ht="12.75"/>
  </sheetData>
  <sheetProtection password="EF65" sheet="1" objects="1" scenarios="1"/>
  <mergeCells count="185">
    <mergeCell ref="W54:Y59"/>
    <mergeCell ref="A42:A43"/>
    <mergeCell ref="E42:AF42"/>
    <mergeCell ref="P67:Y68"/>
    <mergeCell ref="Z67:AE67"/>
    <mergeCell ref="Z68:AF68"/>
    <mergeCell ref="P65:Y65"/>
    <mergeCell ref="A66:AF66"/>
    <mergeCell ref="A59:G59"/>
    <mergeCell ref="N59:O59"/>
    <mergeCell ref="A40:A41"/>
    <mergeCell ref="A35:AC35"/>
    <mergeCell ref="A33:E33"/>
    <mergeCell ref="A44:AF44"/>
    <mergeCell ref="U41:AF41"/>
    <mergeCell ref="M43:O43"/>
    <mergeCell ref="P43:T43"/>
    <mergeCell ref="U43:AF43"/>
    <mergeCell ref="A39:AF39"/>
    <mergeCell ref="F37:G37"/>
    <mergeCell ref="B1:Z1"/>
    <mergeCell ref="B2:Z2"/>
    <mergeCell ref="A3:C3"/>
    <mergeCell ref="S3:W3"/>
    <mergeCell ref="E3:I3"/>
    <mergeCell ref="A4:J4"/>
    <mergeCell ref="A37:E37"/>
    <mergeCell ref="A5:AF5"/>
    <mergeCell ref="A6:AF6"/>
    <mergeCell ref="A22:AF22"/>
    <mergeCell ref="R4:AF4"/>
    <mergeCell ref="H33:K33"/>
    <mergeCell ref="L33:AC33"/>
    <mergeCell ref="H37:K37"/>
    <mergeCell ref="L37:AC37"/>
    <mergeCell ref="A28:AF28"/>
    <mergeCell ref="E43:G43"/>
    <mergeCell ref="H43:L43"/>
    <mergeCell ref="L4:P4"/>
    <mergeCell ref="AD33:AE33"/>
    <mergeCell ref="AD35:AE35"/>
    <mergeCell ref="H41:L41"/>
    <mergeCell ref="M41:O41"/>
    <mergeCell ref="P41:T41"/>
    <mergeCell ref="E40:AF40"/>
    <mergeCell ref="AD37:AE37"/>
    <mergeCell ref="A29:AF29"/>
    <mergeCell ref="F31:G31"/>
    <mergeCell ref="AD31:AE31"/>
    <mergeCell ref="H31:K31"/>
    <mergeCell ref="L31:AC31"/>
    <mergeCell ref="A31:E31"/>
    <mergeCell ref="A30:AF30"/>
    <mergeCell ref="A25:F25"/>
    <mergeCell ref="A26:F26"/>
    <mergeCell ref="AD26:AF26"/>
    <mergeCell ref="A27:F27"/>
    <mergeCell ref="P23:T23"/>
    <mergeCell ref="V23:Z23"/>
    <mergeCell ref="AB23:AF23"/>
    <mergeCell ref="A24:F24"/>
    <mergeCell ref="AD24:AF24"/>
    <mergeCell ref="A58:G58"/>
    <mergeCell ref="N58:O58"/>
    <mergeCell ref="N53:O53"/>
    <mergeCell ref="A56:G56"/>
    <mergeCell ref="N54:O54"/>
    <mergeCell ref="A53:G53"/>
    <mergeCell ref="H53:M53"/>
    <mergeCell ref="A55:G55"/>
    <mergeCell ref="A54:G54"/>
    <mergeCell ref="H54:M54"/>
    <mergeCell ref="A48:N48"/>
    <mergeCell ref="J18:T18"/>
    <mergeCell ref="P47:AF47"/>
    <mergeCell ref="A47:G47"/>
    <mergeCell ref="V19:Z20"/>
    <mergeCell ref="AB19:AF20"/>
    <mergeCell ref="J20:T20"/>
    <mergeCell ref="J19:T19"/>
    <mergeCell ref="AA18:AF18"/>
    <mergeCell ref="A23:N23"/>
    <mergeCell ref="N55:O55"/>
    <mergeCell ref="H55:M55"/>
    <mergeCell ref="A61:G61"/>
    <mergeCell ref="A64:AF64"/>
    <mergeCell ref="A62:AF62"/>
    <mergeCell ref="N63:O63"/>
    <mergeCell ref="A57:G57"/>
    <mergeCell ref="P59:U59"/>
    <mergeCell ref="P58:U58"/>
    <mergeCell ref="N57:O57"/>
    <mergeCell ref="A70:AA70"/>
    <mergeCell ref="H61:M61"/>
    <mergeCell ref="H63:M63"/>
    <mergeCell ref="H65:M65"/>
    <mergeCell ref="N61:O61"/>
    <mergeCell ref="P61:Y61"/>
    <mergeCell ref="Z65:AE65"/>
    <mergeCell ref="A63:G63"/>
    <mergeCell ref="Z63:AE63"/>
    <mergeCell ref="AB70:AF70"/>
    <mergeCell ref="A50:N50"/>
    <mergeCell ref="F33:G33"/>
    <mergeCell ref="A45:AF45"/>
    <mergeCell ref="U17:V17"/>
    <mergeCell ref="AA17:AF17"/>
    <mergeCell ref="A20:E20"/>
    <mergeCell ref="E41:G41"/>
    <mergeCell ref="N47:O47"/>
    <mergeCell ref="J17:T17"/>
    <mergeCell ref="A21:AF21"/>
    <mergeCell ref="A14:AF14"/>
    <mergeCell ref="A16:E16"/>
    <mergeCell ref="A18:E18"/>
    <mergeCell ref="U12:Y12"/>
    <mergeCell ref="J16:T16"/>
    <mergeCell ref="U16:Y16"/>
    <mergeCell ref="U18:Y18"/>
    <mergeCell ref="J15:AF15"/>
    <mergeCell ref="A13:AF13"/>
    <mergeCell ref="C12:S12"/>
    <mergeCell ref="O8:S8"/>
    <mergeCell ref="AA10:AF10"/>
    <mergeCell ref="U11:Y11"/>
    <mergeCell ref="AA11:AF11"/>
    <mergeCell ref="O10:Y10"/>
    <mergeCell ref="C11:S11"/>
    <mergeCell ref="A8:F8"/>
    <mergeCell ref="O7:S7"/>
    <mergeCell ref="AA7:AF7"/>
    <mergeCell ref="A9:H9"/>
    <mergeCell ref="AA8:AF8"/>
    <mergeCell ref="A7:F7"/>
    <mergeCell ref="H8:M8"/>
    <mergeCell ref="AA9:AF9"/>
    <mergeCell ref="O9:Y9"/>
    <mergeCell ref="J9:M9"/>
    <mergeCell ref="U8:Y8"/>
    <mergeCell ref="H7:J7"/>
    <mergeCell ref="A52:AF52"/>
    <mergeCell ref="A49:O49"/>
    <mergeCell ref="A51:O51"/>
    <mergeCell ref="Q51:U51"/>
    <mergeCell ref="Q49:U49"/>
    <mergeCell ref="U50:W50"/>
    <mergeCell ref="Z16:AF16"/>
    <mergeCell ref="U7:Y7"/>
    <mergeCell ref="AA12:AF12"/>
    <mergeCell ref="A46:AF46"/>
    <mergeCell ref="Z55:AF59"/>
    <mergeCell ref="H59:M59"/>
    <mergeCell ref="P55:U55"/>
    <mergeCell ref="H47:M47"/>
    <mergeCell ref="P57:U57"/>
    <mergeCell ref="P56:U56"/>
    <mergeCell ref="H58:M58"/>
    <mergeCell ref="H57:M57"/>
    <mergeCell ref="R50:T50"/>
    <mergeCell ref="H56:M56"/>
    <mergeCell ref="X48:AF51"/>
    <mergeCell ref="AA1:AE3"/>
    <mergeCell ref="P53:AF53"/>
    <mergeCell ref="Z54:AF54"/>
    <mergeCell ref="U48:W48"/>
    <mergeCell ref="O48:Q48"/>
    <mergeCell ref="R48:T48"/>
    <mergeCell ref="O50:Q50"/>
    <mergeCell ref="P54:U54"/>
    <mergeCell ref="A67:G67"/>
    <mergeCell ref="H67:M67"/>
    <mergeCell ref="N67:O67"/>
    <mergeCell ref="A65:G65"/>
    <mergeCell ref="N65:O65"/>
    <mergeCell ref="F69:AF69"/>
    <mergeCell ref="P63:Y63"/>
    <mergeCell ref="Z61:AE61"/>
    <mergeCell ref="A10:H10"/>
    <mergeCell ref="J10:M10"/>
    <mergeCell ref="A32:AF32"/>
    <mergeCell ref="A34:AF34"/>
    <mergeCell ref="A36:AF36"/>
    <mergeCell ref="A38:AF38"/>
    <mergeCell ref="A60:AF60"/>
    <mergeCell ref="N56:O56"/>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portrait" paperSize="9" scale="83"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CE80"/>
  <sheetViews>
    <sheetView zoomScalePageLayoutView="0" workbookViewId="0" topLeftCell="A1">
      <selection activeCell="N7" sqref="N7:Y7"/>
    </sheetView>
  </sheetViews>
  <sheetFormatPr defaultColWidth="9.140625" defaultRowHeight="12.75"/>
  <cols>
    <col min="1" max="2" width="2.421875" style="136" customWidth="1"/>
    <col min="3" max="3" width="16.7109375" style="136" customWidth="1"/>
    <col min="4" max="4" width="3.140625" style="136" customWidth="1"/>
    <col min="5" max="6" width="1.7109375" style="136" customWidth="1"/>
    <col min="7" max="40" width="2.421875" style="136" customWidth="1"/>
    <col min="41" max="41" width="3.00390625" style="136" customWidth="1"/>
    <col min="42" max="81" width="9.140625" style="29" customWidth="1"/>
    <col min="82" max="16384" width="9.140625" style="136" customWidth="1"/>
  </cols>
  <sheetData>
    <row r="1" spans="1:83" ht="18" customHeight="1">
      <c r="A1" s="1289"/>
      <c r="B1" s="1389"/>
      <c r="C1" s="1389"/>
      <c r="D1" s="1454" t="s">
        <v>176</v>
      </c>
      <c r="E1" s="1454"/>
      <c r="F1" s="1454"/>
      <c r="G1" s="1454"/>
      <c r="H1" s="1454"/>
      <c r="I1" s="1454"/>
      <c r="J1" s="1454"/>
      <c r="K1" s="1454"/>
      <c r="L1" s="1428"/>
      <c r="M1" s="1428"/>
      <c r="N1" s="1428"/>
      <c r="O1" s="1428"/>
      <c r="P1" s="1428"/>
      <c r="Q1" s="1428"/>
      <c r="R1" s="1428"/>
      <c r="S1" s="1428"/>
      <c r="T1" s="1428"/>
      <c r="U1" s="1428"/>
      <c r="V1" s="1428"/>
      <c r="W1" s="1428"/>
      <c r="X1" s="1428"/>
      <c r="Y1" s="1428"/>
      <c r="Z1" s="1428"/>
      <c r="AA1" s="1428"/>
      <c r="AB1" s="1428"/>
      <c r="AC1" s="1428"/>
      <c r="AD1" s="1428"/>
      <c r="AE1" s="1428"/>
      <c r="AF1" s="1428"/>
      <c r="AG1" s="1428"/>
      <c r="AH1" s="1428"/>
      <c r="AI1" s="1428"/>
      <c r="AJ1" s="393"/>
      <c r="AK1" s="393"/>
      <c r="AL1" s="393"/>
      <c r="AM1" s="393"/>
      <c r="AN1" s="393"/>
      <c r="AO1" s="393"/>
      <c r="CD1" s="29"/>
      <c r="CE1" s="29"/>
    </row>
    <row r="2" spans="1:83" ht="12.75">
      <c r="A2" s="1389"/>
      <c r="B2" s="1389"/>
      <c r="C2" s="1389"/>
      <c r="D2" s="368"/>
      <c r="E2" s="392"/>
      <c r="F2" s="392"/>
      <c r="G2" s="392"/>
      <c r="H2" s="392"/>
      <c r="I2" s="392"/>
      <c r="J2" s="392"/>
      <c r="K2" s="392"/>
      <c r="L2" s="392"/>
      <c r="M2" s="392"/>
      <c r="N2" s="1455" t="s">
        <v>614</v>
      </c>
      <c r="O2" s="1456"/>
      <c r="P2" s="1456"/>
      <c r="Q2" s="1456"/>
      <c r="R2" s="1456"/>
      <c r="S2" s="1456"/>
      <c r="T2" s="1456"/>
      <c r="U2" s="1456"/>
      <c r="V2" s="1456"/>
      <c r="W2" s="1389"/>
      <c r="X2" s="418"/>
      <c r="Y2" s="418"/>
      <c r="Z2" s="418"/>
      <c r="AA2" s="418"/>
      <c r="AB2" s="418"/>
      <c r="AC2" s="418"/>
      <c r="AD2" s="418"/>
      <c r="AE2" s="418"/>
      <c r="AF2" s="418"/>
      <c r="AG2" s="418"/>
      <c r="AH2" s="418"/>
      <c r="AI2" s="394"/>
      <c r="AJ2" s="393"/>
      <c r="AK2" s="393"/>
      <c r="AL2" s="393"/>
      <c r="AM2" s="393"/>
      <c r="AN2" s="393"/>
      <c r="AO2" s="393"/>
      <c r="CD2" s="29"/>
      <c r="CE2" s="29"/>
    </row>
    <row r="3" spans="1:83" ht="12.75">
      <c r="A3" s="1389"/>
      <c r="B3" s="1389"/>
      <c r="C3" s="1389"/>
      <c r="D3" s="325"/>
      <c r="E3" s="325"/>
      <c r="F3" s="325"/>
      <c r="G3" s="325"/>
      <c r="H3" s="325"/>
      <c r="I3" s="325"/>
      <c r="J3" s="325"/>
      <c r="K3" s="325"/>
      <c r="L3" s="325"/>
      <c r="M3" s="325"/>
      <c r="N3" s="1457">
        <f>+SP1!AA8</f>
      </c>
      <c r="O3" s="1458"/>
      <c r="P3" s="1458"/>
      <c r="Q3" s="1458"/>
      <c r="R3" s="1458"/>
      <c r="S3" s="1458"/>
      <c r="T3" s="1458"/>
      <c r="U3" s="1458"/>
      <c r="V3" s="1048"/>
      <c r="W3" s="1398" t="s">
        <v>435</v>
      </c>
      <c r="X3" s="1420"/>
      <c r="Y3" s="1420"/>
      <c r="Z3" s="1420"/>
      <c r="AA3" s="1420"/>
      <c r="AB3" s="1420"/>
      <c r="AC3" s="1420"/>
      <c r="AD3" s="1420"/>
      <c r="AE3" s="1420"/>
      <c r="AF3" s="1420"/>
      <c r="AG3" s="1420"/>
      <c r="AH3" s="1420"/>
      <c r="AI3" s="1420"/>
      <c r="AJ3" s="1420"/>
      <c r="AK3" s="1420"/>
      <c r="AL3" s="1420"/>
      <c r="AM3" s="1420"/>
      <c r="AN3" s="1420"/>
      <c r="AO3" s="1420"/>
      <c r="CD3" s="29"/>
      <c r="CE3" s="29"/>
    </row>
    <row r="4" spans="1:41" ht="4.5" customHeight="1">
      <c r="A4" s="1289"/>
      <c r="B4" s="1289"/>
      <c r="C4" s="1289"/>
      <c r="D4" s="1289"/>
      <c r="E4" s="1289"/>
      <c r="F4" s="1289"/>
      <c r="G4" s="1289"/>
      <c r="H4" s="1289"/>
      <c r="I4" s="1289"/>
      <c r="J4" s="1289"/>
      <c r="K4" s="1289"/>
      <c r="L4" s="1289"/>
      <c r="M4" s="1289"/>
      <c r="N4" s="1289"/>
      <c r="O4" s="1289"/>
      <c r="P4" s="1289"/>
      <c r="Q4" s="1289"/>
      <c r="R4" s="1289"/>
      <c r="S4" s="1289"/>
      <c r="T4" s="1289"/>
      <c r="U4" s="1289"/>
      <c r="V4" s="1289"/>
      <c r="W4" s="1289"/>
      <c r="X4" s="1289"/>
      <c r="Y4" s="1289"/>
      <c r="Z4" s="1289"/>
      <c r="AA4" s="1289"/>
      <c r="AB4" s="1428"/>
      <c r="AC4" s="1428"/>
      <c r="AD4" s="1428"/>
      <c r="AE4" s="1428"/>
      <c r="AF4" s="1428"/>
      <c r="AG4" s="1428"/>
      <c r="AH4" s="1428"/>
      <c r="AI4" s="1428"/>
      <c r="AJ4" s="1428"/>
      <c r="AK4" s="1428"/>
      <c r="AL4" s="1428"/>
      <c r="AM4" s="1428"/>
      <c r="AN4" s="1428"/>
      <c r="AO4" s="1428"/>
    </row>
    <row r="5" spans="1:41" ht="12.75">
      <c r="A5" s="1342" t="s">
        <v>177</v>
      </c>
      <c r="B5" s="1343"/>
      <c r="C5" s="1343"/>
      <c r="D5" s="1343"/>
      <c r="E5" s="1343"/>
      <c r="F5" s="1343"/>
      <c r="G5" s="1343"/>
      <c r="H5" s="1343"/>
      <c r="I5" s="1343"/>
      <c r="J5" s="1343"/>
      <c r="K5" s="1343"/>
      <c r="L5" s="1343"/>
      <c r="M5" s="1343"/>
      <c r="N5" s="1343"/>
      <c r="O5" s="1343"/>
      <c r="P5" s="1343"/>
      <c r="Q5" s="1343"/>
      <c r="R5" s="1343"/>
      <c r="S5" s="1343"/>
      <c r="T5" s="1343"/>
      <c r="U5" s="1343"/>
      <c r="V5" s="1343"/>
      <c r="W5" s="1343"/>
      <c r="X5" s="1343"/>
      <c r="Y5" s="1343"/>
      <c r="Z5" s="1343"/>
      <c r="AA5" s="1343"/>
      <c r="AB5" s="1343"/>
      <c r="AC5" s="1343"/>
      <c r="AD5" s="1343"/>
      <c r="AE5" s="1343"/>
      <c r="AF5" s="1343"/>
      <c r="AG5" s="1343"/>
      <c r="AH5" s="1343"/>
      <c r="AI5" s="1343"/>
      <c r="AJ5" s="1343"/>
      <c r="AK5" s="1343"/>
      <c r="AL5" s="1343"/>
      <c r="AM5" s="1343"/>
      <c r="AN5" s="1343"/>
      <c r="AO5" s="1344"/>
    </row>
    <row r="6" spans="1:41" ht="4.5" customHeight="1">
      <c r="A6" s="395"/>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96"/>
    </row>
    <row r="7" spans="1:41" ht="22.5" customHeight="1">
      <c r="A7" s="1512" t="s">
        <v>240</v>
      </c>
      <c r="B7" s="1513"/>
      <c r="C7" s="1513"/>
      <c r="D7" s="1513"/>
      <c r="E7" s="1513"/>
      <c r="F7" s="1513"/>
      <c r="G7" s="1513"/>
      <c r="H7" s="1513"/>
      <c r="I7" s="1513"/>
      <c r="J7" s="1513"/>
      <c r="K7" s="1513"/>
      <c r="L7" s="1513"/>
      <c r="M7" s="1513"/>
      <c r="N7" s="1296">
        <f>+IF(SP1!Z67&lt;0,-SP1!Z67,0)</f>
        <v>0</v>
      </c>
      <c r="O7" s="1270"/>
      <c r="P7" s="1270"/>
      <c r="Q7" s="1270"/>
      <c r="R7" s="1270"/>
      <c r="S7" s="1270"/>
      <c r="T7" s="1270"/>
      <c r="U7" s="1270"/>
      <c r="V7" s="1270"/>
      <c r="W7" s="1270"/>
      <c r="X7" s="1270"/>
      <c r="Y7" s="1271"/>
      <c r="Z7" s="1508" t="s">
        <v>685</v>
      </c>
      <c r="AA7" s="1508"/>
      <c r="AB7" s="1508"/>
      <c r="AC7" s="1508"/>
      <c r="AD7" s="1508"/>
      <c r="AE7" s="1508"/>
      <c r="AF7" s="1508"/>
      <c r="AG7" s="1508"/>
      <c r="AH7" s="1508"/>
      <c r="AI7" s="1508"/>
      <c r="AJ7" s="1508"/>
      <c r="AK7" s="1508"/>
      <c r="AL7" s="1508"/>
      <c r="AM7" s="1508"/>
      <c r="AN7" s="1508"/>
      <c r="AO7" s="1509"/>
    </row>
    <row r="8" spans="1:41" ht="15" customHeight="1">
      <c r="A8" s="1514" t="s">
        <v>202</v>
      </c>
      <c r="B8" s="1515"/>
      <c r="C8" s="1515"/>
      <c r="D8" s="1515"/>
      <c r="E8" s="1515"/>
      <c r="F8" s="1515"/>
      <c r="G8" s="1515"/>
      <c r="H8" s="1515"/>
      <c r="I8" s="1515"/>
      <c r="J8" s="1515"/>
      <c r="K8" s="1515"/>
      <c r="L8" s="1515"/>
      <c r="M8" s="1515"/>
      <c r="N8" s="1515"/>
      <c r="O8" s="1515"/>
      <c r="P8" s="1515"/>
      <c r="Q8" s="1515"/>
      <c r="R8" s="1515"/>
      <c r="S8" s="1515"/>
      <c r="T8" s="1515"/>
      <c r="U8" s="1515"/>
      <c r="V8" s="1515"/>
      <c r="W8" s="1515"/>
      <c r="X8" s="1515"/>
      <c r="Y8" s="1515"/>
      <c r="Z8" s="1515"/>
      <c r="AA8" s="1515"/>
      <c r="AB8" s="1515"/>
      <c r="AC8" s="1515"/>
      <c r="AD8" s="1515"/>
      <c r="AE8" s="1515"/>
      <c r="AF8" s="1515"/>
      <c r="AG8" s="1515"/>
      <c r="AH8" s="1515"/>
      <c r="AI8" s="1515"/>
      <c r="AJ8" s="1515"/>
      <c r="AK8" s="1515"/>
      <c r="AL8" s="1515"/>
      <c r="AM8" s="1515"/>
      <c r="AN8" s="1515"/>
      <c r="AO8" s="1516"/>
    </row>
    <row r="9" spans="1:81" s="197" customFormat="1" ht="9.75" customHeight="1">
      <c r="A9" s="1503"/>
      <c r="B9" s="1279"/>
      <c r="C9" s="1279"/>
      <c r="D9" s="1510" t="s">
        <v>178</v>
      </c>
      <c r="E9" s="1279"/>
      <c r="F9" s="1501"/>
      <c r="G9" s="1504" t="s">
        <v>179</v>
      </c>
      <c r="H9" s="1504"/>
      <c r="I9" s="1501"/>
      <c r="J9" s="1504" t="s">
        <v>180</v>
      </c>
      <c r="K9" s="1504"/>
      <c r="L9" s="1501"/>
      <c r="M9" s="1504" t="s">
        <v>181</v>
      </c>
      <c r="N9" s="1504"/>
      <c r="O9" s="1501"/>
      <c r="P9" s="1504" t="s">
        <v>182</v>
      </c>
      <c r="Q9" s="1504"/>
      <c r="R9" s="1501"/>
      <c r="S9" s="1504" t="s">
        <v>183</v>
      </c>
      <c r="T9" s="1504"/>
      <c r="U9" s="1501"/>
      <c r="V9" s="1504" t="s">
        <v>184</v>
      </c>
      <c r="W9" s="1504"/>
      <c r="X9" s="1501"/>
      <c r="Y9" s="1504" t="s">
        <v>185</v>
      </c>
      <c r="Z9" s="1504"/>
      <c r="AA9" s="1501"/>
      <c r="AB9" s="1504" t="s">
        <v>186</v>
      </c>
      <c r="AC9" s="1504"/>
      <c r="AD9" s="1501"/>
      <c r="AE9" s="1504" t="s">
        <v>187</v>
      </c>
      <c r="AF9" s="1504"/>
      <c r="AG9" s="1501"/>
      <c r="AH9" s="1504" t="s">
        <v>188</v>
      </c>
      <c r="AI9" s="1504"/>
      <c r="AJ9" s="1501"/>
      <c r="AK9" s="1504" t="s">
        <v>189</v>
      </c>
      <c r="AL9" s="1504"/>
      <c r="AM9" s="1505" t="s">
        <v>190</v>
      </c>
      <c r="AN9" s="1279"/>
      <c r="AO9" s="1280"/>
      <c r="AP9" s="1511"/>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row>
    <row r="10" spans="1:42" ht="15" customHeight="1">
      <c r="A10" s="1503" t="s">
        <v>9</v>
      </c>
      <c r="B10" s="1279"/>
      <c r="C10" s="1279"/>
      <c r="D10" s="1331"/>
      <c r="E10" s="1356"/>
      <c r="F10" s="1501"/>
      <c r="G10" s="1331"/>
      <c r="H10" s="1502"/>
      <c r="I10" s="1501"/>
      <c r="J10" s="1331"/>
      <c r="K10" s="1502"/>
      <c r="L10" s="1501"/>
      <c r="M10" s="1331"/>
      <c r="N10" s="1502"/>
      <c r="O10" s="1501"/>
      <c r="P10" s="1331"/>
      <c r="Q10" s="1502"/>
      <c r="R10" s="1501"/>
      <c r="S10" s="1331"/>
      <c r="T10" s="1502"/>
      <c r="U10" s="1501"/>
      <c r="V10" s="1331"/>
      <c r="W10" s="1502"/>
      <c r="X10" s="1501"/>
      <c r="Y10" s="1331"/>
      <c r="Z10" s="1502"/>
      <c r="AA10" s="1501"/>
      <c r="AB10" s="1331"/>
      <c r="AC10" s="1502"/>
      <c r="AD10" s="1501"/>
      <c r="AE10" s="1331"/>
      <c r="AF10" s="1502"/>
      <c r="AG10" s="1501"/>
      <c r="AH10" s="1331"/>
      <c r="AI10" s="1502"/>
      <c r="AJ10" s="1501"/>
      <c r="AK10" s="1331"/>
      <c r="AL10" s="1502"/>
      <c r="AM10" s="397"/>
      <c r="AN10" s="1331"/>
      <c r="AO10" s="1356"/>
      <c r="AP10" s="1511"/>
    </row>
    <row r="11" spans="1:41" ht="4.5" customHeight="1">
      <c r="A11" s="1277"/>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90"/>
    </row>
    <row r="12" spans="1:41" ht="12.75">
      <c r="A12" s="1506" t="s">
        <v>239</v>
      </c>
      <c r="B12" s="1362"/>
      <c r="C12" s="1362"/>
      <c r="D12" s="1362"/>
      <c r="E12" s="1362"/>
      <c r="F12" s="1362"/>
      <c r="G12" s="1362"/>
      <c r="H12" s="1362"/>
      <c r="I12" s="1362"/>
      <c r="J12" s="1362"/>
      <c r="K12" s="1362"/>
      <c r="L12" s="1362"/>
      <c r="M12" s="1362"/>
      <c r="N12" s="1362"/>
      <c r="O12" s="1362"/>
      <c r="P12" s="1362"/>
      <c r="Q12" s="1362"/>
      <c r="R12" s="1362"/>
      <c r="S12" s="1362"/>
      <c r="T12" s="1362"/>
      <c r="U12" s="1362"/>
      <c r="V12" s="1362"/>
      <c r="W12" s="1362"/>
      <c r="X12" s="1362"/>
      <c r="Y12" s="1362"/>
      <c r="Z12" s="1362"/>
      <c r="AA12" s="1362"/>
      <c r="AB12" s="1362"/>
      <c r="AC12" s="1362"/>
      <c r="AD12" s="1362"/>
      <c r="AE12" s="1362"/>
      <c r="AF12" s="1362"/>
      <c r="AG12" s="1362"/>
      <c r="AH12" s="1362"/>
      <c r="AI12" s="1362"/>
      <c r="AJ12" s="1362"/>
      <c r="AK12" s="1362"/>
      <c r="AL12" s="1362"/>
      <c r="AM12" s="1362"/>
      <c r="AN12" s="1362"/>
      <c r="AO12" s="1507"/>
    </row>
    <row r="13" spans="1:41" ht="12.75">
      <c r="A13" s="1371"/>
      <c r="B13" s="1279"/>
      <c r="C13" s="1279"/>
      <c r="D13" s="1282" t="s">
        <v>50</v>
      </c>
      <c r="E13" s="1282"/>
      <c r="F13" s="1282"/>
      <c r="G13" s="1282"/>
      <c r="H13" s="1282"/>
      <c r="I13" s="1282"/>
      <c r="J13" s="1282"/>
      <c r="K13" s="1282"/>
      <c r="L13" s="1282"/>
      <c r="M13" s="1282"/>
      <c r="N13" s="1282"/>
      <c r="O13" s="1282"/>
      <c r="P13" s="1282"/>
      <c r="Q13" s="1282"/>
      <c r="R13" s="1282"/>
      <c r="S13" s="1282"/>
      <c r="T13" s="1282"/>
      <c r="U13" s="1282"/>
      <c r="V13" s="1282"/>
      <c r="W13" s="1282"/>
      <c r="X13" s="1267"/>
      <c r="Y13" s="1267"/>
      <c r="Z13" s="1267"/>
      <c r="AA13" s="1267"/>
      <c r="AB13" s="1278"/>
      <c r="AC13" s="1278"/>
      <c r="AD13" s="1278"/>
      <c r="AE13" s="1278"/>
      <c r="AF13" s="1278"/>
      <c r="AG13" s="1278"/>
      <c r="AH13" s="1278"/>
      <c r="AI13" s="1278"/>
      <c r="AJ13" s="1278"/>
      <c r="AK13" s="1278"/>
      <c r="AL13" s="1278"/>
      <c r="AM13" s="1278"/>
      <c r="AN13" s="1278"/>
      <c r="AO13" s="1290"/>
    </row>
    <row r="14" spans="1:41" ht="15" customHeight="1">
      <c r="A14" s="380" t="s">
        <v>1</v>
      </c>
      <c r="B14" s="327"/>
      <c r="C14" s="387" t="s">
        <v>10</v>
      </c>
      <c r="D14" s="1491"/>
      <c r="E14" s="1492"/>
      <c r="F14" s="1492"/>
      <c r="G14" s="1492"/>
      <c r="H14" s="1492"/>
      <c r="I14" s="1492"/>
      <c r="J14" s="1492"/>
      <c r="K14" s="1492"/>
      <c r="L14" s="1492"/>
      <c r="M14" s="1492"/>
      <c r="N14" s="1492"/>
      <c r="O14" s="1492"/>
      <c r="P14" s="1492"/>
      <c r="Q14" s="1492"/>
      <c r="R14" s="1492"/>
      <c r="S14" s="1492"/>
      <c r="T14" s="1492"/>
      <c r="U14" s="1492"/>
      <c r="V14" s="1492"/>
      <c r="W14" s="1492"/>
      <c r="X14" s="1492"/>
      <c r="Y14" s="1492"/>
      <c r="Z14" s="1492"/>
      <c r="AA14" s="1493"/>
      <c r="AB14" s="1278"/>
      <c r="AC14" s="1278"/>
      <c r="AD14" s="1278"/>
      <c r="AE14" s="1278"/>
      <c r="AF14" s="1278"/>
      <c r="AG14" s="1278"/>
      <c r="AH14" s="1278"/>
      <c r="AI14" s="1278"/>
      <c r="AJ14" s="1278"/>
      <c r="AK14" s="1278"/>
      <c r="AL14" s="1278"/>
      <c r="AM14" s="1278"/>
      <c r="AN14" s="1278"/>
      <c r="AO14" s="1290"/>
    </row>
    <row r="15" spans="1:81" s="137" customFormat="1" ht="9.75" customHeight="1">
      <c r="A15" s="1371"/>
      <c r="B15" s="1279"/>
      <c r="C15" s="1279"/>
      <c r="D15" s="1421" t="s">
        <v>51</v>
      </c>
      <c r="E15" s="1421"/>
      <c r="F15" s="1421"/>
      <c r="G15" s="1421"/>
      <c r="H15" s="1421"/>
      <c r="I15" s="1421"/>
      <c r="J15" s="1421"/>
      <c r="K15" s="1421"/>
      <c r="L15" s="387"/>
      <c r="M15" s="1282" t="s">
        <v>52</v>
      </c>
      <c r="N15" s="1282"/>
      <c r="O15" s="1282"/>
      <c r="P15" s="1282"/>
      <c r="Q15" s="1282"/>
      <c r="R15" s="1282"/>
      <c r="S15" s="1282"/>
      <c r="T15" s="1282"/>
      <c r="U15" s="1282"/>
      <c r="V15" s="387"/>
      <c r="W15" s="1282" t="s">
        <v>762</v>
      </c>
      <c r="X15" s="1282"/>
      <c r="Y15" s="1282"/>
      <c r="Z15" s="1282"/>
      <c r="AA15" s="387"/>
      <c r="AB15" s="387"/>
      <c r="AC15" s="1282" t="s">
        <v>105</v>
      </c>
      <c r="AD15" s="1267"/>
      <c r="AE15" s="1267"/>
      <c r="AF15" s="1267"/>
      <c r="AG15" s="1267"/>
      <c r="AH15" s="1267"/>
      <c r="AI15" s="387"/>
      <c r="AJ15" s="1282" t="s">
        <v>54</v>
      </c>
      <c r="AK15" s="1282"/>
      <c r="AL15" s="1282"/>
      <c r="AM15" s="1282"/>
      <c r="AN15" s="1267"/>
      <c r="AO15" s="1381"/>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row>
    <row r="16" spans="1:41" ht="15" customHeight="1">
      <c r="A16" s="1490"/>
      <c r="B16" s="1279"/>
      <c r="C16" s="1279"/>
      <c r="D16" s="1451"/>
      <c r="E16" s="1350"/>
      <c r="F16" s="1350"/>
      <c r="G16" s="1350"/>
      <c r="H16" s="1350"/>
      <c r="I16" s="1350"/>
      <c r="J16" s="1350"/>
      <c r="K16" s="1351"/>
      <c r="L16" s="325" t="s">
        <v>629</v>
      </c>
      <c r="M16" s="1497">
        <f>+ZAKL_DATA!B32</f>
        <v>0</v>
      </c>
      <c r="N16" s="1418"/>
      <c r="O16" s="1418"/>
      <c r="P16" s="1418"/>
      <c r="Q16" s="1418"/>
      <c r="R16" s="1418"/>
      <c r="S16" s="1418"/>
      <c r="T16" s="1418"/>
      <c r="U16" s="1452"/>
      <c r="V16" s="325" t="s">
        <v>53</v>
      </c>
      <c r="W16" s="1497">
        <f>+ZAKL_DATA!B33</f>
        <v>0</v>
      </c>
      <c r="X16" s="1495"/>
      <c r="Y16" s="1495"/>
      <c r="Z16" s="1496"/>
      <c r="AA16" s="1278"/>
      <c r="AB16" s="1278"/>
      <c r="AC16" s="1494">
        <f>+N3</f>
      </c>
      <c r="AD16" s="1495"/>
      <c r="AE16" s="1495"/>
      <c r="AF16" s="1495"/>
      <c r="AG16" s="1495"/>
      <c r="AH16" s="1496"/>
      <c r="AI16" s="378"/>
      <c r="AJ16" s="1497"/>
      <c r="AK16" s="1498"/>
      <c r="AL16" s="1498"/>
      <c r="AM16" s="1498"/>
      <c r="AN16" s="1499"/>
      <c r="AO16" s="1500"/>
    </row>
    <row r="17" spans="1:41" ht="9.75" customHeight="1">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90"/>
    </row>
    <row r="18" spans="1:41" ht="9.75" customHeight="1">
      <c r="A18" s="380"/>
      <c r="B18" s="378"/>
      <c r="C18" s="378"/>
      <c r="D18" s="1282" t="s">
        <v>500</v>
      </c>
      <c r="E18" s="1282"/>
      <c r="F18" s="1282"/>
      <c r="G18" s="1282"/>
      <c r="H18" s="1282"/>
      <c r="I18" s="1282"/>
      <c r="J18" s="1282"/>
      <c r="K18" s="1282"/>
      <c r="L18" s="1282"/>
      <c r="M18" s="1282"/>
      <c r="N18" s="1282"/>
      <c r="O18" s="1282"/>
      <c r="P18" s="1282"/>
      <c r="Q18" s="1282"/>
      <c r="R18" s="1282"/>
      <c r="S18" s="1282"/>
      <c r="T18" s="1282"/>
      <c r="U18" s="1282"/>
      <c r="V18" s="1282"/>
      <c r="W18" s="1278"/>
      <c r="X18" s="1282" t="s">
        <v>499</v>
      </c>
      <c r="Y18" s="1282"/>
      <c r="Z18" s="1282"/>
      <c r="AA18" s="1282"/>
      <c r="AB18" s="1282"/>
      <c r="AC18" s="1282"/>
      <c r="AD18" s="1282"/>
      <c r="AE18" s="1278"/>
      <c r="AF18" s="1282" t="s">
        <v>534</v>
      </c>
      <c r="AG18" s="1282"/>
      <c r="AH18" s="1282"/>
      <c r="AI18" s="1282"/>
      <c r="AJ18" s="1282"/>
      <c r="AK18" s="1282"/>
      <c r="AL18" s="1282"/>
      <c r="AM18" s="1278"/>
      <c r="AN18" s="1278"/>
      <c r="AO18" s="1290"/>
    </row>
    <row r="19" spans="1:41" ht="15" customHeight="1">
      <c r="A19" s="380" t="s">
        <v>2</v>
      </c>
      <c r="B19" s="327"/>
      <c r="C19" s="1303" t="s">
        <v>55</v>
      </c>
      <c r="D19" s="1445" t="str">
        <f>IF(EXACT("X",B19),+SP1!A8," ")</f>
        <v> </v>
      </c>
      <c r="E19" s="1446"/>
      <c r="F19" s="1446"/>
      <c r="G19" s="1446"/>
      <c r="H19" s="1446"/>
      <c r="I19" s="1446"/>
      <c r="J19" s="1446"/>
      <c r="K19" s="1446"/>
      <c r="L19" s="1446"/>
      <c r="M19" s="1446"/>
      <c r="N19" s="1446"/>
      <c r="O19" s="1446"/>
      <c r="P19" s="1446"/>
      <c r="Q19" s="1446"/>
      <c r="R19" s="1446"/>
      <c r="S19" s="1446"/>
      <c r="T19" s="1446"/>
      <c r="U19" s="1446"/>
      <c r="V19" s="1477"/>
      <c r="W19" s="1278"/>
      <c r="X19" s="1445" t="str">
        <f>IF(EXACT("X",B19),+SP1!H8," ")</f>
        <v> </v>
      </c>
      <c r="Y19" s="1446"/>
      <c r="Z19" s="1446"/>
      <c r="AA19" s="1446"/>
      <c r="AB19" s="1446"/>
      <c r="AC19" s="1446"/>
      <c r="AD19" s="1477"/>
      <c r="AE19" s="1278"/>
      <c r="AF19" s="1445" t="str">
        <f>IF(EXACT("X",B19),+SP1!O8," ")</f>
        <v> </v>
      </c>
      <c r="AG19" s="1446"/>
      <c r="AH19" s="1446"/>
      <c r="AI19" s="1446"/>
      <c r="AJ19" s="1446"/>
      <c r="AK19" s="1446"/>
      <c r="AL19" s="1477"/>
      <c r="AM19" s="1278"/>
      <c r="AN19" s="1278"/>
      <c r="AO19" s="1290"/>
    </row>
    <row r="20" spans="1:41" ht="9.75" customHeight="1">
      <c r="A20" s="380"/>
      <c r="B20" s="378"/>
      <c r="C20" s="1400"/>
      <c r="D20" s="1282" t="s">
        <v>56</v>
      </c>
      <c r="E20" s="1282"/>
      <c r="F20" s="1282"/>
      <c r="G20" s="1282"/>
      <c r="H20" s="1282"/>
      <c r="I20" s="1282"/>
      <c r="J20" s="1282"/>
      <c r="K20" s="1282"/>
      <c r="L20" s="1282"/>
      <c r="M20" s="1282"/>
      <c r="N20" s="1282"/>
      <c r="O20" s="1282"/>
      <c r="P20" s="1282"/>
      <c r="Q20" s="1282"/>
      <c r="R20" s="1282"/>
      <c r="S20" s="1282"/>
      <c r="T20" s="1282"/>
      <c r="U20" s="1282"/>
      <c r="V20" s="1282"/>
      <c r="W20" s="1267"/>
      <c r="X20" s="1267"/>
      <c r="Y20" s="1267"/>
      <c r="Z20" s="1267"/>
      <c r="AA20" s="1267"/>
      <c r="AB20" s="1267"/>
      <c r="AC20" s="1267"/>
      <c r="AD20" s="1267"/>
      <c r="AE20" s="1278"/>
      <c r="AF20" s="1282" t="s">
        <v>191</v>
      </c>
      <c r="AG20" s="1282"/>
      <c r="AH20" s="1282"/>
      <c r="AI20" s="1282"/>
      <c r="AJ20" s="1282"/>
      <c r="AK20" s="1282"/>
      <c r="AL20" s="1282"/>
      <c r="AM20" s="1278"/>
      <c r="AN20" s="1278"/>
      <c r="AO20" s="1290"/>
    </row>
    <row r="21" spans="1:41" ht="15" customHeight="1">
      <c r="A21" s="1277"/>
      <c r="B21" s="1278"/>
      <c r="C21" s="1278"/>
      <c r="D21" s="1445" t="str">
        <f>IF(EXACT("X",B19),+SP1!A10," ")</f>
        <v> </v>
      </c>
      <c r="E21" s="1446"/>
      <c r="F21" s="1446"/>
      <c r="G21" s="1446"/>
      <c r="H21" s="1446"/>
      <c r="I21" s="1446"/>
      <c r="J21" s="1446"/>
      <c r="K21" s="1446"/>
      <c r="L21" s="1446"/>
      <c r="M21" s="1446"/>
      <c r="N21" s="1446"/>
      <c r="O21" s="1446"/>
      <c r="P21" s="1446"/>
      <c r="Q21" s="1446"/>
      <c r="R21" s="1446"/>
      <c r="S21" s="1446"/>
      <c r="T21" s="1446"/>
      <c r="U21" s="1446"/>
      <c r="V21" s="1446"/>
      <c r="W21" s="1447"/>
      <c r="X21" s="1447"/>
      <c r="Y21" s="1447"/>
      <c r="Z21" s="1447"/>
      <c r="AA21" s="1447"/>
      <c r="AB21" s="1447"/>
      <c r="AC21" s="1447"/>
      <c r="AD21" s="1448"/>
      <c r="AE21" s="1278"/>
      <c r="AF21" s="1445" t="str">
        <f>IF(EXACT("X",B19),+SP1!O10," ")</f>
        <v> </v>
      </c>
      <c r="AG21" s="1446"/>
      <c r="AH21" s="1446"/>
      <c r="AI21" s="1446"/>
      <c r="AJ21" s="1446"/>
      <c r="AK21" s="1446"/>
      <c r="AL21" s="1477"/>
      <c r="AM21" s="1278"/>
      <c r="AN21" s="1278"/>
      <c r="AO21" s="1290"/>
    </row>
    <row r="22" spans="1:41" ht="9.75" customHeight="1">
      <c r="A22" s="1277"/>
      <c r="B22" s="1278"/>
      <c r="C22" s="1278"/>
      <c r="D22" s="1449" t="s">
        <v>57</v>
      </c>
      <c r="E22" s="1449"/>
      <c r="F22" s="1449"/>
      <c r="G22" s="1449"/>
      <c r="H22" s="1449"/>
      <c r="I22" s="1449"/>
      <c r="J22" s="1449"/>
      <c r="K22" s="1449"/>
      <c r="L22" s="1449"/>
      <c r="M22" s="1449"/>
      <c r="N22" s="1449"/>
      <c r="O22" s="1449"/>
      <c r="P22" s="1449"/>
      <c r="Q22" s="1449"/>
      <c r="R22" s="1449"/>
      <c r="S22" s="1449"/>
      <c r="T22" s="1449"/>
      <c r="U22" s="1449"/>
      <c r="V22" s="1449"/>
      <c r="W22" s="1450"/>
      <c r="X22" s="1450"/>
      <c r="Y22" s="1450"/>
      <c r="Z22" s="1450"/>
      <c r="AA22" s="1450"/>
      <c r="AB22" s="1450"/>
      <c r="AC22" s="1450"/>
      <c r="AD22" s="1450"/>
      <c r="AE22" s="1278"/>
      <c r="AF22" s="1449" t="s">
        <v>192</v>
      </c>
      <c r="AG22" s="1449"/>
      <c r="AH22" s="1449"/>
      <c r="AI22" s="1449"/>
      <c r="AJ22" s="1449"/>
      <c r="AK22" s="1449"/>
      <c r="AL22" s="1449"/>
      <c r="AM22" s="1278"/>
      <c r="AN22" s="1278"/>
      <c r="AO22" s="1290"/>
    </row>
    <row r="23" spans="1:41" ht="15" customHeight="1">
      <c r="A23" s="1277"/>
      <c r="B23" s="1278"/>
      <c r="C23" s="1278"/>
      <c r="D23" s="1445" t="str">
        <f>IF(EXACT("X",B19),+SP1!A12," ")</f>
        <v> </v>
      </c>
      <c r="E23" s="1446"/>
      <c r="F23" s="1446"/>
      <c r="G23" s="1446"/>
      <c r="H23" s="1446"/>
      <c r="I23" s="1446"/>
      <c r="J23" s="1446"/>
      <c r="K23" s="1446"/>
      <c r="L23" s="1446"/>
      <c r="M23" s="1446"/>
      <c r="N23" s="1446"/>
      <c r="O23" s="1446"/>
      <c r="P23" s="1446"/>
      <c r="Q23" s="1446"/>
      <c r="R23" s="1446"/>
      <c r="S23" s="1446"/>
      <c r="T23" s="1446"/>
      <c r="U23" s="1446"/>
      <c r="V23" s="1446"/>
      <c r="W23" s="1447"/>
      <c r="X23" s="1447"/>
      <c r="Y23" s="1447"/>
      <c r="Z23" s="1447"/>
      <c r="AA23" s="1447"/>
      <c r="AB23" s="1447"/>
      <c r="AC23" s="1447"/>
      <c r="AD23" s="1448"/>
      <c r="AE23" s="1278"/>
      <c r="AF23" s="1445" t="str">
        <f>IF(EXACT("X",B19),+SP1!C12," ")</f>
        <v> </v>
      </c>
      <c r="AG23" s="1446"/>
      <c r="AH23" s="1446"/>
      <c r="AI23" s="1446"/>
      <c r="AJ23" s="1446"/>
      <c r="AK23" s="1446"/>
      <c r="AL23" s="1477"/>
      <c r="AM23" s="1278"/>
      <c r="AN23" s="1278"/>
      <c r="AO23" s="1290"/>
    </row>
    <row r="24" spans="1:41" ht="9.75" customHeight="1">
      <c r="A24" s="1277"/>
      <c r="B24" s="1278"/>
      <c r="C24" s="1278"/>
      <c r="D24" s="1282" t="s">
        <v>58</v>
      </c>
      <c r="E24" s="1282"/>
      <c r="F24" s="1282"/>
      <c r="G24" s="1282"/>
      <c r="H24" s="1282"/>
      <c r="I24" s="1282"/>
      <c r="J24" s="1282"/>
      <c r="K24" s="1282"/>
      <c r="L24" s="1282"/>
      <c r="M24" s="1282"/>
      <c r="N24" s="1282"/>
      <c r="O24" s="1282"/>
      <c r="P24" s="1282"/>
      <c r="Q24" s="1282"/>
      <c r="R24" s="1282"/>
      <c r="S24" s="1282"/>
      <c r="T24" s="1282"/>
      <c r="U24" s="1282"/>
      <c r="V24" s="1282"/>
      <c r="W24" s="1267"/>
      <c r="X24" s="1267"/>
      <c r="Y24" s="1267"/>
      <c r="Z24" s="1267"/>
      <c r="AA24" s="1267"/>
      <c r="AB24" s="1267"/>
      <c r="AC24" s="1267"/>
      <c r="AD24" s="1267"/>
      <c r="AE24" s="1267"/>
      <c r="AF24" s="1267"/>
      <c r="AG24" s="1267"/>
      <c r="AH24" s="1267"/>
      <c r="AI24" s="1267"/>
      <c r="AJ24" s="1267"/>
      <c r="AK24" s="1267"/>
      <c r="AL24" s="1267"/>
      <c r="AM24" s="1278"/>
      <c r="AN24" s="1278"/>
      <c r="AO24" s="1290"/>
    </row>
    <row r="25" spans="1:41" ht="15" customHeight="1">
      <c r="A25" s="1277"/>
      <c r="B25" s="1278"/>
      <c r="C25" s="1278"/>
      <c r="D25" s="1445" t="str">
        <f>IF(EXACT("X",B19),+SP1!U12," ")</f>
        <v> </v>
      </c>
      <c r="E25" s="1446"/>
      <c r="F25" s="1446"/>
      <c r="G25" s="1446"/>
      <c r="H25" s="1446"/>
      <c r="I25" s="1446"/>
      <c r="J25" s="1446"/>
      <c r="K25" s="1446"/>
      <c r="L25" s="1446"/>
      <c r="M25" s="1446"/>
      <c r="N25" s="1446"/>
      <c r="O25" s="1446"/>
      <c r="P25" s="1446"/>
      <c r="Q25" s="1446"/>
      <c r="R25" s="1446"/>
      <c r="S25" s="1446"/>
      <c r="T25" s="1446"/>
      <c r="U25" s="1446"/>
      <c r="V25" s="1446"/>
      <c r="W25" s="1447"/>
      <c r="X25" s="1447"/>
      <c r="Y25" s="1447"/>
      <c r="Z25" s="1447"/>
      <c r="AA25" s="1447"/>
      <c r="AB25" s="1447"/>
      <c r="AC25" s="1447"/>
      <c r="AD25" s="1447"/>
      <c r="AE25" s="1447"/>
      <c r="AF25" s="1447"/>
      <c r="AG25" s="1447"/>
      <c r="AH25" s="1447"/>
      <c r="AI25" s="1447"/>
      <c r="AJ25" s="1447"/>
      <c r="AK25" s="1447"/>
      <c r="AL25" s="1448"/>
      <c r="AM25" s="1278"/>
      <c r="AN25" s="1278"/>
      <c r="AO25" s="1290"/>
    </row>
    <row r="26" spans="1:41" ht="4.5" customHeight="1">
      <c r="A26" s="1277"/>
      <c r="B26" s="1278"/>
      <c r="C26" s="1278"/>
      <c r="D26" s="1278"/>
      <c r="E26" s="1278"/>
      <c r="F26" s="1278"/>
      <c r="G26" s="1278"/>
      <c r="H26" s="1278"/>
      <c r="I26" s="1278"/>
      <c r="J26" s="1278"/>
      <c r="K26" s="1278"/>
      <c r="L26" s="1278"/>
      <c r="M26" s="1278"/>
      <c r="N26" s="1278"/>
      <c r="O26" s="1278"/>
      <c r="P26" s="1278"/>
      <c r="Q26" s="1278"/>
      <c r="R26" s="1278"/>
      <c r="S26" s="1278"/>
      <c r="T26" s="1278"/>
      <c r="U26" s="1278"/>
      <c r="V26" s="1278"/>
      <c r="W26" s="1278"/>
      <c r="X26" s="1278"/>
      <c r="Y26" s="1278"/>
      <c r="Z26" s="1278"/>
      <c r="AA26" s="1278"/>
      <c r="AB26" s="1278"/>
      <c r="AC26" s="1278"/>
      <c r="AD26" s="1278"/>
      <c r="AE26" s="1278"/>
      <c r="AF26" s="1278"/>
      <c r="AG26" s="1278"/>
      <c r="AH26" s="1278"/>
      <c r="AI26" s="1278"/>
      <c r="AJ26" s="1278"/>
      <c r="AK26" s="1278"/>
      <c r="AL26" s="1278"/>
      <c r="AM26" s="1278"/>
      <c r="AN26" s="1278"/>
      <c r="AO26" s="1290"/>
    </row>
    <row r="27" spans="1:41" ht="12.75">
      <c r="A27" s="1342" t="s">
        <v>193</v>
      </c>
      <c r="B27" s="1343"/>
      <c r="C27" s="1343"/>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1343"/>
      <c r="AM27" s="1343"/>
      <c r="AN27" s="1343"/>
      <c r="AO27" s="1344"/>
    </row>
    <row r="28" spans="1:41" ht="4.5" customHeight="1">
      <c r="A28" s="1277"/>
      <c r="B28" s="1278"/>
      <c r="C28" s="1278"/>
      <c r="D28" s="1278"/>
      <c r="E28" s="1278"/>
      <c r="F28" s="1278"/>
      <c r="G28" s="1278"/>
      <c r="H28" s="1278"/>
      <c r="I28" s="1278"/>
      <c r="J28" s="1278"/>
      <c r="K28" s="1278"/>
      <c r="L28" s="1278"/>
      <c r="M28" s="1278"/>
      <c r="N28" s="1278"/>
      <c r="O28" s="1278"/>
      <c r="P28" s="1278"/>
      <c r="Q28" s="1278"/>
      <c r="R28" s="1278"/>
      <c r="S28" s="1278"/>
      <c r="T28" s="1278"/>
      <c r="U28" s="1278"/>
      <c r="V28" s="1278"/>
      <c r="W28" s="1278"/>
      <c r="X28" s="1278"/>
      <c r="Y28" s="1278"/>
      <c r="Z28" s="1278"/>
      <c r="AA28" s="1278"/>
      <c r="AB28" s="1278"/>
      <c r="AC28" s="1278"/>
      <c r="AD28" s="1278"/>
      <c r="AE28" s="1278"/>
      <c r="AF28" s="1278"/>
      <c r="AG28" s="1278"/>
      <c r="AH28" s="1278"/>
      <c r="AI28" s="1278"/>
      <c r="AJ28" s="1278"/>
      <c r="AK28" s="1278"/>
      <c r="AL28" s="1278"/>
      <c r="AM28" s="1278"/>
      <c r="AN28" s="1278"/>
      <c r="AO28" s="1290"/>
    </row>
    <row r="29" spans="1:41" ht="18.75" customHeight="1">
      <c r="A29" s="1274" t="s">
        <v>194</v>
      </c>
      <c r="B29" s="1282"/>
      <c r="C29" s="1282"/>
      <c r="D29" s="1282"/>
      <c r="E29" s="1282"/>
      <c r="F29" s="1282"/>
      <c r="G29" s="1282"/>
      <c r="H29" s="1282"/>
      <c r="I29" s="1282"/>
      <c r="J29" s="1282"/>
      <c r="K29" s="1282"/>
      <c r="L29" s="1282"/>
      <c r="M29" s="1282"/>
      <c r="N29" s="1282"/>
      <c r="O29" s="1282"/>
      <c r="P29" s="1282"/>
      <c r="Q29" s="1282"/>
      <c r="R29" s="1282"/>
      <c r="S29" s="1282"/>
      <c r="T29" s="1282"/>
      <c r="U29" s="1282"/>
      <c r="V29" s="1282"/>
      <c r="W29" s="1282"/>
      <c r="X29" s="1282"/>
      <c r="Y29" s="1282"/>
      <c r="Z29" s="1282"/>
      <c r="AA29" s="1282"/>
      <c r="AB29" s="1282" t="s">
        <v>42</v>
      </c>
      <c r="AC29" s="1267"/>
      <c r="AD29" s="1267"/>
      <c r="AE29" s="1267"/>
      <c r="AF29" s="1486"/>
      <c r="AG29" s="1331" t="s">
        <v>36</v>
      </c>
      <c r="AH29" s="1356"/>
      <c r="AI29" s="1487" t="s">
        <v>43</v>
      </c>
      <c r="AJ29" s="1488"/>
      <c r="AK29" s="1488"/>
      <c r="AL29" s="1488"/>
      <c r="AM29" s="1489"/>
      <c r="AN29" s="1331"/>
      <c r="AO29" s="1356"/>
    </row>
    <row r="30" spans="1:41" ht="6" customHeight="1" thickBot="1">
      <c r="A30" s="1277"/>
      <c r="B30" s="1278"/>
      <c r="C30" s="1278"/>
      <c r="D30" s="1278"/>
      <c r="E30" s="1278"/>
      <c r="F30" s="1278"/>
      <c r="G30" s="1278"/>
      <c r="H30" s="1278"/>
      <c r="I30" s="1278"/>
      <c r="J30" s="1278"/>
      <c r="K30" s="1278"/>
      <c r="L30" s="1278"/>
      <c r="M30" s="1278"/>
      <c r="N30" s="1278"/>
      <c r="O30" s="1278"/>
      <c r="P30" s="1278"/>
      <c r="Q30" s="1278"/>
      <c r="R30" s="1278"/>
      <c r="S30" s="1278"/>
      <c r="T30" s="1278"/>
      <c r="U30" s="1278"/>
      <c r="V30" s="1278"/>
      <c r="W30" s="1278"/>
      <c r="X30" s="1278"/>
      <c r="Y30" s="1278"/>
      <c r="Z30" s="1278"/>
      <c r="AA30" s="1278"/>
      <c r="AB30" s="1278"/>
      <c r="AC30" s="1278"/>
      <c r="AD30" s="1278"/>
      <c r="AE30" s="1278"/>
      <c r="AF30" s="1278"/>
      <c r="AG30" s="1278"/>
      <c r="AH30" s="1278"/>
      <c r="AI30" s="1278"/>
      <c r="AJ30" s="1278"/>
      <c r="AK30" s="1278"/>
      <c r="AL30" s="1278"/>
      <c r="AM30" s="1278"/>
      <c r="AN30" s="1278"/>
      <c r="AO30" s="1290"/>
    </row>
    <row r="31" spans="1:41" ht="19.5" customHeight="1" thickBot="1">
      <c r="A31" s="1274" t="s">
        <v>774</v>
      </c>
      <c r="B31" s="1282"/>
      <c r="C31" s="1282"/>
      <c r="D31" s="1282"/>
      <c r="E31" s="1282"/>
      <c r="F31" s="1282"/>
      <c r="G31" s="1282"/>
      <c r="H31" s="1282"/>
      <c r="I31" s="1282"/>
      <c r="J31" s="1282"/>
      <c r="K31" s="1282"/>
      <c r="L31" s="1282"/>
      <c r="M31" s="1482">
        <f>IF((SP1!P49+SP1!V49)=0,0,CEILING(IF(OR(EXACT(AG29,"X"),EXACT(AG29,"x")),MIN(106445,MAX(6653,SP1!H47*0.5/(SP1!P49+SP1!V49))),MIN(106445,MAX(2662,SP1!H47*0.5/(SP1!P49+SP1!V49)))),1))</f>
        <v>6653</v>
      </c>
      <c r="N31" s="1483"/>
      <c r="O31" s="1483"/>
      <c r="P31" s="1483"/>
      <c r="Q31" s="1483"/>
      <c r="R31" s="1483"/>
      <c r="S31" s="1484"/>
      <c r="T31" s="1484"/>
      <c r="U31" s="1485"/>
      <c r="V31" s="370" t="s">
        <v>685</v>
      </c>
      <c r="W31" s="1441" t="s">
        <v>776</v>
      </c>
      <c r="X31" s="1267"/>
      <c r="Y31" s="1267"/>
      <c r="Z31" s="1267"/>
      <c r="AA31" s="1267"/>
      <c r="AB31" s="1267"/>
      <c r="AC31" s="1267"/>
      <c r="AD31" s="1267"/>
      <c r="AE31" s="1267"/>
      <c r="AF31" s="1482">
        <f>+IF(OR(EXACT(SP1!B41,"X"),(EXACT(SP1!B41,"x"))),CEILING(+SP1!H63/(SP1!P51+SP1!V51)*0.023,1),0)</f>
        <v>0</v>
      </c>
      <c r="AG31" s="1483"/>
      <c r="AH31" s="1483"/>
      <c r="AI31" s="1483"/>
      <c r="AJ31" s="1483"/>
      <c r="AK31" s="1483"/>
      <c r="AL31" s="1484"/>
      <c r="AM31" s="1484"/>
      <c r="AN31" s="1485"/>
      <c r="AO31" s="398" t="s">
        <v>685</v>
      </c>
    </row>
    <row r="32" spans="1:41" ht="6" customHeight="1" thickBot="1">
      <c r="A32" s="1277"/>
      <c r="B32" s="1278"/>
      <c r="C32" s="1278"/>
      <c r="D32" s="1278"/>
      <c r="E32" s="1278"/>
      <c r="F32" s="1278"/>
      <c r="G32" s="1278"/>
      <c r="H32" s="1278"/>
      <c r="I32" s="1278"/>
      <c r="J32" s="1278"/>
      <c r="K32" s="1278"/>
      <c r="L32" s="1278"/>
      <c r="M32" s="1278"/>
      <c r="N32" s="1278"/>
      <c r="O32" s="1278"/>
      <c r="P32" s="1278"/>
      <c r="Q32" s="1278"/>
      <c r="R32" s="1278"/>
      <c r="S32" s="1278"/>
      <c r="T32" s="1278"/>
      <c r="U32" s="1278"/>
      <c r="V32" s="1278"/>
      <c r="W32" s="1278"/>
      <c r="X32" s="1278"/>
      <c r="Y32" s="1278"/>
      <c r="Z32" s="1278"/>
      <c r="AA32" s="1278"/>
      <c r="AB32" s="1278"/>
      <c r="AC32" s="1278"/>
      <c r="AD32" s="1278"/>
      <c r="AE32" s="1278"/>
      <c r="AF32" s="1278"/>
      <c r="AG32" s="1278"/>
      <c r="AH32" s="1278"/>
      <c r="AI32" s="1278"/>
      <c r="AJ32" s="1278"/>
      <c r="AK32" s="1278"/>
      <c r="AL32" s="1278"/>
      <c r="AM32" s="1278"/>
      <c r="AN32" s="1278"/>
      <c r="AO32" s="1290"/>
    </row>
    <row r="33" spans="1:41" ht="19.5" customHeight="1" thickBot="1">
      <c r="A33" s="1274" t="s">
        <v>775</v>
      </c>
      <c r="B33" s="1282"/>
      <c r="C33" s="1282"/>
      <c r="D33" s="1282"/>
      <c r="E33" s="1282"/>
      <c r="F33" s="1282"/>
      <c r="G33" s="1282"/>
      <c r="H33" s="1282"/>
      <c r="I33" s="1282"/>
      <c r="J33" s="1282"/>
      <c r="K33" s="1282"/>
      <c r="L33" s="1282"/>
      <c r="M33" s="1479">
        <f>+CEILING(IF(OR(EXACT(SP1!B43,"X"),EXACT(SP1!B43,"x")),M31*0.262,M31*0.292),1)</f>
        <v>1943</v>
      </c>
      <c r="N33" s="1480"/>
      <c r="O33" s="1480"/>
      <c r="P33" s="1480"/>
      <c r="Q33" s="1480"/>
      <c r="R33" s="1480"/>
      <c r="S33" s="1480"/>
      <c r="T33" s="1480"/>
      <c r="U33" s="1481"/>
      <c r="V33" s="1465" t="s">
        <v>685</v>
      </c>
      <c r="W33" s="1465"/>
      <c r="X33" s="1465"/>
      <c r="Y33" s="1465"/>
      <c r="Z33" s="1465"/>
      <c r="AA33" s="1465"/>
      <c r="AB33" s="1465"/>
      <c r="AC33" s="1465"/>
      <c r="AD33" s="1465"/>
      <c r="AE33" s="1465"/>
      <c r="AF33" s="1465"/>
      <c r="AG33" s="1465"/>
      <c r="AH33" s="1465"/>
      <c r="AI33" s="1465"/>
      <c r="AJ33" s="1465"/>
      <c r="AK33" s="1465"/>
      <c r="AL33" s="1465"/>
      <c r="AM33" s="1465"/>
      <c r="AN33" s="1465"/>
      <c r="AO33" s="1466"/>
    </row>
    <row r="34" spans="1:41" ht="4.5" customHeight="1">
      <c r="A34" s="1277"/>
      <c r="B34" s="1278"/>
      <c r="C34" s="1278"/>
      <c r="D34" s="1278"/>
      <c r="E34" s="1278"/>
      <c r="F34" s="1278"/>
      <c r="G34" s="1278"/>
      <c r="H34" s="1278"/>
      <c r="I34" s="1278"/>
      <c r="J34" s="1278"/>
      <c r="K34" s="1278"/>
      <c r="L34" s="1278"/>
      <c r="M34" s="1278"/>
      <c r="N34" s="1278"/>
      <c r="O34" s="1278"/>
      <c r="P34" s="1278"/>
      <c r="Q34" s="1278"/>
      <c r="R34" s="1278"/>
      <c r="S34" s="1278"/>
      <c r="T34" s="1278"/>
      <c r="U34" s="1278"/>
      <c r="V34" s="1278"/>
      <c r="W34" s="1278"/>
      <c r="X34" s="1278"/>
      <c r="Y34" s="1278"/>
      <c r="Z34" s="1278"/>
      <c r="AA34" s="1278"/>
      <c r="AB34" s="1278"/>
      <c r="AC34" s="1278"/>
      <c r="AD34" s="1278"/>
      <c r="AE34" s="1278"/>
      <c r="AF34" s="1278"/>
      <c r="AG34" s="1278"/>
      <c r="AH34" s="1278"/>
      <c r="AI34" s="1278"/>
      <c r="AJ34" s="1278"/>
      <c r="AK34" s="1278"/>
      <c r="AL34" s="1278"/>
      <c r="AM34" s="1278"/>
      <c r="AN34" s="1278"/>
      <c r="AO34" s="1290"/>
    </row>
    <row r="35" spans="1:41" ht="12.75">
      <c r="A35" s="1342" t="s">
        <v>195</v>
      </c>
      <c r="B35" s="1343"/>
      <c r="C35" s="1343"/>
      <c r="D35" s="1343"/>
      <c r="E35" s="1343"/>
      <c r="F35" s="1343"/>
      <c r="G35" s="1343"/>
      <c r="H35" s="1343"/>
      <c r="I35" s="1343"/>
      <c r="J35" s="1343"/>
      <c r="K35" s="1343"/>
      <c r="L35" s="1343"/>
      <c r="M35" s="1343"/>
      <c r="N35" s="1343"/>
      <c r="O35" s="1343"/>
      <c r="P35" s="1343"/>
      <c r="Q35" s="1343"/>
      <c r="R35" s="1343"/>
      <c r="S35" s="1343"/>
      <c r="T35" s="1343"/>
      <c r="U35" s="1343"/>
      <c r="V35" s="1343"/>
      <c r="W35" s="1343"/>
      <c r="X35" s="1343"/>
      <c r="Y35" s="1343"/>
      <c r="Z35" s="1343"/>
      <c r="AA35" s="1343"/>
      <c r="AB35" s="1343"/>
      <c r="AC35" s="1343"/>
      <c r="AD35" s="1343"/>
      <c r="AE35" s="1343"/>
      <c r="AF35" s="1343"/>
      <c r="AG35" s="1343"/>
      <c r="AH35" s="1343"/>
      <c r="AI35" s="1273"/>
      <c r="AJ35" s="1273"/>
      <c r="AK35" s="1273"/>
      <c r="AL35" s="1273"/>
      <c r="AM35" s="1273"/>
      <c r="AN35" s="1273"/>
      <c r="AO35" s="618"/>
    </row>
    <row r="36" spans="1:41" ht="4.5" customHeight="1">
      <c r="A36" s="1277"/>
      <c r="B36" s="1278"/>
      <c r="C36" s="1278"/>
      <c r="D36" s="1278"/>
      <c r="E36" s="1278"/>
      <c r="F36" s="1278"/>
      <c r="G36" s="1278"/>
      <c r="H36" s="1278"/>
      <c r="I36" s="1278"/>
      <c r="J36" s="1278"/>
      <c r="K36" s="1278"/>
      <c r="L36" s="1278"/>
      <c r="M36" s="1278"/>
      <c r="N36" s="1278"/>
      <c r="O36" s="1278"/>
      <c r="P36" s="1278"/>
      <c r="Q36" s="1278"/>
      <c r="R36" s="1278"/>
      <c r="S36" s="1278"/>
      <c r="T36" s="1278"/>
      <c r="U36" s="1278"/>
      <c r="V36" s="1278"/>
      <c r="W36" s="1278"/>
      <c r="X36" s="1278"/>
      <c r="Y36" s="1278"/>
      <c r="Z36" s="1278"/>
      <c r="AA36" s="1278"/>
      <c r="AB36" s="1278"/>
      <c r="AC36" s="1278"/>
      <c r="AD36" s="1278"/>
      <c r="AE36" s="1278"/>
      <c r="AF36" s="1278"/>
      <c r="AG36" s="1278"/>
      <c r="AH36" s="1278"/>
      <c r="AI36" s="1405"/>
      <c r="AJ36" s="1405"/>
      <c r="AK36" s="1405"/>
      <c r="AL36" s="1405"/>
      <c r="AM36" s="1405"/>
      <c r="AN36" s="1405"/>
      <c r="AO36" s="1478"/>
    </row>
    <row r="37" spans="1:41" ht="9.75" customHeight="1">
      <c r="A37" s="1422" t="s">
        <v>500</v>
      </c>
      <c r="B37" s="1423"/>
      <c r="C37" s="1423"/>
      <c r="D37" s="1423"/>
      <c r="E37" s="1230"/>
      <c r="F37" s="1230"/>
      <c r="G37" s="1230"/>
      <c r="H37" s="1230"/>
      <c r="I37" s="1230"/>
      <c r="J37" s="1230"/>
      <c r="K37" s="1230"/>
      <c r="L37" s="1372"/>
      <c r="M37" s="1282" t="s">
        <v>499</v>
      </c>
      <c r="N37" s="1282"/>
      <c r="O37" s="1282"/>
      <c r="P37" s="1282"/>
      <c r="Q37" s="1282"/>
      <c r="R37" s="1282"/>
      <c r="S37" s="1267"/>
      <c r="T37" s="1267"/>
      <c r="U37" s="1267"/>
      <c r="V37" s="378"/>
      <c r="W37" s="1282" t="s">
        <v>534</v>
      </c>
      <c r="X37" s="1282"/>
      <c r="Y37" s="1282"/>
      <c r="Z37" s="1282"/>
      <c r="AA37" s="378"/>
      <c r="AB37" s="1282" t="s">
        <v>60</v>
      </c>
      <c r="AC37" s="1282"/>
      <c r="AD37" s="1282"/>
      <c r="AE37" s="1282"/>
      <c r="AF37" s="1267"/>
      <c r="AG37" s="1267"/>
      <c r="AH37" s="378"/>
      <c r="AI37" s="1317" t="s">
        <v>601</v>
      </c>
      <c r="AJ37" s="1317"/>
      <c r="AK37" s="1317"/>
      <c r="AL37" s="1317"/>
      <c r="AM37" s="1317"/>
      <c r="AN37" s="1317"/>
      <c r="AO37" s="1318"/>
    </row>
    <row r="38" spans="1:41" ht="18" customHeight="1">
      <c r="A38" s="1438">
        <f>+1Př2!D44</f>
        <v>0</v>
      </c>
      <c r="B38" s="1239"/>
      <c r="C38" s="1239"/>
      <c r="D38" s="1239"/>
      <c r="E38" s="1239"/>
      <c r="F38" s="1239"/>
      <c r="G38" s="1239"/>
      <c r="H38" s="1239"/>
      <c r="I38" s="1239"/>
      <c r="J38" s="1239"/>
      <c r="K38" s="1440"/>
      <c r="L38" s="1278"/>
      <c r="M38" s="1474">
        <f>+1Př2!B44</f>
        <v>0</v>
      </c>
      <c r="N38" s="1475"/>
      <c r="O38" s="1475"/>
      <c r="P38" s="1475"/>
      <c r="Q38" s="1475"/>
      <c r="R38" s="1475"/>
      <c r="S38" s="1475"/>
      <c r="T38" s="1475"/>
      <c r="U38" s="1476"/>
      <c r="V38" s="378"/>
      <c r="W38" s="1451"/>
      <c r="X38" s="1418"/>
      <c r="Y38" s="1418"/>
      <c r="Z38" s="1452"/>
      <c r="AA38" s="378"/>
      <c r="AB38" s="1386"/>
      <c r="AC38" s="1418"/>
      <c r="AD38" s="1418"/>
      <c r="AE38" s="1418"/>
      <c r="AF38" s="1387"/>
      <c r="AG38" s="1264"/>
      <c r="AH38" s="378"/>
      <c r="AI38" s="1451">
        <f>+MID(1Př2!F44,3,10)</f>
      </c>
      <c r="AJ38" s="1418"/>
      <c r="AK38" s="1418"/>
      <c r="AL38" s="1418"/>
      <c r="AM38" s="1387"/>
      <c r="AN38" s="1387"/>
      <c r="AO38" s="1264"/>
    </row>
    <row r="39" spans="1:41" ht="9.75" customHeight="1">
      <c r="A39" s="1422" t="s">
        <v>56</v>
      </c>
      <c r="B39" s="1423"/>
      <c r="C39" s="1423"/>
      <c r="D39" s="1423"/>
      <c r="E39" s="1423"/>
      <c r="F39" s="1423"/>
      <c r="G39" s="1423"/>
      <c r="H39" s="1423"/>
      <c r="I39" s="1423"/>
      <c r="J39" s="1423"/>
      <c r="K39" s="1423"/>
      <c r="L39" s="1423"/>
      <c r="M39" s="1423"/>
      <c r="N39" s="1423"/>
      <c r="O39" s="1423"/>
      <c r="P39" s="1423"/>
      <c r="Q39" s="1423"/>
      <c r="R39" s="1423"/>
      <c r="S39" s="1423"/>
      <c r="T39" s="1459"/>
      <c r="U39" s="1459"/>
      <c r="V39" s="378"/>
      <c r="W39" s="1282" t="s">
        <v>191</v>
      </c>
      <c r="X39" s="1282"/>
      <c r="Y39" s="1282"/>
      <c r="Z39" s="1282"/>
      <c r="AA39" s="1267"/>
      <c r="AB39" s="1267"/>
      <c r="AC39" s="1267"/>
      <c r="AD39" s="1267"/>
      <c r="AE39" s="1267"/>
      <c r="AF39" s="1267"/>
      <c r="AG39" s="1267"/>
      <c r="AH39" s="1278"/>
      <c r="AI39" s="1278"/>
      <c r="AJ39" s="1278"/>
      <c r="AK39" s="1278"/>
      <c r="AL39" s="1278"/>
      <c r="AM39" s="1278"/>
      <c r="AN39" s="1278"/>
      <c r="AO39" s="1290"/>
    </row>
    <row r="40" spans="1:41" ht="18" customHeight="1">
      <c r="A40" s="1438">
        <f>+ZAKL_DATA!B16</f>
        <v>0</v>
      </c>
      <c r="B40" s="1439"/>
      <c r="C40" s="1439"/>
      <c r="D40" s="1439"/>
      <c r="E40" s="1439"/>
      <c r="F40" s="1439"/>
      <c r="G40" s="1439"/>
      <c r="H40" s="1439"/>
      <c r="I40" s="1439"/>
      <c r="J40" s="1439"/>
      <c r="K40" s="1439"/>
      <c r="L40" s="1439"/>
      <c r="M40" s="1439"/>
      <c r="N40" s="1439"/>
      <c r="O40" s="1439"/>
      <c r="P40" s="1439"/>
      <c r="Q40" s="1439"/>
      <c r="R40" s="1439"/>
      <c r="S40" s="1439"/>
      <c r="T40" s="1239"/>
      <c r="U40" s="1440"/>
      <c r="V40" s="399"/>
      <c r="W40" s="1470">
        <f>+ZAKL_DATA!B17</f>
        <v>0</v>
      </c>
      <c r="X40" s="1439"/>
      <c r="Y40" s="1439"/>
      <c r="Z40" s="1471"/>
      <c r="AA40" s="1278"/>
      <c r="AB40" s="1278"/>
      <c r="AC40" s="1278"/>
      <c r="AD40" s="1278"/>
      <c r="AE40" s="1278"/>
      <c r="AF40" s="1278"/>
      <c r="AG40" s="1278"/>
      <c r="AH40" s="1278"/>
      <c r="AI40" s="1278"/>
      <c r="AJ40" s="1278"/>
      <c r="AK40" s="1278"/>
      <c r="AL40" s="1278"/>
      <c r="AM40" s="1278"/>
      <c r="AN40" s="1278"/>
      <c r="AO40" s="1290"/>
    </row>
    <row r="41" spans="1:41" ht="9.75" customHeight="1">
      <c r="A41" s="1472" t="s">
        <v>57</v>
      </c>
      <c r="B41" s="1421"/>
      <c r="C41" s="1421"/>
      <c r="D41" s="1421"/>
      <c r="E41" s="1421"/>
      <c r="F41" s="1421"/>
      <c r="G41" s="1421"/>
      <c r="H41" s="1421"/>
      <c r="I41" s="1421"/>
      <c r="J41" s="1421"/>
      <c r="K41" s="1421"/>
      <c r="L41" s="1421"/>
      <c r="M41" s="1421"/>
      <c r="N41" s="1421"/>
      <c r="O41" s="1421"/>
      <c r="P41" s="1421"/>
      <c r="Q41" s="1421"/>
      <c r="R41" s="1421"/>
      <c r="S41" s="1421"/>
      <c r="T41" s="1473"/>
      <c r="U41" s="1473"/>
      <c r="V41" s="378"/>
      <c r="W41" s="1282" t="s">
        <v>192</v>
      </c>
      <c r="X41" s="1267"/>
      <c r="Y41" s="1267"/>
      <c r="Z41" s="1267"/>
      <c r="AA41" s="1267"/>
      <c r="AB41" s="1282" t="s">
        <v>58</v>
      </c>
      <c r="AC41" s="1267"/>
      <c r="AD41" s="1267"/>
      <c r="AE41" s="1267"/>
      <c r="AF41" s="1267"/>
      <c r="AG41" s="1267"/>
      <c r="AH41" s="1267"/>
      <c r="AI41" s="1267"/>
      <c r="AJ41" s="1267"/>
      <c r="AK41" s="1267"/>
      <c r="AL41" s="1267"/>
      <c r="AM41" s="1267"/>
      <c r="AN41" s="1267"/>
      <c r="AO41" s="1381"/>
    </row>
    <row r="42" spans="1:41" ht="18" customHeight="1">
      <c r="A42" s="1438">
        <f>+ZAKL_DATA!B18</f>
        <v>0</v>
      </c>
      <c r="B42" s="1439"/>
      <c r="C42" s="1439"/>
      <c r="D42" s="1439"/>
      <c r="E42" s="1439"/>
      <c r="F42" s="1439"/>
      <c r="G42" s="1439"/>
      <c r="H42" s="1439"/>
      <c r="I42" s="1439"/>
      <c r="J42" s="1439"/>
      <c r="K42" s="1439"/>
      <c r="L42" s="1439"/>
      <c r="M42" s="1439"/>
      <c r="N42" s="1439"/>
      <c r="O42" s="1439"/>
      <c r="P42" s="1439"/>
      <c r="Q42" s="1439"/>
      <c r="R42" s="1439"/>
      <c r="S42" s="1439"/>
      <c r="T42" s="1239"/>
      <c r="U42" s="1440"/>
      <c r="V42" s="399"/>
      <c r="W42" s="1470">
        <f>+ZAKL_DATA!B19</f>
        <v>0</v>
      </c>
      <c r="X42" s="1439"/>
      <c r="Y42" s="1439"/>
      <c r="Z42" s="1471"/>
      <c r="AA42" s="399"/>
      <c r="AB42" s="1438">
        <f>+ZAKL_DATA!B20</f>
        <v>0</v>
      </c>
      <c r="AC42" s="1439"/>
      <c r="AD42" s="1439"/>
      <c r="AE42" s="1439"/>
      <c r="AF42" s="1239"/>
      <c r="AG42" s="1239"/>
      <c r="AH42" s="1239"/>
      <c r="AI42" s="1239"/>
      <c r="AJ42" s="1239"/>
      <c r="AK42" s="1239"/>
      <c r="AL42" s="1239"/>
      <c r="AM42" s="1239"/>
      <c r="AN42" s="1239"/>
      <c r="AO42" s="1440"/>
    </row>
    <row r="43" spans="1:41" ht="4.5" customHeight="1">
      <c r="A43" s="1277"/>
      <c r="B43" s="1278"/>
      <c r="C43" s="1278"/>
      <c r="D43" s="1278"/>
      <c r="E43" s="1278"/>
      <c r="F43" s="1278"/>
      <c r="G43" s="1278"/>
      <c r="H43" s="1278"/>
      <c r="I43" s="1278"/>
      <c r="J43" s="1278"/>
      <c r="K43" s="1278"/>
      <c r="L43" s="1278"/>
      <c r="M43" s="1278"/>
      <c r="N43" s="1278"/>
      <c r="O43" s="1278"/>
      <c r="P43" s="1278"/>
      <c r="Q43" s="1278"/>
      <c r="R43" s="1278"/>
      <c r="S43" s="1278"/>
      <c r="T43" s="1278"/>
      <c r="U43" s="1278"/>
      <c r="V43" s="1278"/>
      <c r="W43" s="1278"/>
      <c r="X43" s="1278"/>
      <c r="Y43" s="1278"/>
      <c r="Z43" s="1278"/>
      <c r="AA43" s="1278"/>
      <c r="AB43" s="1278"/>
      <c r="AC43" s="1278"/>
      <c r="AD43" s="1278"/>
      <c r="AE43" s="1278"/>
      <c r="AF43" s="1278"/>
      <c r="AG43" s="1278"/>
      <c r="AH43" s="1278"/>
      <c r="AI43" s="1278"/>
      <c r="AJ43" s="1278"/>
      <c r="AK43" s="1278"/>
      <c r="AL43" s="1278"/>
      <c r="AM43" s="1278"/>
      <c r="AN43" s="1278"/>
      <c r="AO43" s="1290"/>
    </row>
    <row r="44" spans="1:41" ht="12.75">
      <c r="A44" s="1342" t="s">
        <v>196</v>
      </c>
      <c r="B44" s="1343"/>
      <c r="C44" s="1343"/>
      <c r="D44" s="1343"/>
      <c r="E44" s="1343"/>
      <c r="F44" s="1343"/>
      <c r="G44" s="1343"/>
      <c r="H44" s="1343"/>
      <c r="I44" s="1343"/>
      <c r="J44" s="1343"/>
      <c r="K44" s="1343"/>
      <c r="L44" s="1343"/>
      <c r="M44" s="1343"/>
      <c r="N44" s="1343"/>
      <c r="O44" s="1343"/>
      <c r="P44" s="1343"/>
      <c r="Q44" s="1343"/>
      <c r="R44" s="1343"/>
      <c r="S44" s="1343"/>
      <c r="T44" s="1343"/>
      <c r="U44" s="1343"/>
      <c r="V44" s="1343"/>
      <c r="W44" s="1343"/>
      <c r="X44" s="1343"/>
      <c r="Y44" s="1343"/>
      <c r="Z44" s="1343"/>
      <c r="AA44" s="1343"/>
      <c r="AB44" s="1343"/>
      <c r="AC44" s="1343"/>
      <c r="AD44" s="1343"/>
      <c r="AE44" s="1343"/>
      <c r="AF44" s="1343"/>
      <c r="AG44" s="1343"/>
      <c r="AH44" s="1343"/>
      <c r="AI44" s="1343"/>
      <c r="AJ44" s="1343"/>
      <c r="AK44" s="1343"/>
      <c r="AL44" s="1343"/>
      <c r="AM44" s="1343"/>
      <c r="AN44" s="1343"/>
      <c r="AO44" s="1344"/>
    </row>
    <row r="45" spans="1:41" ht="9.75" customHeight="1">
      <c r="A45" s="1424" t="s">
        <v>197</v>
      </c>
      <c r="B45" s="1425"/>
      <c r="C45" s="1425"/>
      <c r="D45" s="1425"/>
      <c r="E45" s="1425"/>
      <c r="F45" s="1425"/>
      <c r="G45" s="1425"/>
      <c r="H45" s="1425"/>
      <c r="I45" s="1425"/>
      <c r="J45" s="1425"/>
      <c r="K45" s="1425"/>
      <c r="L45" s="1425"/>
      <c r="M45" s="1425"/>
      <c r="N45" s="1425"/>
      <c r="O45" s="1425"/>
      <c r="P45" s="1425"/>
      <c r="Q45" s="1425"/>
      <c r="R45" s="1425"/>
      <c r="S45" s="1425"/>
      <c r="T45" s="1425"/>
      <c r="U45" s="1425"/>
      <c r="V45" s="1425"/>
      <c r="W45" s="1425"/>
      <c r="X45" s="1425"/>
      <c r="Y45" s="1425"/>
      <c r="Z45" s="1425"/>
      <c r="AA45" s="1425"/>
      <c r="AB45" s="1425"/>
      <c r="AC45" s="1425"/>
      <c r="AD45" s="1425"/>
      <c r="AE45" s="1425"/>
      <c r="AF45" s="1425"/>
      <c r="AG45" s="1425"/>
      <c r="AH45" s="1425"/>
      <c r="AI45" s="1425"/>
      <c r="AJ45" s="1425"/>
      <c r="AK45" s="1357" t="s">
        <v>4</v>
      </c>
      <c r="AL45" s="1453"/>
      <c r="AM45" s="378"/>
      <c r="AN45" s="1357" t="s">
        <v>591</v>
      </c>
      <c r="AO45" s="1444"/>
    </row>
    <row r="46" spans="1:41" ht="18" customHeight="1">
      <c r="A46" s="1426"/>
      <c r="B46" s="1427"/>
      <c r="C46" s="1427"/>
      <c r="D46" s="1427"/>
      <c r="E46" s="1427"/>
      <c r="F46" s="1427"/>
      <c r="G46" s="1427"/>
      <c r="H46" s="1427"/>
      <c r="I46" s="1427"/>
      <c r="J46" s="1427"/>
      <c r="K46" s="1427"/>
      <c r="L46" s="1427"/>
      <c r="M46" s="1427"/>
      <c r="N46" s="1427"/>
      <c r="O46" s="1427"/>
      <c r="P46" s="1427"/>
      <c r="Q46" s="1427"/>
      <c r="R46" s="1427"/>
      <c r="S46" s="1427"/>
      <c r="T46" s="1427"/>
      <c r="U46" s="1427"/>
      <c r="V46" s="1427"/>
      <c r="W46" s="1427"/>
      <c r="X46" s="1427"/>
      <c r="Y46" s="1427"/>
      <c r="Z46" s="1427"/>
      <c r="AA46" s="1427"/>
      <c r="AB46" s="1427"/>
      <c r="AC46" s="1427"/>
      <c r="AD46" s="1427"/>
      <c r="AE46" s="1427"/>
      <c r="AF46" s="1427"/>
      <c r="AG46" s="1427"/>
      <c r="AH46" s="1427"/>
      <c r="AI46" s="1427"/>
      <c r="AJ46" s="1427"/>
      <c r="AK46" s="1331"/>
      <c r="AL46" s="1356"/>
      <c r="AM46" s="388"/>
      <c r="AN46" s="1331" t="s">
        <v>36</v>
      </c>
      <c r="AO46" s="1356"/>
    </row>
    <row r="47" spans="1:41" ht="4.5" customHeight="1">
      <c r="A47" s="1277"/>
      <c r="B47" s="1278"/>
      <c r="C47" s="1278"/>
      <c r="D47" s="1278"/>
      <c r="E47" s="1278"/>
      <c r="F47" s="1278"/>
      <c r="G47" s="1278"/>
      <c r="H47" s="1278"/>
      <c r="I47" s="1278"/>
      <c r="J47" s="1278"/>
      <c r="K47" s="1278"/>
      <c r="L47" s="1278"/>
      <c r="M47" s="1278"/>
      <c r="N47" s="1278"/>
      <c r="O47" s="1278"/>
      <c r="P47" s="1278"/>
      <c r="Q47" s="1278"/>
      <c r="R47" s="1278"/>
      <c r="S47" s="1278"/>
      <c r="T47" s="1278"/>
      <c r="U47" s="1278"/>
      <c r="V47" s="1278"/>
      <c r="W47" s="1278"/>
      <c r="X47" s="1278"/>
      <c r="Y47" s="1278"/>
      <c r="Z47" s="1278"/>
      <c r="AA47" s="1278"/>
      <c r="AB47" s="1278"/>
      <c r="AC47" s="1278"/>
      <c r="AD47" s="1278"/>
      <c r="AE47" s="1278"/>
      <c r="AF47" s="1278"/>
      <c r="AG47" s="1278"/>
      <c r="AH47" s="1278"/>
      <c r="AI47" s="1278"/>
      <c r="AJ47" s="1278"/>
      <c r="AK47" s="378"/>
      <c r="AL47" s="378"/>
      <c r="AM47" s="378"/>
      <c r="AN47" s="378"/>
      <c r="AO47" s="381"/>
    </row>
    <row r="48" spans="1:41" ht="15" customHeight="1">
      <c r="A48" s="1342" t="s">
        <v>198</v>
      </c>
      <c r="B48" s="1343"/>
      <c r="C48" s="1343"/>
      <c r="D48" s="1343"/>
      <c r="E48" s="1343"/>
      <c r="F48" s="1343"/>
      <c r="G48" s="1343"/>
      <c r="H48" s="1343"/>
      <c r="I48" s="1343"/>
      <c r="J48" s="1343"/>
      <c r="K48" s="1343"/>
      <c r="L48" s="1343"/>
      <c r="M48" s="1343"/>
      <c r="N48" s="1343"/>
      <c r="O48" s="1343"/>
      <c r="P48" s="1343"/>
      <c r="Q48" s="1343"/>
      <c r="R48" s="1343"/>
      <c r="S48" s="1343"/>
      <c r="T48" s="1343"/>
      <c r="U48" s="1343"/>
      <c r="V48" s="1343"/>
      <c r="W48" s="1343"/>
      <c r="X48" s="1343"/>
      <c r="Y48" s="1343"/>
      <c r="Z48" s="1343"/>
      <c r="AA48" s="1343"/>
      <c r="AB48" s="1343"/>
      <c r="AC48" s="1343"/>
      <c r="AD48" s="1343"/>
      <c r="AE48" s="1343"/>
      <c r="AF48" s="1343"/>
      <c r="AG48" s="1343"/>
      <c r="AH48" s="1343"/>
      <c r="AI48" s="1343"/>
      <c r="AJ48" s="1343"/>
      <c r="AK48" s="1343"/>
      <c r="AL48" s="1343"/>
      <c r="AM48" s="1343"/>
      <c r="AN48" s="1343"/>
      <c r="AO48" s="1344"/>
    </row>
    <row r="49" spans="1:41" ht="12" customHeight="1">
      <c r="A49" s="1462" t="s">
        <v>22</v>
      </c>
      <c r="B49" s="1463"/>
      <c r="C49" s="1463"/>
      <c r="D49" s="1463"/>
      <c r="E49" s="1463"/>
      <c r="F49" s="1463"/>
      <c r="G49" s="1463"/>
      <c r="H49" s="1463"/>
      <c r="I49" s="1463"/>
      <c r="J49" s="1463"/>
      <c r="K49" s="1463"/>
      <c r="L49" s="1463"/>
      <c r="M49" s="1463"/>
      <c r="N49" s="1463"/>
      <c r="O49" s="1463"/>
      <c r="P49" s="1463"/>
      <c r="Q49" s="1463"/>
      <c r="R49" s="1463"/>
      <c r="S49" s="1463"/>
      <c r="T49" s="1463"/>
      <c r="U49" s="1463"/>
      <c r="V49" s="1463"/>
      <c r="W49" s="1463"/>
      <c r="X49" s="1463"/>
      <c r="Y49" s="1463"/>
      <c r="Z49" s="1463"/>
      <c r="AA49" s="1463"/>
      <c r="AB49" s="1463"/>
      <c r="AC49" s="1463"/>
      <c r="AD49" s="1463"/>
      <c r="AE49" s="1463"/>
      <c r="AF49" s="1463"/>
      <c r="AG49" s="1463"/>
      <c r="AH49" s="1463"/>
      <c r="AI49" s="1463"/>
      <c r="AJ49" s="1463"/>
      <c r="AK49" s="1463"/>
      <c r="AL49" s="1463"/>
      <c r="AM49" s="1463"/>
      <c r="AN49" s="1463"/>
      <c r="AO49" s="1464"/>
    </row>
    <row r="50" spans="1:41" ht="15" customHeight="1">
      <c r="A50" s="1386"/>
      <c r="B50" s="1233"/>
      <c r="C50" s="1233"/>
      <c r="D50" s="1233"/>
      <c r="E50" s="702"/>
      <c r="F50" s="1419"/>
      <c r="G50" s="1179"/>
      <c r="H50" s="1179"/>
      <c r="I50" s="1179"/>
      <c r="J50" s="1179"/>
      <c r="K50" s="1179"/>
      <c r="L50" s="1179"/>
      <c r="M50" s="1179"/>
      <c r="N50" s="1179"/>
      <c r="O50" s="1179"/>
      <c r="P50" s="1179"/>
      <c r="Q50" s="1179"/>
      <c r="R50" s="1179"/>
      <c r="S50" s="1179"/>
      <c r="T50" s="1179"/>
      <c r="U50" s="1179"/>
      <c r="V50" s="1179"/>
      <c r="W50" s="1179"/>
      <c r="X50" s="1179"/>
      <c r="Y50" s="1179"/>
      <c r="Z50" s="1179"/>
      <c r="AA50" s="1179"/>
      <c r="AB50" s="1179"/>
      <c r="AC50" s="1179"/>
      <c r="AD50" s="1179"/>
      <c r="AE50" s="1179"/>
      <c r="AF50" s="1179"/>
      <c r="AG50" s="1179"/>
      <c r="AH50" s="1179"/>
      <c r="AI50" s="1179"/>
      <c r="AJ50" s="1179"/>
      <c r="AK50" s="1179"/>
      <c r="AL50" s="1179"/>
      <c r="AM50" s="1179"/>
      <c r="AN50" s="1179"/>
      <c r="AO50" s="1180"/>
    </row>
    <row r="51" spans="1:41" ht="12" customHeight="1">
      <c r="A51" s="1467" t="s">
        <v>241</v>
      </c>
      <c r="B51" s="1468"/>
      <c r="C51" s="1468"/>
      <c r="D51" s="1468"/>
      <c r="E51" s="1468"/>
      <c r="F51" s="1468"/>
      <c r="G51" s="1468"/>
      <c r="H51" s="1468"/>
      <c r="I51" s="1468"/>
      <c r="J51" s="1468"/>
      <c r="K51" s="1468"/>
      <c r="L51" s="1468"/>
      <c r="M51" s="1468"/>
      <c r="N51" s="1468"/>
      <c r="O51" s="1468"/>
      <c r="P51" s="1468"/>
      <c r="Q51" s="1468"/>
      <c r="R51" s="1468"/>
      <c r="S51" s="1468"/>
      <c r="T51" s="1468"/>
      <c r="U51" s="1468"/>
      <c r="V51" s="1468"/>
      <c r="W51" s="1468"/>
      <c r="X51" s="1468"/>
      <c r="Y51" s="1468"/>
      <c r="Z51" s="1468"/>
      <c r="AA51" s="1468"/>
      <c r="AB51" s="1468"/>
      <c r="AC51" s="1468"/>
      <c r="AD51" s="1468"/>
      <c r="AE51" s="1468"/>
      <c r="AF51" s="1468"/>
      <c r="AG51" s="1468"/>
      <c r="AH51" s="1468"/>
      <c r="AI51" s="1468"/>
      <c r="AJ51" s="1468"/>
      <c r="AK51" s="1468"/>
      <c r="AL51" s="1468"/>
      <c r="AM51" s="1468"/>
      <c r="AN51" s="1468"/>
      <c r="AO51" s="1469"/>
    </row>
    <row r="52" spans="1:41" ht="15" customHeight="1">
      <c r="A52" s="1438"/>
      <c r="B52" s="1439"/>
      <c r="C52" s="1439"/>
      <c r="D52" s="1439"/>
      <c r="E52" s="1439"/>
      <c r="F52" s="1439"/>
      <c r="G52" s="1439"/>
      <c r="H52" s="1439"/>
      <c r="I52" s="1439"/>
      <c r="J52" s="1439"/>
      <c r="K52" s="1439"/>
      <c r="L52" s="1439"/>
      <c r="M52" s="1439"/>
      <c r="N52" s="1439"/>
      <c r="O52" s="1439"/>
      <c r="P52" s="1439"/>
      <c r="Q52" s="1439"/>
      <c r="R52" s="1439"/>
      <c r="S52" s="1439"/>
      <c r="T52" s="1239"/>
      <c r="U52" s="1239"/>
      <c r="V52" s="1239"/>
      <c r="W52" s="1239"/>
      <c r="X52" s="1239"/>
      <c r="Y52" s="1239"/>
      <c r="Z52" s="1239"/>
      <c r="AA52" s="1239"/>
      <c r="AB52" s="1239"/>
      <c r="AC52" s="1239"/>
      <c r="AD52" s="1239"/>
      <c r="AE52" s="1239"/>
      <c r="AF52" s="1239"/>
      <c r="AG52" s="1239"/>
      <c r="AH52" s="1239"/>
      <c r="AI52" s="1239"/>
      <c r="AJ52" s="1239"/>
      <c r="AK52" s="1239"/>
      <c r="AL52" s="1239"/>
      <c r="AM52" s="1239"/>
      <c r="AN52" s="1239"/>
      <c r="AO52" s="1440"/>
    </row>
    <row r="53" spans="1:41" ht="4.5" customHeight="1">
      <c r="A53" s="1277"/>
      <c r="B53" s="1278"/>
      <c r="C53" s="1278"/>
      <c r="D53" s="1278"/>
      <c r="E53" s="1278"/>
      <c r="F53" s="1278"/>
      <c r="G53" s="1278"/>
      <c r="H53" s="1278"/>
      <c r="I53" s="1278"/>
      <c r="J53" s="1278"/>
      <c r="K53" s="1278"/>
      <c r="L53" s="1278"/>
      <c r="M53" s="1278"/>
      <c r="N53" s="1278"/>
      <c r="O53" s="1278"/>
      <c r="P53" s="1278"/>
      <c r="Q53" s="1278"/>
      <c r="R53" s="1278"/>
      <c r="S53" s="1278"/>
      <c r="T53" s="1278"/>
      <c r="U53" s="1278"/>
      <c r="V53" s="1278"/>
      <c r="W53" s="1278"/>
      <c r="X53" s="1278"/>
      <c r="Y53" s="1278"/>
      <c r="Z53" s="1278"/>
      <c r="AA53" s="1278"/>
      <c r="AB53" s="1278"/>
      <c r="AC53" s="1278"/>
      <c r="AD53" s="1278"/>
      <c r="AE53" s="1278"/>
      <c r="AF53" s="1278"/>
      <c r="AG53" s="1278"/>
      <c r="AH53" s="1278"/>
      <c r="AI53" s="1278"/>
      <c r="AJ53" s="1278"/>
      <c r="AK53" s="1278"/>
      <c r="AL53" s="1278"/>
      <c r="AM53" s="1278"/>
      <c r="AN53" s="1278"/>
      <c r="AO53" s="1290"/>
    </row>
    <row r="54" spans="1:41" ht="12.75">
      <c r="A54" s="1342" t="s">
        <v>199</v>
      </c>
      <c r="B54" s="1343"/>
      <c r="C54" s="1343"/>
      <c r="D54" s="1343"/>
      <c r="E54" s="1343"/>
      <c r="F54" s="1343"/>
      <c r="G54" s="1343"/>
      <c r="H54" s="1343"/>
      <c r="I54" s="1343"/>
      <c r="J54" s="1343"/>
      <c r="K54" s="1343"/>
      <c r="L54" s="1343"/>
      <c r="M54" s="1343"/>
      <c r="N54" s="1343"/>
      <c r="O54" s="1343"/>
      <c r="P54" s="1343"/>
      <c r="Q54" s="1343"/>
      <c r="R54" s="1343"/>
      <c r="S54" s="1343"/>
      <c r="T54" s="1343"/>
      <c r="U54" s="1343"/>
      <c r="V54" s="1343"/>
      <c r="W54" s="1343"/>
      <c r="X54" s="1343"/>
      <c r="Y54" s="1343"/>
      <c r="Z54" s="1343"/>
      <c r="AA54" s="1343"/>
      <c r="AB54" s="1343"/>
      <c r="AC54" s="1343"/>
      <c r="AD54" s="1343"/>
      <c r="AE54" s="1343"/>
      <c r="AF54" s="1343"/>
      <c r="AG54" s="1343"/>
      <c r="AH54" s="1343"/>
      <c r="AI54" s="1343"/>
      <c r="AJ54" s="1343"/>
      <c r="AK54" s="1343"/>
      <c r="AL54" s="1343"/>
      <c r="AM54" s="1343"/>
      <c r="AN54" s="1343"/>
      <c r="AO54" s="1344"/>
    </row>
    <row r="55" spans="1:41" ht="12.75">
      <c r="A55" s="1274" t="s">
        <v>730</v>
      </c>
      <c r="B55" s="1282"/>
      <c r="C55" s="1282"/>
      <c r="D55" s="1282"/>
      <c r="E55" s="1282"/>
      <c r="F55" s="1282"/>
      <c r="G55" s="1282"/>
      <c r="H55" s="1282"/>
      <c r="I55" s="1282"/>
      <c r="J55" s="1282"/>
      <c r="K55" s="1282"/>
      <c r="L55" s="1282"/>
      <c r="M55" s="1282"/>
      <c r="N55" s="1282"/>
      <c r="O55" s="1282"/>
      <c r="P55" s="1282"/>
      <c r="Q55" s="1282"/>
      <c r="R55" s="1282"/>
      <c r="S55" s="1282"/>
      <c r="T55" s="1282"/>
      <c r="U55" s="1282"/>
      <c r="V55" s="1282"/>
      <c r="W55" s="1282"/>
      <c r="X55" s="1282"/>
      <c r="Y55" s="1282"/>
      <c r="Z55" s="1282"/>
      <c r="AA55" s="1282"/>
      <c r="AB55" s="1282"/>
      <c r="AC55" s="1282"/>
      <c r="AD55" s="1282"/>
      <c r="AE55" s="1282"/>
      <c r="AF55" s="1282"/>
      <c r="AG55" s="1282"/>
      <c r="AH55" s="1282"/>
      <c r="AI55" s="1282"/>
      <c r="AJ55" s="1282"/>
      <c r="AK55" s="378"/>
      <c r="AL55" s="378"/>
      <c r="AM55" s="378"/>
      <c r="AN55" s="378"/>
      <c r="AO55" s="381"/>
    </row>
    <row r="56" spans="1:41" ht="18" customHeight="1">
      <c r="A56" s="1438">
        <f>+ZAKL_DATA!B21</f>
        <v>0</v>
      </c>
      <c r="B56" s="1439"/>
      <c r="C56" s="1439"/>
      <c r="D56" s="1439"/>
      <c r="E56" s="1439"/>
      <c r="F56" s="1439"/>
      <c r="G56" s="1439"/>
      <c r="H56" s="1439"/>
      <c r="I56" s="1439"/>
      <c r="J56" s="1439"/>
      <c r="K56" s="1439"/>
      <c r="L56" s="1439"/>
      <c r="M56" s="1439"/>
      <c r="N56" s="1439"/>
      <c r="O56" s="1439"/>
      <c r="P56" s="1439"/>
      <c r="Q56" s="1439"/>
      <c r="R56" s="1439"/>
      <c r="S56" s="1439"/>
      <c r="T56" s="1239"/>
      <c r="U56" s="1239"/>
      <c r="V56" s="1239"/>
      <c r="W56" s="1239"/>
      <c r="X56" s="1239"/>
      <c r="Y56" s="1239"/>
      <c r="Z56" s="1239"/>
      <c r="AA56" s="1239"/>
      <c r="AB56" s="1239"/>
      <c r="AC56" s="1239"/>
      <c r="AD56" s="1239"/>
      <c r="AE56" s="1239"/>
      <c r="AF56" s="1239"/>
      <c r="AG56" s="1239"/>
      <c r="AH56" s="1239"/>
      <c r="AI56" s="1239"/>
      <c r="AJ56" s="1239"/>
      <c r="AK56" s="1239"/>
      <c r="AL56" s="1239"/>
      <c r="AM56" s="1239"/>
      <c r="AN56" s="1239"/>
      <c r="AO56" s="1440"/>
    </row>
    <row r="57" spans="1:81" s="139" customFormat="1" ht="30" customHeight="1">
      <c r="A57" s="1382" t="s">
        <v>203</v>
      </c>
      <c r="B57" s="1383"/>
      <c r="C57" s="1383"/>
      <c r="D57" s="1383"/>
      <c r="E57" s="1383"/>
      <c r="F57" s="1383"/>
      <c r="G57" s="1383"/>
      <c r="H57" s="1383"/>
      <c r="I57" s="1383"/>
      <c r="J57" s="1383"/>
      <c r="K57" s="1383"/>
      <c r="L57" s="1383"/>
      <c r="M57" s="1383"/>
      <c r="N57" s="1383"/>
      <c r="O57" s="1383"/>
      <c r="P57" s="1383"/>
      <c r="Q57" s="1383"/>
      <c r="R57" s="1383"/>
      <c r="S57" s="1383"/>
      <c r="T57" s="1383"/>
      <c r="U57" s="1383"/>
      <c r="V57" s="1383"/>
      <c r="W57" s="1383"/>
      <c r="X57" s="1383"/>
      <c r="Y57" s="1383"/>
      <c r="Z57" s="1383"/>
      <c r="AA57" s="1383"/>
      <c r="AB57" s="1383"/>
      <c r="AC57" s="1383"/>
      <c r="AD57" s="1383"/>
      <c r="AE57" s="1383"/>
      <c r="AF57" s="1383"/>
      <c r="AG57" s="1383"/>
      <c r="AH57" s="1383"/>
      <c r="AI57" s="1383"/>
      <c r="AJ57" s="1383"/>
      <c r="AK57" s="1460"/>
      <c r="AL57" s="1460"/>
      <c r="AM57" s="1460"/>
      <c r="AN57" s="1460"/>
      <c r="AO57" s="1461"/>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row>
    <row r="58" spans="1:41" ht="12.75">
      <c r="A58" s="1274" t="s">
        <v>200</v>
      </c>
      <c r="B58" s="1282"/>
      <c r="C58" s="1282"/>
      <c r="D58" s="1278"/>
      <c r="E58" s="1278"/>
      <c r="F58" s="1278"/>
      <c r="G58" s="1278"/>
      <c r="H58" s="1278"/>
      <c r="I58" s="1278"/>
      <c r="J58" s="1278"/>
      <c r="K58" s="1278"/>
      <c r="L58" s="1278"/>
      <c r="M58" s="1278"/>
      <c r="N58" s="1278"/>
      <c r="O58" s="1278"/>
      <c r="P58" s="1278"/>
      <c r="Q58" s="1278"/>
      <c r="R58" s="1278"/>
      <c r="S58" s="1278"/>
      <c r="T58" s="1278"/>
      <c r="U58" s="1278"/>
      <c r="V58" s="1278"/>
      <c r="W58" s="1278"/>
      <c r="X58" s="1278"/>
      <c r="Y58" s="1278"/>
      <c r="Z58" s="1278"/>
      <c r="AA58" s="1278"/>
      <c r="AB58" s="1278"/>
      <c r="AC58" s="1278"/>
      <c r="AD58" s="1278"/>
      <c r="AE58" s="1278"/>
      <c r="AF58" s="1278"/>
      <c r="AG58" s="1441" t="s">
        <v>201</v>
      </c>
      <c r="AH58" s="1442"/>
      <c r="AI58" s="1442"/>
      <c r="AJ58" s="1442"/>
      <c r="AK58" s="1442"/>
      <c r="AL58" s="1442"/>
      <c r="AM58" s="1442"/>
      <c r="AN58" s="1442"/>
      <c r="AO58" s="1443"/>
    </row>
    <row r="59" spans="1:41" ht="18" customHeight="1">
      <c r="A59" s="1386">
        <f ca="1">+TODAY()</f>
        <v>42101</v>
      </c>
      <c r="B59" s="1418"/>
      <c r="C59" s="1452"/>
      <c r="D59" s="378"/>
      <c r="E59" s="1278"/>
      <c r="F59" s="1278"/>
      <c r="G59" s="1279"/>
      <c r="H59" s="1279"/>
      <c r="I59" s="1279"/>
      <c r="J59" s="1279"/>
      <c r="K59" s="1279"/>
      <c r="L59" s="1429" t="s">
        <v>62</v>
      </c>
      <c r="M59" s="1430"/>
      <c r="N59" s="1430"/>
      <c r="O59" s="1430"/>
      <c r="P59" s="1430"/>
      <c r="Q59" s="1430"/>
      <c r="R59" s="1430"/>
      <c r="S59" s="1430"/>
      <c r="T59" s="1430"/>
      <c r="U59" s="1431"/>
      <c r="V59" s="369"/>
      <c r="W59" s="1429" t="s">
        <v>63</v>
      </c>
      <c r="X59" s="1430"/>
      <c r="Y59" s="1430"/>
      <c r="Z59" s="1430"/>
      <c r="AA59" s="1430"/>
      <c r="AB59" s="1430"/>
      <c r="AC59" s="1430"/>
      <c r="AD59" s="1431"/>
      <c r="AE59" s="1278"/>
      <c r="AF59" s="1278"/>
      <c r="AG59" s="1278"/>
      <c r="AH59" s="1278"/>
      <c r="AI59" s="1386"/>
      <c r="AJ59" s="1418"/>
      <c r="AK59" s="1418"/>
      <c r="AL59" s="1418"/>
      <c r="AM59" s="1418"/>
      <c r="AN59" s="1418"/>
      <c r="AO59" s="1452"/>
    </row>
    <row r="60" spans="1:41" ht="12.75">
      <c r="A60" s="1274" t="s">
        <v>61</v>
      </c>
      <c r="B60" s="1267"/>
      <c r="C60" s="1267"/>
      <c r="D60" s="378"/>
      <c r="E60" s="1279"/>
      <c r="F60" s="1279"/>
      <c r="G60" s="1279"/>
      <c r="H60" s="1279"/>
      <c r="I60" s="1279"/>
      <c r="J60" s="1279"/>
      <c r="K60" s="1279"/>
      <c r="L60" s="1432"/>
      <c r="M60" s="1433"/>
      <c r="N60" s="1433"/>
      <c r="O60" s="1433"/>
      <c r="P60" s="1433"/>
      <c r="Q60" s="1433"/>
      <c r="R60" s="1433"/>
      <c r="S60" s="1433"/>
      <c r="T60" s="1433"/>
      <c r="U60" s="1434"/>
      <c r="V60" s="369"/>
      <c r="W60" s="1432"/>
      <c r="X60" s="1433"/>
      <c r="Y60" s="1433"/>
      <c r="Z60" s="1433"/>
      <c r="AA60" s="1433"/>
      <c r="AB60" s="1433"/>
      <c r="AC60" s="1433"/>
      <c r="AD60" s="1434"/>
      <c r="AE60" s="1278"/>
      <c r="AF60" s="1278"/>
      <c r="AG60" s="1278"/>
      <c r="AH60" s="1278"/>
      <c r="AI60" s="1278"/>
      <c r="AJ60" s="1278"/>
      <c r="AK60" s="1278"/>
      <c r="AL60" s="1278"/>
      <c r="AM60" s="1278"/>
      <c r="AN60" s="1278"/>
      <c r="AO60" s="1290"/>
    </row>
    <row r="61" spans="1:41" ht="18" customHeight="1">
      <c r="A61" s="1451">
        <v>0</v>
      </c>
      <c r="B61" s="1452"/>
      <c r="C61" s="378"/>
      <c r="D61" s="378"/>
      <c r="E61" s="1279"/>
      <c r="F61" s="1279"/>
      <c r="G61" s="1279"/>
      <c r="H61" s="1279"/>
      <c r="I61" s="1279"/>
      <c r="J61" s="1279"/>
      <c r="K61" s="1279"/>
      <c r="L61" s="1432"/>
      <c r="M61" s="1433"/>
      <c r="N61" s="1433"/>
      <c r="O61" s="1433"/>
      <c r="P61" s="1433"/>
      <c r="Q61" s="1433"/>
      <c r="R61" s="1433"/>
      <c r="S61" s="1433"/>
      <c r="T61" s="1433"/>
      <c r="U61" s="1434"/>
      <c r="V61" s="369"/>
      <c r="W61" s="1432"/>
      <c r="X61" s="1433"/>
      <c r="Y61" s="1433"/>
      <c r="Z61" s="1433"/>
      <c r="AA61" s="1433"/>
      <c r="AB61" s="1433"/>
      <c r="AC61" s="1433"/>
      <c r="AD61" s="1434"/>
      <c r="AE61" s="1278"/>
      <c r="AF61" s="1278"/>
      <c r="AG61" s="1278"/>
      <c r="AH61" s="1278"/>
      <c r="AI61" s="1278"/>
      <c r="AJ61" s="1278"/>
      <c r="AK61" s="1278"/>
      <c r="AL61" s="1278"/>
      <c r="AM61" s="1278"/>
      <c r="AN61" s="1278"/>
      <c r="AO61" s="1290"/>
    </row>
    <row r="62" spans="1:41" ht="37.5" customHeight="1">
      <c r="A62" s="380"/>
      <c r="B62" s="1278"/>
      <c r="C62" s="1278"/>
      <c r="D62" s="1278"/>
      <c r="E62" s="1279"/>
      <c r="F62" s="1279"/>
      <c r="G62" s="1279"/>
      <c r="H62" s="1279"/>
      <c r="I62" s="1279"/>
      <c r="J62" s="1279"/>
      <c r="K62" s="1279"/>
      <c r="L62" s="1432"/>
      <c r="M62" s="1433"/>
      <c r="N62" s="1433"/>
      <c r="O62" s="1433"/>
      <c r="P62" s="1433"/>
      <c r="Q62" s="1433"/>
      <c r="R62" s="1433"/>
      <c r="S62" s="1433"/>
      <c r="T62" s="1433"/>
      <c r="U62" s="1434"/>
      <c r="V62" s="369"/>
      <c r="W62" s="1432"/>
      <c r="X62" s="1433"/>
      <c r="Y62" s="1433"/>
      <c r="Z62" s="1433"/>
      <c r="AA62" s="1433"/>
      <c r="AB62" s="1433"/>
      <c r="AC62" s="1433"/>
      <c r="AD62" s="1434"/>
      <c r="AE62" s="1278"/>
      <c r="AF62" s="1278"/>
      <c r="AG62" s="1278"/>
      <c r="AH62" s="1278"/>
      <c r="AI62" s="1278"/>
      <c r="AJ62" s="1278"/>
      <c r="AK62" s="1278"/>
      <c r="AL62" s="1278"/>
      <c r="AM62" s="1278"/>
      <c r="AN62" s="1278"/>
      <c r="AO62" s="1290"/>
    </row>
    <row r="63" spans="1:41" ht="12.75">
      <c r="A63" s="380"/>
      <c r="B63" s="1278"/>
      <c r="C63" s="1278"/>
      <c r="D63" s="1278"/>
      <c r="E63" s="1279"/>
      <c r="F63" s="1279"/>
      <c r="G63" s="1279"/>
      <c r="H63" s="1279"/>
      <c r="I63" s="1279"/>
      <c r="J63" s="1279"/>
      <c r="K63" s="1279"/>
      <c r="L63" s="1435"/>
      <c r="M63" s="1436"/>
      <c r="N63" s="1436"/>
      <c r="O63" s="1436"/>
      <c r="P63" s="1436"/>
      <c r="Q63" s="1436"/>
      <c r="R63" s="1436"/>
      <c r="S63" s="1436"/>
      <c r="T63" s="1436"/>
      <c r="U63" s="1437"/>
      <c r="V63" s="369"/>
      <c r="W63" s="1435"/>
      <c r="X63" s="1436"/>
      <c r="Y63" s="1436"/>
      <c r="Z63" s="1436"/>
      <c r="AA63" s="1436"/>
      <c r="AB63" s="1436"/>
      <c r="AC63" s="1436"/>
      <c r="AD63" s="1437"/>
      <c r="AE63" s="1278"/>
      <c r="AF63" s="1278"/>
      <c r="AG63" s="1278"/>
      <c r="AH63" s="1278"/>
      <c r="AI63" s="1405" t="s">
        <v>64</v>
      </c>
      <c r="AJ63" s="1405"/>
      <c r="AK63" s="1405"/>
      <c r="AL63" s="1405"/>
      <c r="AM63" s="1405"/>
      <c r="AN63" s="1405"/>
      <c r="AO63" s="381"/>
    </row>
    <row r="64" spans="1:41" ht="34.5" customHeight="1">
      <c r="A64" s="1520" t="str">
        <f>+SP1!A70</f>
        <v>Formulář zpracovala ASPEKT HM, daňová, účetní a auditorská kancelář, www.danovapriznani.cz, business.center.cz</v>
      </c>
      <c r="B64" s="1521"/>
      <c r="C64" s="1521"/>
      <c r="D64" s="1521"/>
      <c r="E64" s="1521"/>
      <c r="F64" s="1521"/>
      <c r="G64" s="1521"/>
      <c r="H64" s="1521"/>
      <c r="I64" s="1521"/>
      <c r="J64" s="1521"/>
      <c r="K64" s="1521"/>
      <c r="L64" s="1521"/>
      <c r="M64" s="1521"/>
      <c r="N64" s="1521"/>
      <c r="O64" s="1521"/>
      <c r="P64" s="1521"/>
      <c r="Q64" s="1521"/>
      <c r="R64" s="1521"/>
      <c r="S64" s="1521"/>
      <c r="T64" s="1521"/>
      <c r="U64" s="1521"/>
      <c r="V64" s="1521"/>
      <c r="W64" s="1521"/>
      <c r="X64" s="1521"/>
      <c r="Y64" s="1521"/>
      <c r="Z64" s="1521"/>
      <c r="AA64" s="1521"/>
      <c r="AB64" s="1521"/>
      <c r="AC64" s="1521"/>
      <c r="AD64" s="1521"/>
      <c r="AE64" s="1521"/>
      <c r="AF64" s="1521"/>
      <c r="AG64" s="1521"/>
      <c r="AH64" s="1521"/>
      <c r="AI64" s="1521"/>
      <c r="AJ64" s="1517" t="s">
        <v>460</v>
      </c>
      <c r="AK64" s="1518"/>
      <c r="AL64" s="1518"/>
      <c r="AM64" s="1518"/>
      <c r="AN64" s="1518"/>
      <c r="AO64" s="1519"/>
    </row>
    <row r="65" spans="1:41"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row>
    <row r="66" spans="1:41"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row>
    <row r="67" spans="1:41"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row>
    <row r="68" spans="1:41"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row>
    <row r="69" spans="1:41"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row>
    <row r="70" spans="1:41"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row>
    <row r="71" spans="1:41"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row>
    <row r="72" spans="1:41"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row>
    <row r="73" spans="1:41"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row>
    <row r="74" spans="1:41"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row>
    <row r="75" spans="1:41"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row>
    <row r="76" spans="1:41"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row>
    <row r="77" spans="1:41"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row>
    <row r="78" spans="1:41"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row>
    <row r="79" spans="1:41"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row>
    <row r="80" spans="1:41"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row>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row r="218" s="29" customFormat="1" ht="12.75"/>
    <row r="219" s="29" customFormat="1" ht="12.75"/>
    <row r="220" s="29" customFormat="1" ht="12.75"/>
    <row r="221" s="29" customFormat="1" ht="12.75"/>
    <row r="222" s="29" customFormat="1" ht="12.75"/>
    <row r="223" s="29" customFormat="1" ht="12.75"/>
    <row r="224" s="29" customFormat="1" ht="12.75"/>
    <row r="225" s="29" customFormat="1" ht="12.75"/>
    <row r="226" s="29" customFormat="1" ht="12.75"/>
    <row r="227" s="29" customFormat="1" ht="12.75"/>
    <row r="228" s="29" customFormat="1" ht="12.75"/>
    <row r="229" s="29" customFormat="1" ht="12.75"/>
    <row r="230" s="29" customFormat="1" ht="12.75"/>
    <row r="231" s="29" customFormat="1" ht="12.75"/>
    <row r="232" s="29" customFormat="1" ht="12.75"/>
    <row r="233" s="29" customFormat="1" ht="12.75"/>
    <row r="234" s="29" customFormat="1" ht="12.75"/>
    <row r="235" s="29" customFormat="1" ht="12.75"/>
    <row r="236" s="29" customFormat="1" ht="12.75"/>
    <row r="237" s="29" customFormat="1" ht="12.75"/>
    <row r="238" s="29" customFormat="1" ht="12.75"/>
    <row r="239" s="29" customFormat="1" ht="12.75"/>
    <row r="240" s="29" customFormat="1" ht="12.75"/>
    <row r="241" s="29" customFormat="1" ht="12.75"/>
    <row r="242" s="29" customFormat="1" ht="12.75"/>
    <row r="243" s="29" customFormat="1" ht="12.75"/>
    <row r="244" s="29" customFormat="1" ht="12.75"/>
    <row r="245" s="29" customFormat="1" ht="12.75"/>
    <row r="246" s="29" customFormat="1" ht="12.75"/>
    <row r="247" s="29" customFormat="1" ht="12.75"/>
    <row r="248" s="29" customFormat="1" ht="12.75"/>
    <row r="249" s="29" customFormat="1" ht="12.75"/>
    <row r="250" s="29" customFormat="1" ht="12.75"/>
    <row r="251" s="29" customFormat="1" ht="12.75"/>
    <row r="252" s="29" customFormat="1" ht="12.75"/>
    <row r="253" s="29" customFormat="1" ht="12.75"/>
    <row r="254" s="29" customFormat="1" ht="12.75"/>
    <row r="255" s="29" customFormat="1" ht="12.75"/>
    <row r="256" s="29" customFormat="1" ht="12.75"/>
    <row r="257" s="29" customFormat="1" ht="12.75"/>
    <row r="258" s="29" customFormat="1" ht="12.75"/>
    <row r="259" s="29" customFormat="1" ht="12.75"/>
    <row r="260" s="29" customFormat="1" ht="12.75"/>
    <row r="261" s="29" customFormat="1" ht="12.75"/>
    <row r="262" s="29" customFormat="1" ht="12.75"/>
    <row r="263" s="29" customFormat="1" ht="12.75"/>
    <row r="264" s="29" customFormat="1" ht="12.75"/>
    <row r="265" s="29" customFormat="1" ht="12.75"/>
    <row r="266" s="29" customFormat="1" ht="12.75"/>
    <row r="267" s="29" customFormat="1" ht="12.75"/>
    <row r="268" s="29" customFormat="1" ht="12.75"/>
    <row r="269" s="29" customFormat="1" ht="12.75"/>
    <row r="270" s="29" customFormat="1" ht="12.75"/>
    <row r="271" s="29" customFormat="1" ht="12.75"/>
    <row r="272" s="29" customFormat="1" ht="12.75"/>
    <row r="273" s="29" customFormat="1" ht="12.75"/>
    <row r="274" s="29" customFormat="1" ht="12.75"/>
    <row r="275" s="29" customFormat="1" ht="12.75"/>
    <row r="276" s="29" customFormat="1" ht="12.75"/>
    <row r="277" s="29" customFormat="1" ht="12.75"/>
    <row r="278" s="29" customFormat="1" ht="12.75"/>
    <row r="279" s="29" customFormat="1" ht="12.75"/>
    <row r="280" s="29" customFormat="1" ht="12.75"/>
    <row r="281" s="29" customFormat="1" ht="12.75"/>
    <row r="282" s="29" customFormat="1" ht="12.75"/>
    <row r="283" s="29" customFormat="1" ht="12.75"/>
    <row r="284" s="29" customFormat="1" ht="12.75"/>
    <row r="285" s="29" customFormat="1" ht="12.75"/>
    <row r="286" s="29" customFormat="1" ht="12.75"/>
    <row r="287" s="29" customFormat="1" ht="12.75"/>
    <row r="288" s="29" customFormat="1" ht="12.75"/>
    <row r="289" s="29" customFormat="1" ht="12.75"/>
    <row r="290" s="29" customFormat="1" ht="12.75"/>
    <row r="291" s="29" customFormat="1" ht="12.75"/>
    <row r="292" s="29" customFormat="1" ht="12.75"/>
    <row r="293" s="29" customFormat="1" ht="12.75"/>
    <row r="294" s="29" customFormat="1" ht="12.75"/>
    <row r="295" s="29" customFormat="1" ht="12.75"/>
    <row r="296" s="29" customFormat="1" ht="12.75"/>
    <row r="297" s="29" customFormat="1" ht="12.75"/>
    <row r="298" s="29" customFormat="1" ht="12.75"/>
    <row r="299" s="29" customFormat="1" ht="12.75"/>
    <row r="300" s="29" customFormat="1" ht="12.75"/>
    <row r="301" s="29" customFormat="1" ht="12.75"/>
    <row r="302" s="29" customFormat="1" ht="12.75"/>
    <row r="303" s="29" customFormat="1" ht="12.75"/>
    <row r="304" s="29" customFormat="1" ht="12.75"/>
    <row r="305" s="29" customFormat="1" ht="12.75"/>
    <row r="306" s="29" customFormat="1" ht="12.75"/>
    <row r="307" s="29" customFormat="1" ht="12.75"/>
    <row r="308" s="29" customFormat="1" ht="12.75"/>
    <row r="309" s="29" customFormat="1" ht="12.75"/>
    <row r="310" s="29" customFormat="1" ht="12.75"/>
    <row r="311" s="29" customFormat="1" ht="12.75"/>
    <row r="312" s="29" customFormat="1" ht="12.75"/>
    <row r="313" s="29" customFormat="1" ht="12.75"/>
    <row r="314" s="29" customFormat="1" ht="12.75"/>
    <row r="315" s="29" customFormat="1" ht="12.75"/>
    <row r="316" s="29" customFormat="1" ht="12.75"/>
    <row r="317" s="29" customFormat="1" ht="12.75"/>
    <row r="318" s="29" customFormat="1" ht="12.75"/>
    <row r="319" s="29" customFormat="1" ht="12.75"/>
    <row r="320" s="29" customFormat="1" ht="12.75"/>
    <row r="321" s="29" customFormat="1" ht="12.75"/>
    <row r="322" s="29" customFormat="1" ht="12.75"/>
    <row r="323" s="29" customFormat="1" ht="12.75"/>
    <row r="324" s="29" customFormat="1" ht="12.75"/>
    <row r="325" s="29" customFormat="1" ht="12.75"/>
    <row r="326" s="29" customFormat="1" ht="12.75"/>
    <row r="327" s="29" customFormat="1" ht="12.75"/>
    <row r="328" s="29" customFormat="1" ht="12.75"/>
    <row r="329" s="29" customFormat="1" ht="12.75"/>
    <row r="330" s="29" customFormat="1" ht="12.75"/>
    <row r="331" s="29" customFormat="1" ht="12.75"/>
    <row r="332" s="29" customFormat="1" ht="12.75"/>
    <row r="333" s="29" customFormat="1" ht="12.75"/>
    <row r="334" s="29" customFormat="1" ht="12.75"/>
    <row r="335" s="29" customFormat="1" ht="12.75"/>
    <row r="336" s="29" customFormat="1" ht="12.75"/>
    <row r="337" s="29" customFormat="1" ht="12.75"/>
    <row r="338" s="29" customFormat="1" ht="12.75"/>
    <row r="339" s="29" customFormat="1" ht="12.75"/>
    <row r="340" s="29" customFormat="1" ht="12.75"/>
    <row r="341" s="29" customFormat="1" ht="12.75"/>
    <row r="342" s="29" customFormat="1" ht="12.75"/>
    <row r="343" s="29" customFormat="1" ht="12.75"/>
    <row r="344" s="29" customFormat="1" ht="12.75"/>
    <row r="345" s="29" customFormat="1" ht="12.75"/>
    <row r="346" s="29" customFormat="1" ht="12.75"/>
    <row r="347" s="29" customFormat="1" ht="12.75"/>
    <row r="348" s="29" customFormat="1" ht="12.75"/>
    <row r="349" s="29" customFormat="1" ht="12.75"/>
    <row r="350" s="29" customFormat="1" ht="12.75"/>
    <row r="351" s="29" customFormat="1" ht="12.75"/>
    <row r="352" s="29" customFormat="1" ht="12.75"/>
    <row r="353" s="29" customFormat="1" ht="12.75"/>
    <row r="354" s="29" customFormat="1" ht="12.75"/>
    <row r="355" s="29" customFormat="1" ht="12.75"/>
    <row r="356" s="29" customFormat="1" ht="12.75"/>
    <row r="357" s="29" customFormat="1" ht="12.75"/>
    <row r="358" s="29" customFormat="1" ht="12.75"/>
    <row r="359" s="29" customFormat="1" ht="12.75"/>
    <row r="360" s="29" customFormat="1" ht="12.75"/>
    <row r="361" s="29" customFormat="1" ht="12.75"/>
    <row r="362" s="29" customFormat="1" ht="12.75"/>
    <row r="363" s="29" customFormat="1" ht="12.75"/>
    <row r="364" s="29" customFormat="1" ht="12.75"/>
    <row r="365" s="29" customFormat="1" ht="12.75"/>
    <row r="366" s="29" customFormat="1" ht="12.75"/>
    <row r="367" s="29" customFormat="1" ht="12.75"/>
    <row r="368" s="29" customFormat="1" ht="12.75"/>
    <row r="369" s="29" customFormat="1" ht="12.75"/>
    <row r="370" s="29" customFormat="1" ht="12.75"/>
    <row r="371" s="29" customFormat="1" ht="12.75"/>
    <row r="372" s="29" customFormat="1" ht="12.75"/>
    <row r="373" s="29" customFormat="1" ht="12.75"/>
    <row r="374" s="29" customFormat="1" ht="12.75"/>
    <row r="375" s="29" customFormat="1" ht="12.75"/>
    <row r="376" s="29" customFormat="1" ht="12.75"/>
    <row r="377" s="29" customFormat="1" ht="12.75"/>
    <row r="378" s="29" customFormat="1" ht="12.75"/>
    <row r="379" s="29" customFormat="1" ht="12.75"/>
    <row r="380" s="29" customFormat="1" ht="12.75"/>
    <row r="381" s="29" customFormat="1" ht="12.75"/>
    <row r="382" s="29" customFormat="1" ht="12.75"/>
    <row r="383" s="29" customFormat="1" ht="12.75"/>
    <row r="384" s="29" customFormat="1" ht="12.75"/>
    <row r="385" s="29" customFormat="1" ht="12.75"/>
    <row r="386" s="29" customFormat="1" ht="12.75"/>
    <row r="387" s="29" customFormat="1" ht="12.75"/>
    <row r="388" s="29" customFormat="1" ht="12.75"/>
    <row r="389" s="29" customFormat="1" ht="12.75"/>
    <row r="390" s="29" customFormat="1" ht="12.75"/>
    <row r="391" s="29" customFormat="1" ht="12.75"/>
    <row r="392" s="29" customFormat="1" ht="12.75"/>
    <row r="393" s="29" customFormat="1" ht="12.75"/>
    <row r="394" s="29" customFormat="1" ht="12.75"/>
    <row r="395" s="29" customFormat="1" ht="12.75"/>
    <row r="396" s="29" customFormat="1" ht="12.75"/>
    <row r="397" s="29" customFormat="1" ht="12.75"/>
    <row r="398" s="29" customFormat="1" ht="12.75"/>
    <row r="399" s="29" customFormat="1" ht="12.75"/>
    <row r="400" s="29" customFormat="1" ht="12.75"/>
    <row r="401" s="29" customFormat="1" ht="12.75"/>
    <row r="402" s="29" customFormat="1" ht="12.75"/>
    <row r="403" s="29" customFormat="1" ht="12.75"/>
    <row r="404" s="29" customFormat="1" ht="12.75"/>
    <row r="405" s="29" customFormat="1" ht="12.75"/>
    <row r="406" s="29" customFormat="1" ht="12.75"/>
    <row r="407" s="29" customFormat="1" ht="12.75"/>
    <row r="408" s="29" customFormat="1" ht="12.75"/>
    <row r="409" s="29" customFormat="1" ht="12.75"/>
    <row r="410" s="29" customFormat="1" ht="12.75"/>
    <row r="411" s="29" customFormat="1" ht="12.75"/>
    <row r="412" s="29" customFormat="1" ht="12.75"/>
    <row r="413" s="29" customFormat="1" ht="12.75"/>
    <row r="414" s="29" customFormat="1" ht="12.75"/>
    <row r="415" s="29" customFormat="1" ht="12.75"/>
    <row r="416" s="29" customFormat="1" ht="12.75"/>
    <row r="417" s="29" customFormat="1" ht="12.75"/>
    <row r="418" s="29" customFormat="1" ht="12.75"/>
    <row r="419" s="29" customFormat="1" ht="12.75"/>
    <row r="420" s="29" customFormat="1" ht="12.75"/>
    <row r="421" s="29" customFormat="1" ht="12.75"/>
    <row r="422" s="29" customFormat="1" ht="12.75"/>
    <row r="423" s="29" customFormat="1" ht="12.75"/>
    <row r="424" s="29" customFormat="1" ht="12.75"/>
    <row r="425" s="29" customFormat="1" ht="12.75"/>
    <row r="426" s="29" customFormat="1" ht="12.75"/>
    <row r="427" s="29" customFormat="1" ht="12.75"/>
    <row r="428" s="29" customFormat="1" ht="12.75"/>
    <row r="429" s="29" customFormat="1" ht="12.75"/>
    <row r="430" s="29" customFormat="1" ht="12.75"/>
    <row r="431" s="29" customFormat="1" ht="12.75"/>
    <row r="432" s="29" customFormat="1" ht="12.75"/>
    <row r="433" s="29" customFormat="1" ht="12.75"/>
    <row r="434" s="29" customFormat="1" ht="12.75"/>
    <row r="435" s="29" customFormat="1" ht="12.75"/>
    <row r="436" s="29" customFormat="1" ht="12.75"/>
    <row r="437" s="29" customFormat="1" ht="12.75"/>
    <row r="438" s="29" customFormat="1" ht="12.75"/>
    <row r="439" s="29" customFormat="1" ht="12.75"/>
    <row r="440" s="29" customFormat="1" ht="12.75"/>
    <row r="441" s="29" customFormat="1" ht="12.75"/>
    <row r="442" s="29" customFormat="1" ht="12.75"/>
    <row r="443" s="29" customFormat="1" ht="12.75"/>
    <row r="444" s="29" customFormat="1" ht="12.75"/>
    <row r="445" s="29" customFormat="1" ht="12.75"/>
    <row r="446" s="29" customFormat="1" ht="12.75"/>
    <row r="447" s="29" customFormat="1" ht="12.75"/>
    <row r="448" s="29" customFormat="1" ht="12.75"/>
    <row r="449" s="29" customFormat="1" ht="12.75"/>
    <row r="450" s="29" customFormat="1" ht="12.75"/>
    <row r="451" s="29" customFormat="1" ht="12.75"/>
    <row r="452" s="29" customFormat="1" ht="12.75"/>
    <row r="453" s="29" customFormat="1" ht="12.75"/>
    <row r="454" s="29" customFormat="1" ht="12.75"/>
    <row r="455" s="29" customFormat="1" ht="12.75"/>
    <row r="456" s="29" customFormat="1" ht="12.75"/>
    <row r="457" s="29" customFormat="1" ht="12.75"/>
    <row r="458" s="29" customFormat="1" ht="12.75"/>
    <row r="459" s="29" customFormat="1" ht="12.75"/>
    <row r="460" s="29" customFormat="1" ht="12.75"/>
    <row r="461" s="29" customFormat="1" ht="12.75"/>
    <row r="462" s="29" customFormat="1" ht="12.75"/>
    <row r="463" s="29" customFormat="1" ht="12.75"/>
    <row r="464" s="29" customFormat="1" ht="12.75"/>
    <row r="465" s="29" customFormat="1" ht="12.75"/>
    <row r="466" s="29" customFormat="1" ht="12.75"/>
    <row r="467" s="29" customFormat="1" ht="12.75"/>
    <row r="468" s="29" customFormat="1" ht="12.75"/>
    <row r="469" s="29" customFormat="1" ht="12.75"/>
    <row r="470" s="29" customFormat="1" ht="12.75"/>
    <row r="471" s="29" customFormat="1" ht="12.75"/>
    <row r="472" s="29" customFormat="1" ht="12.75"/>
    <row r="473" s="29" customFormat="1" ht="12.75"/>
    <row r="474" s="29" customFormat="1" ht="12.75"/>
    <row r="475" s="29" customFormat="1" ht="12.75"/>
    <row r="476" s="29" customFormat="1" ht="12.75"/>
    <row r="477" s="29" customFormat="1" ht="12.75"/>
    <row r="478" s="29" customFormat="1" ht="12.75"/>
    <row r="479" s="29" customFormat="1" ht="12.75"/>
    <row r="480" s="29" customFormat="1" ht="12.75"/>
    <row r="481" s="29" customFormat="1" ht="12.75"/>
    <row r="482" s="29" customFormat="1" ht="12.75"/>
    <row r="483" s="29" customFormat="1" ht="12.75"/>
    <row r="484" s="29" customFormat="1" ht="12.75"/>
    <row r="485" s="29" customFormat="1" ht="12.75"/>
    <row r="486" s="29" customFormat="1" ht="12.75"/>
    <row r="487" s="29" customFormat="1" ht="12.75"/>
    <row r="488" s="29" customFormat="1" ht="12.75"/>
    <row r="489" s="29" customFormat="1" ht="12.75"/>
    <row r="490" s="29" customFormat="1" ht="12.75"/>
    <row r="491" s="29" customFormat="1" ht="12.75"/>
    <row r="492" s="29" customFormat="1" ht="12.75"/>
    <row r="493" s="29" customFormat="1" ht="12.75"/>
    <row r="494" s="29" customFormat="1" ht="12.75"/>
    <row r="495" s="29" customFormat="1" ht="12.75"/>
    <row r="496" s="29" customFormat="1" ht="12.75"/>
    <row r="497" s="29" customFormat="1" ht="12.75"/>
    <row r="498" s="29" customFormat="1" ht="12.75"/>
    <row r="499" s="29" customFormat="1" ht="12.75"/>
    <row r="500" s="29" customFormat="1" ht="12.75"/>
    <row r="501" s="29" customFormat="1" ht="12.75"/>
    <row r="502" s="29" customFormat="1" ht="12.75"/>
    <row r="503" s="29" customFormat="1" ht="12.75"/>
    <row r="504" s="29" customFormat="1" ht="12.75"/>
    <row r="505" s="29" customFormat="1" ht="12.75"/>
    <row r="506" s="29" customFormat="1" ht="12.75"/>
    <row r="507" s="29" customFormat="1" ht="12.75"/>
    <row r="508" s="29" customFormat="1" ht="12.75"/>
    <row r="509" s="29" customFormat="1" ht="12.75"/>
    <row r="510" s="29" customFormat="1" ht="12.75"/>
    <row r="511" s="29" customFormat="1" ht="12.75"/>
    <row r="512" s="29" customFormat="1" ht="12.75"/>
    <row r="513" s="29" customFormat="1" ht="12.75"/>
    <row r="514" s="29" customFormat="1" ht="12.75"/>
    <row r="515" s="29" customFormat="1" ht="12.75"/>
    <row r="516" s="29" customFormat="1" ht="12.75"/>
    <row r="517" s="29" customFormat="1" ht="12.75"/>
    <row r="518" s="29" customFormat="1" ht="12.75"/>
    <row r="519" s="29" customFormat="1" ht="12.75"/>
    <row r="520" s="29" customFormat="1" ht="12.75"/>
    <row r="521" s="29" customFormat="1" ht="12.75"/>
    <row r="522" s="29" customFormat="1" ht="12.75"/>
    <row r="523" s="29" customFormat="1" ht="12.75"/>
    <row r="524" s="29" customFormat="1" ht="12.75"/>
    <row r="525" s="29" customFormat="1" ht="12.75"/>
    <row r="526" s="29" customFormat="1" ht="12.75"/>
    <row r="527" s="29" customFormat="1" ht="12.75"/>
    <row r="528" s="29" customFormat="1" ht="12.75"/>
    <row r="529" s="29" customFormat="1" ht="12.75"/>
    <row r="530" s="29" customFormat="1" ht="12.75"/>
    <row r="531" s="29" customFormat="1" ht="12.75"/>
    <row r="532" s="29" customFormat="1" ht="12.75"/>
    <row r="533" s="29" customFormat="1" ht="12.75"/>
    <row r="534" s="29" customFormat="1" ht="12.75"/>
    <row r="535" s="29" customFormat="1" ht="12.75"/>
    <row r="536" s="29" customFormat="1" ht="12.75"/>
    <row r="537" s="29" customFormat="1" ht="12.75"/>
    <row r="538" s="29" customFormat="1" ht="12.75"/>
    <row r="539" s="29" customFormat="1" ht="12.75"/>
    <row r="540" s="29" customFormat="1" ht="12.75"/>
    <row r="541" s="29" customFormat="1" ht="12.75"/>
    <row r="542" s="29" customFormat="1" ht="12.75"/>
    <row r="543" s="29" customFormat="1" ht="12.75"/>
    <row r="544" s="29" customFormat="1" ht="12.75"/>
    <row r="545" s="29" customFormat="1" ht="12.75"/>
    <row r="546" s="29" customFormat="1" ht="12.75"/>
    <row r="547" s="29" customFormat="1" ht="12.75"/>
    <row r="548" s="29" customFormat="1" ht="12.75"/>
    <row r="549" s="29" customFormat="1" ht="12.75"/>
    <row r="550" s="29" customFormat="1" ht="12.75"/>
    <row r="551" s="29" customFormat="1" ht="12.75"/>
    <row r="552" s="29" customFormat="1" ht="12.75"/>
    <row r="553" s="29" customFormat="1" ht="12.75"/>
    <row r="554" s="29" customFormat="1" ht="12.75"/>
    <row r="555" s="29" customFormat="1" ht="12.75"/>
    <row r="556" s="29" customFormat="1" ht="12.75"/>
    <row r="557" s="29" customFormat="1" ht="12.75"/>
    <row r="558" s="29" customFormat="1" ht="12.75"/>
    <row r="559" s="29" customFormat="1" ht="12.75"/>
    <row r="560" s="29" customFormat="1" ht="12.75"/>
    <row r="561" s="29" customFormat="1" ht="12.75"/>
    <row r="562" s="29" customFormat="1" ht="12.75"/>
    <row r="563" s="29" customFormat="1" ht="12.75"/>
    <row r="564" s="29" customFormat="1" ht="12.75"/>
    <row r="565" s="29" customFormat="1" ht="12.75"/>
    <row r="566" s="29" customFormat="1" ht="12.75"/>
    <row r="567" s="29" customFormat="1" ht="12.75"/>
    <row r="568" s="29" customFormat="1" ht="12.75"/>
    <row r="569" s="29" customFormat="1" ht="12.75"/>
    <row r="570" s="29" customFormat="1" ht="12.75"/>
    <row r="571" s="29" customFormat="1" ht="12.75"/>
    <row r="572" s="29" customFormat="1" ht="12.75"/>
    <row r="573" s="29" customFormat="1" ht="12.75"/>
    <row r="574" s="29" customFormat="1" ht="12.75"/>
    <row r="575" s="29" customFormat="1" ht="12.75"/>
    <row r="576" s="29" customFormat="1" ht="12.75"/>
    <row r="577" s="29" customFormat="1" ht="12.75"/>
    <row r="578" s="29" customFormat="1" ht="12.75"/>
    <row r="579" s="29" customFormat="1" ht="12.75"/>
    <row r="580" s="29" customFormat="1" ht="12.75"/>
    <row r="581" s="29" customFormat="1" ht="12.75"/>
    <row r="582" s="29" customFormat="1" ht="12.75"/>
    <row r="583" s="29" customFormat="1" ht="12.75"/>
    <row r="584" s="29" customFormat="1" ht="12.75"/>
    <row r="585" s="29" customFormat="1" ht="12.75"/>
    <row r="586" s="29" customFormat="1" ht="12.75"/>
    <row r="587" s="29" customFormat="1" ht="12.75"/>
    <row r="588" s="29" customFormat="1" ht="12.75"/>
    <row r="589" s="29" customFormat="1" ht="12.75"/>
    <row r="590" s="29" customFormat="1" ht="12.75"/>
    <row r="591" s="29" customFormat="1" ht="12.75"/>
    <row r="592" s="29" customFormat="1" ht="12.75"/>
    <row r="593" s="29" customFormat="1" ht="12.75"/>
    <row r="594" s="29" customFormat="1" ht="12.75"/>
    <row r="595" s="29" customFormat="1" ht="12.75"/>
    <row r="596" s="29" customFormat="1" ht="12.75"/>
    <row r="597" s="29" customFormat="1" ht="12.75"/>
    <row r="598" s="29" customFormat="1" ht="12.75"/>
    <row r="599" s="29" customFormat="1" ht="12.75"/>
    <row r="600" s="29" customFormat="1" ht="12.75"/>
    <row r="601" s="29" customFormat="1" ht="12.75"/>
    <row r="602" s="29" customFormat="1" ht="12.75"/>
    <row r="603" s="29" customFormat="1" ht="12.75"/>
    <row r="604" s="29" customFormat="1" ht="12.75"/>
    <row r="605" s="29" customFormat="1" ht="12.75"/>
    <row r="606" s="29" customFormat="1" ht="12.75"/>
    <row r="607" s="29" customFormat="1" ht="12.75"/>
    <row r="608" s="29" customFormat="1" ht="12.75"/>
    <row r="609" s="29" customFormat="1" ht="12.75"/>
    <row r="610" s="29" customFormat="1" ht="12.75"/>
    <row r="611" s="29" customFormat="1" ht="12.75"/>
    <row r="612" s="29" customFormat="1" ht="12.75"/>
    <row r="613" s="29" customFormat="1" ht="12.75"/>
    <row r="614" s="29" customFormat="1" ht="12.75"/>
    <row r="615" s="29" customFormat="1" ht="12.75"/>
    <row r="616" s="29" customFormat="1" ht="12.75"/>
    <row r="617" s="29" customFormat="1" ht="12.75"/>
    <row r="618" s="29" customFormat="1" ht="12.75"/>
    <row r="619" s="29" customFormat="1" ht="12.75"/>
    <row r="620" s="29" customFormat="1" ht="12.75"/>
    <row r="621" s="29" customFormat="1" ht="12.75"/>
    <row r="622" s="29" customFormat="1" ht="12.75"/>
    <row r="623" s="29" customFormat="1" ht="12.75"/>
    <row r="624" s="29" customFormat="1" ht="12.75"/>
    <row r="625" s="29" customFormat="1" ht="12.75"/>
    <row r="626" s="29" customFormat="1" ht="12.75"/>
    <row r="627" s="29" customFormat="1" ht="12.75"/>
    <row r="628" s="29" customFormat="1" ht="12.75"/>
    <row r="629" s="29" customFormat="1" ht="12.75"/>
    <row r="630" s="29" customFormat="1" ht="12.75"/>
    <row r="631" s="29" customFormat="1" ht="12.75"/>
    <row r="632" s="29" customFormat="1" ht="12.75"/>
    <row r="633" s="29" customFormat="1" ht="12.75"/>
    <row r="634" s="29" customFormat="1" ht="12.75"/>
    <row r="635" s="29" customFormat="1" ht="12.75"/>
    <row r="636" s="29" customFormat="1" ht="12.75"/>
    <row r="637" s="29" customFormat="1" ht="12.75"/>
    <row r="638" s="29" customFormat="1" ht="12.75"/>
    <row r="639" s="29" customFormat="1" ht="12.75"/>
    <row r="640" s="29" customFormat="1" ht="12.75"/>
    <row r="641" s="29" customFormat="1" ht="12.75"/>
    <row r="642" s="29" customFormat="1" ht="12.75"/>
    <row r="643" s="29" customFormat="1" ht="12.75"/>
    <row r="644" s="29" customFormat="1" ht="12.75"/>
    <row r="645" s="29" customFormat="1" ht="12.75"/>
    <row r="646" s="29" customFormat="1" ht="12.75"/>
    <row r="647" s="29" customFormat="1" ht="12.75"/>
    <row r="648" s="29" customFormat="1" ht="12.75"/>
    <row r="649" s="29" customFormat="1" ht="12.75"/>
    <row r="650" s="29" customFormat="1" ht="12.75"/>
    <row r="651" s="29" customFormat="1" ht="12.75"/>
    <row r="652" s="29" customFormat="1" ht="12.75"/>
    <row r="653" s="29" customFormat="1" ht="12.75"/>
    <row r="654" s="29" customFormat="1" ht="12.75"/>
    <row r="655" s="29" customFormat="1" ht="12.75"/>
    <row r="656" s="29" customFormat="1" ht="12.75"/>
    <row r="657" s="29" customFormat="1" ht="12.75"/>
    <row r="658" s="29" customFormat="1" ht="12.75"/>
    <row r="659" s="29" customFormat="1" ht="12.75"/>
    <row r="660" s="29" customFormat="1" ht="12.75"/>
    <row r="661" s="29" customFormat="1" ht="12.75"/>
    <row r="662" s="29" customFormat="1" ht="12.75"/>
    <row r="663" s="29" customFormat="1" ht="12.75"/>
    <row r="664" s="29" customFormat="1" ht="12.75"/>
    <row r="665" s="29" customFormat="1" ht="12.75"/>
    <row r="666" s="29" customFormat="1" ht="12.75"/>
    <row r="667" s="29" customFormat="1" ht="12.75"/>
    <row r="668" s="29" customFormat="1" ht="12.75"/>
    <row r="669" s="29" customFormat="1" ht="12.75"/>
    <row r="670" s="29" customFormat="1" ht="12.75"/>
    <row r="671" s="29" customFormat="1" ht="12.75"/>
    <row r="672" s="29" customFormat="1" ht="12.75"/>
    <row r="673" s="29" customFormat="1" ht="12.75"/>
    <row r="674" s="29" customFormat="1" ht="12.75"/>
    <row r="675" s="29" customFormat="1" ht="12.75"/>
    <row r="676" s="29" customFormat="1" ht="12.75"/>
    <row r="677" s="29" customFormat="1" ht="12.75"/>
    <row r="678" s="29" customFormat="1" ht="12.75"/>
    <row r="679" s="29" customFormat="1" ht="12.75"/>
    <row r="680" s="29" customFormat="1" ht="12.75"/>
    <row r="681" s="29" customFormat="1" ht="12.75"/>
    <row r="682" s="29" customFormat="1" ht="12.75"/>
    <row r="683" s="29" customFormat="1" ht="12.75"/>
    <row r="684" s="29" customFormat="1" ht="12.75"/>
    <row r="685" s="29" customFormat="1" ht="12.75"/>
    <row r="686" s="29" customFormat="1" ht="12.75"/>
    <row r="687" s="29" customFormat="1" ht="12.75"/>
    <row r="688" s="29" customFormat="1" ht="12.75"/>
    <row r="689" s="29" customFormat="1" ht="12.75"/>
    <row r="690" s="29" customFormat="1" ht="12.75"/>
    <row r="691" s="29" customFormat="1" ht="12.75"/>
    <row r="692" s="29" customFormat="1" ht="12.75"/>
    <row r="693" s="29" customFormat="1" ht="12.75"/>
    <row r="694" s="29" customFormat="1" ht="12.75"/>
    <row r="695" s="29" customFormat="1" ht="12.75"/>
    <row r="696" s="29" customFormat="1" ht="12.75"/>
    <row r="697" s="29" customFormat="1" ht="12.75"/>
    <row r="698" s="29" customFormat="1" ht="12.75"/>
    <row r="699" s="29" customFormat="1" ht="12.75"/>
    <row r="700" s="29" customFormat="1" ht="12.75"/>
    <row r="701" s="29" customFormat="1" ht="12.75"/>
    <row r="702" s="29" customFormat="1" ht="12.75"/>
    <row r="703" s="29" customFormat="1" ht="12.75"/>
    <row r="704" s="29" customFormat="1" ht="12.75"/>
    <row r="705" s="29" customFormat="1" ht="12.75"/>
    <row r="706" s="29" customFormat="1" ht="12.75"/>
    <row r="707" s="29" customFormat="1" ht="12.75"/>
    <row r="708" s="29" customFormat="1" ht="12.75"/>
    <row r="709" s="29" customFormat="1" ht="12.75"/>
    <row r="710" s="29" customFormat="1" ht="12.75"/>
    <row r="711" s="29" customFormat="1" ht="12.75"/>
    <row r="712" s="29" customFormat="1" ht="12.75"/>
    <row r="713" s="29" customFormat="1" ht="12.75"/>
    <row r="714" s="29" customFormat="1" ht="12.75"/>
    <row r="715" s="29" customFormat="1" ht="12.75"/>
    <row r="716" s="29" customFormat="1" ht="12.75"/>
    <row r="717" s="29" customFormat="1" ht="12.75"/>
    <row r="718" s="29" customFormat="1" ht="12.75"/>
    <row r="719" s="29" customFormat="1" ht="12.75"/>
    <row r="720" s="29" customFormat="1" ht="12.75"/>
    <row r="721" s="29" customFormat="1" ht="12.75"/>
    <row r="722" s="29" customFormat="1" ht="12.75"/>
    <row r="723" s="29" customFormat="1" ht="12.75"/>
    <row r="724" s="29" customFormat="1" ht="12.75"/>
    <row r="725" s="29" customFormat="1" ht="12.75"/>
    <row r="726" s="29" customFormat="1" ht="12.75"/>
    <row r="727" s="29" customFormat="1" ht="12.75"/>
    <row r="728" s="29" customFormat="1" ht="12.75"/>
    <row r="729" s="29" customFormat="1" ht="12.75"/>
    <row r="730" s="29" customFormat="1" ht="12.75"/>
    <row r="731" s="29" customFormat="1" ht="12.75"/>
    <row r="732" s="29" customFormat="1" ht="12.75"/>
    <row r="733" s="29" customFormat="1" ht="12.75"/>
    <row r="734" s="29" customFormat="1" ht="12.75"/>
    <row r="735" s="29" customFormat="1" ht="12.75"/>
    <row r="736" s="29" customFormat="1" ht="12.75"/>
    <row r="737" s="29" customFormat="1" ht="12.75"/>
    <row r="738" s="29" customFormat="1" ht="12.75"/>
    <row r="739" s="29" customFormat="1" ht="12.75"/>
    <row r="740" s="29" customFormat="1" ht="12.75"/>
    <row r="741" s="29" customFormat="1" ht="12.75"/>
    <row r="742" s="29" customFormat="1" ht="12.75"/>
    <row r="743" s="29" customFormat="1" ht="12.75"/>
    <row r="744" s="29" customFormat="1" ht="12.75"/>
    <row r="745" s="29" customFormat="1" ht="12.75"/>
    <row r="746" s="29" customFormat="1" ht="12.75"/>
    <row r="747" s="29" customFormat="1" ht="12.75"/>
    <row r="748" s="29" customFormat="1" ht="12.75"/>
    <row r="749" s="29" customFormat="1" ht="12.75"/>
    <row r="750" s="29" customFormat="1" ht="12.75"/>
    <row r="751" s="29" customFormat="1" ht="12.75"/>
    <row r="752" s="29" customFormat="1" ht="12.75"/>
    <row r="753" s="29" customFormat="1" ht="12.75"/>
    <row r="754" s="29" customFormat="1" ht="12.75"/>
    <row r="755" s="29" customFormat="1" ht="12.75"/>
    <row r="756" s="29" customFormat="1" ht="12.75"/>
    <row r="757" s="29" customFormat="1" ht="12.75"/>
    <row r="758" s="29" customFormat="1" ht="12.75"/>
    <row r="759" s="29" customFormat="1" ht="12.75"/>
    <row r="760" s="29" customFormat="1" ht="12.75"/>
    <row r="761" s="29" customFormat="1" ht="12.75"/>
    <row r="762" s="29" customFormat="1" ht="12.75"/>
    <row r="763" s="29" customFormat="1" ht="12.75"/>
    <row r="764" s="29" customFormat="1" ht="12.75"/>
    <row r="765" s="29" customFormat="1" ht="12.75"/>
    <row r="766" s="29" customFormat="1" ht="12.75"/>
    <row r="767" s="29" customFormat="1" ht="12.75"/>
    <row r="768" s="29" customFormat="1" ht="12.75"/>
    <row r="769" s="29" customFormat="1" ht="12.75"/>
    <row r="770" s="29" customFormat="1" ht="12.75"/>
    <row r="771" s="29" customFormat="1" ht="12.75"/>
    <row r="772" s="29" customFormat="1" ht="12.75"/>
    <row r="773" s="29" customFormat="1" ht="12.75"/>
    <row r="774" s="29" customFormat="1" ht="12.75"/>
    <row r="775" s="29" customFormat="1" ht="12.75"/>
    <row r="776" s="29" customFormat="1" ht="12.75"/>
    <row r="777" s="29" customFormat="1" ht="12.75"/>
    <row r="778" s="29" customFormat="1" ht="12.75"/>
    <row r="779" s="29" customFormat="1" ht="12.75"/>
    <row r="780" s="29" customFormat="1" ht="12.75"/>
    <row r="781" s="29" customFormat="1" ht="12.75"/>
    <row r="782" s="29" customFormat="1" ht="12.75"/>
    <row r="783" s="29" customFormat="1" ht="12.75"/>
    <row r="784" s="29" customFormat="1" ht="12.75"/>
    <row r="785" s="29" customFormat="1" ht="12.75"/>
    <row r="786" s="29" customFormat="1" ht="12.75"/>
    <row r="787" s="29" customFormat="1" ht="12.75"/>
    <row r="788" s="29" customFormat="1" ht="12.75"/>
    <row r="789" s="29" customFormat="1" ht="12.75"/>
    <row r="790" s="29" customFormat="1" ht="12.75"/>
    <row r="791" s="29" customFormat="1" ht="12.75"/>
    <row r="792" s="29" customFormat="1" ht="12.75"/>
    <row r="793" s="29" customFormat="1" ht="12.75"/>
    <row r="794" s="29" customFormat="1" ht="12.75"/>
    <row r="795" s="29" customFormat="1" ht="12.75"/>
    <row r="796" s="29" customFormat="1" ht="12.75"/>
    <row r="797" s="29" customFormat="1" ht="12.75"/>
    <row r="798" s="29" customFormat="1" ht="12.75"/>
    <row r="799" s="29" customFormat="1" ht="12.75"/>
    <row r="800" s="29" customFormat="1" ht="12.75"/>
    <row r="801" s="29" customFormat="1" ht="12.75"/>
    <row r="802" s="29" customFormat="1" ht="12.75"/>
    <row r="803" s="29" customFormat="1" ht="12.75"/>
    <row r="804" s="29" customFormat="1" ht="12.75"/>
    <row r="805" s="29" customFormat="1" ht="12.75"/>
    <row r="806" s="29" customFormat="1" ht="12.75"/>
    <row r="807" s="29" customFormat="1" ht="12.75"/>
    <row r="808" s="29" customFormat="1" ht="12.75"/>
    <row r="809" s="29" customFormat="1" ht="12.75"/>
    <row r="810" s="29" customFormat="1" ht="12.75"/>
    <row r="811" s="29" customFormat="1" ht="12.75"/>
    <row r="812" s="29" customFormat="1" ht="12.75"/>
    <row r="813" s="29" customFormat="1" ht="12.75"/>
    <row r="814" s="29" customFormat="1" ht="12.75"/>
    <row r="815" s="29" customFormat="1" ht="12.75"/>
    <row r="816" s="29" customFormat="1" ht="12.75"/>
    <row r="817" s="29" customFormat="1" ht="12.75"/>
    <row r="818" s="29" customFormat="1" ht="12.75"/>
    <row r="819" s="29" customFormat="1" ht="12.75"/>
    <row r="820" s="29" customFormat="1" ht="12.75"/>
    <row r="821" s="29" customFormat="1" ht="12.75"/>
    <row r="822" s="29" customFormat="1" ht="12.75"/>
    <row r="823" s="29" customFormat="1" ht="12.75"/>
    <row r="824" s="29" customFormat="1" ht="12.75"/>
    <row r="825" s="29" customFormat="1" ht="12.75"/>
    <row r="826" s="29" customFormat="1" ht="12.75"/>
    <row r="827" s="29" customFormat="1" ht="12.75"/>
    <row r="828" s="29" customFormat="1" ht="12.75"/>
    <row r="829" s="29" customFormat="1" ht="12.75"/>
    <row r="830" s="29" customFormat="1" ht="12.75"/>
    <row r="831" s="29" customFormat="1" ht="12.75"/>
    <row r="832" s="29" customFormat="1" ht="12.75"/>
    <row r="833" s="29" customFormat="1" ht="12.75"/>
    <row r="834" s="29" customFormat="1" ht="12.75"/>
    <row r="835" s="29" customFormat="1" ht="12.75"/>
    <row r="836" s="29" customFormat="1" ht="12.75"/>
    <row r="837" s="29" customFormat="1" ht="12.75"/>
    <row r="838" s="29" customFormat="1" ht="12.75"/>
    <row r="839" s="29" customFormat="1" ht="12.75"/>
    <row r="840" s="29" customFormat="1" ht="12.75"/>
    <row r="841" s="29" customFormat="1" ht="12.75"/>
    <row r="842" s="29" customFormat="1" ht="12.75"/>
    <row r="843" s="29" customFormat="1" ht="12.75"/>
    <row r="844" s="29" customFormat="1" ht="12.75"/>
    <row r="845" s="29" customFormat="1" ht="12.75"/>
    <row r="846" s="29" customFormat="1" ht="12.75"/>
    <row r="847" s="29" customFormat="1" ht="12.75"/>
    <row r="848" s="29" customFormat="1" ht="12.75"/>
    <row r="849" s="29" customFormat="1" ht="12.75"/>
    <row r="850" s="29" customFormat="1" ht="12.75"/>
    <row r="851" s="29" customFormat="1" ht="12.75"/>
    <row r="852" s="29" customFormat="1" ht="12.75"/>
    <row r="853" s="29" customFormat="1" ht="12.75"/>
    <row r="854" s="29" customFormat="1" ht="12.75"/>
    <row r="855" s="29" customFormat="1" ht="12.75"/>
    <row r="856" s="29" customFormat="1" ht="12.75"/>
    <row r="857" s="29" customFormat="1" ht="12.75"/>
    <row r="858" s="29" customFormat="1" ht="12.75"/>
    <row r="859" s="29" customFormat="1" ht="12.75"/>
    <row r="860" s="29" customFormat="1" ht="12.75"/>
    <row r="861" s="29" customFormat="1" ht="12.75"/>
    <row r="862" s="29" customFormat="1" ht="12.75"/>
    <row r="863" s="29" customFormat="1" ht="12.75"/>
    <row r="864" s="29" customFormat="1" ht="12.75"/>
    <row r="865" s="29" customFormat="1" ht="12.75"/>
    <row r="866" s="29" customFormat="1" ht="12.75"/>
    <row r="867" s="29" customFormat="1" ht="12.75"/>
    <row r="868" s="29" customFormat="1" ht="12.75"/>
    <row r="869" s="29" customFormat="1" ht="12.75"/>
    <row r="870" s="29" customFormat="1" ht="12.75"/>
    <row r="871" s="29" customFormat="1" ht="12.75"/>
    <row r="872" s="29" customFormat="1" ht="12.75"/>
    <row r="873" s="29" customFormat="1" ht="12.75"/>
    <row r="874" s="29" customFormat="1" ht="12.75"/>
    <row r="875" s="29" customFormat="1" ht="12.75"/>
    <row r="876" s="29" customFormat="1" ht="12.75"/>
    <row r="877" s="29" customFormat="1" ht="12.75"/>
    <row r="878" s="29" customFormat="1" ht="12.75"/>
    <row r="879" s="29" customFormat="1" ht="12.75"/>
    <row r="880" s="29" customFormat="1" ht="12.75"/>
    <row r="881" s="29" customFormat="1" ht="12.75"/>
    <row r="882" s="29" customFormat="1" ht="12.75"/>
    <row r="883" s="29" customFormat="1" ht="12.75"/>
    <row r="884" s="29" customFormat="1" ht="12.75"/>
    <row r="885" s="29" customFormat="1" ht="12.75"/>
    <row r="886" s="29" customFormat="1" ht="12.75"/>
    <row r="887" s="29" customFormat="1" ht="12.75"/>
    <row r="888" s="29" customFormat="1" ht="12.75"/>
    <row r="889" s="29" customFormat="1" ht="12.75"/>
    <row r="890" s="29" customFormat="1" ht="12.75"/>
    <row r="891" s="29" customFormat="1" ht="12.75"/>
    <row r="892" s="29" customFormat="1" ht="12.75"/>
    <row r="893" s="29" customFormat="1" ht="12.75"/>
    <row r="894" s="29" customFormat="1" ht="12.75"/>
    <row r="895" s="29" customFormat="1" ht="12.75"/>
    <row r="896" s="29" customFormat="1" ht="12.75"/>
    <row r="897" s="29" customFormat="1" ht="12.75"/>
    <row r="898" s="29" customFormat="1" ht="12.75"/>
    <row r="899" s="29" customFormat="1" ht="12.75"/>
    <row r="900" s="29" customFormat="1" ht="12.75"/>
    <row r="901" s="29" customFormat="1" ht="12.75"/>
    <row r="902" s="29" customFormat="1" ht="12.75"/>
    <row r="903" s="29" customFormat="1" ht="12.75"/>
    <row r="904" s="29" customFormat="1" ht="12.75"/>
    <row r="905" s="29" customFormat="1" ht="12.75"/>
    <row r="906" s="29" customFormat="1" ht="12.75"/>
    <row r="907" s="29" customFormat="1" ht="12.75"/>
    <row r="908" s="29" customFormat="1" ht="12.75"/>
    <row r="909" s="29" customFormat="1" ht="12.75"/>
    <row r="910" s="29" customFormat="1" ht="12.75"/>
    <row r="911" s="29" customFormat="1" ht="12.75"/>
    <row r="912" s="29" customFormat="1" ht="12.75"/>
    <row r="913" s="29" customFormat="1" ht="12.75"/>
    <row r="914" s="29" customFormat="1" ht="12.75"/>
    <row r="915" s="29" customFormat="1" ht="12.75"/>
    <row r="916" s="29" customFormat="1" ht="12.75"/>
    <row r="917" s="29" customFormat="1" ht="12.75"/>
    <row r="918" s="29" customFormat="1" ht="12.75"/>
    <row r="919" s="29" customFormat="1" ht="12.75"/>
    <row r="920" s="29" customFormat="1" ht="12.75"/>
    <row r="921" s="29" customFormat="1" ht="12.75"/>
    <row r="922" s="29" customFormat="1" ht="12.75"/>
    <row r="923" s="29" customFormat="1" ht="12.75"/>
    <row r="924" s="29" customFormat="1" ht="12.75"/>
    <row r="925" s="29" customFormat="1" ht="12.75"/>
    <row r="926" s="29" customFormat="1" ht="12.75"/>
    <row r="927" s="29" customFormat="1" ht="12.75"/>
    <row r="928" s="29" customFormat="1" ht="12.75"/>
    <row r="929" s="29" customFormat="1" ht="12.75"/>
    <row r="930" s="29" customFormat="1" ht="12.75"/>
    <row r="931" s="29" customFormat="1" ht="12.75"/>
    <row r="932" s="29" customFormat="1" ht="12.75"/>
    <row r="933" s="29" customFormat="1" ht="12.75"/>
    <row r="934" s="29" customFormat="1" ht="12.75"/>
    <row r="935" s="29" customFormat="1" ht="12.75"/>
    <row r="936" s="29" customFormat="1" ht="12.75"/>
    <row r="937" s="29" customFormat="1" ht="12.75"/>
    <row r="938" s="29" customFormat="1" ht="12.75"/>
    <row r="939" s="29" customFormat="1" ht="12.75"/>
    <row r="940" s="29" customFormat="1" ht="12.75"/>
    <row r="941" s="29" customFormat="1" ht="12.75"/>
    <row r="942" s="29" customFormat="1" ht="12.75"/>
    <row r="943" s="29" customFormat="1" ht="12.75"/>
    <row r="944" s="29" customFormat="1" ht="12.75"/>
    <row r="945" s="29" customFormat="1" ht="12.75"/>
    <row r="946" s="29" customFormat="1" ht="12.75"/>
    <row r="947" s="29" customFormat="1" ht="12.75"/>
    <row r="948" s="29" customFormat="1" ht="12.75"/>
    <row r="949" s="29" customFormat="1" ht="12.75"/>
    <row r="950" s="29" customFormat="1" ht="12.75"/>
    <row r="951" s="29" customFormat="1" ht="12.75"/>
    <row r="952" s="29" customFormat="1" ht="12.75"/>
    <row r="953" s="29" customFormat="1" ht="12.75"/>
    <row r="954" s="29" customFormat="1" ht="12.75"/>
    <row r="955" s="29" customFormat="1" ht="12.75"/>
    <row r="956" s="29" customFormat="1" ht="12.75"/>
    <row r="957" s="29" customFormat="1" ht="12.75"/>
    <row r="958" s="29" customFormat="1" ht="12.75"/>
    <row r="959" s="29" customFormat="1" ht="12.75"/>
    <row r="960" s="29" customFormat="1" ht="12.75"/>
    <row r="961" s="29" customFormat="1" ht="12.75"/>
    <row r="962" s="29" customFormat="1" ht="12.75"/>
    <row r="963" s="29" customFormat="1" ht="12.75"/>
    <row r="964" s="29" customFormat="1" ht="12.75"/>
    <row r="965" s="29" customFormat="1" ht="12.75"/>
    <row r="966" s="29" customFormat="1" ht="12.75"/>
    <row r="967" s="29" customFormat="1" ht="12.75"/>
    <row r="968" s="29" customFormat="1" ht="12.75"/>
    <row r="969" s="29" customFormat="1" ht="12.75"/>
    <row r="970" s="29" customFormat="1" ht="12.75"/>
    <row r="971" s="29" customFormat="1" ht="12.75"/>
    <row r="972" s="29" customFormat="1" ht="12.75"/>
    <row r="973" s="29" customFormat="1" ht="12.75"/>
    <row r="974" s="29" customFormat="1" ht="12.75"/>
    <row r="975" s="29" customFormat="1" ht="12.75"/>
    <row r="976" s="29" customFormat="1" ht="12.75"/>
    <row r="977" s="29" customFormat="1" ht="12.75"/>
    <row r="978" s="29" customFormat="1" ht="12.75"/>
    <row r="979" s="29" customFormat="1" ht="12.75"/>
    <row r="980" s="29" customFormat="1" ht="12.75"/>
    <row r="981" s="29" customFormat="1" ht="12.75"/>
    <row r="982" s="29" customFormat="1" ht="12.75"/>
    <row r="983" s="29" customFormat="1" ht="12.75"/>
    <row r="984" s="29" customFormat="1" ht="12.75"/>
    <row r="985" s="29" customFormat="1" ht="12.75"/>
    <row r="986" s="29" customFormat="1" ht="12.75"/>
    <row r="987" s="29" customFormat="1" ht="12.75"/>
    <row r="988" s="29" customFormat="1" ht="12.75"/>
    <row r="989" s="29" customFormat="1" ht="12.75"/>
    <row r="990" s="29" customFormat="1" ht="12.75"/>
    <row r="991" s="29" customFormat="1" ht="12.75"/>
    <row r="992" s="29" customFormat="1" ht="12.75"/>
    <row r="993" s="29" customFormat="1" ht="12.75"/>
    <row r="994" s="29" customFormat="1" ht="12.75"/>
    <row r="995" s="29" customFormat="1" ht="12.75"/>
    <row r="996" s="29" customFormat="1" ht="12.75"/>
    <row r="997" s="29" customFormat="1" ht="12.75"/>
    <row r="998" s="29" customFormat="1" ht="12.75"/>
    <row r="999" s="29" customFormat="1" ht="12.75"/>
    <row r="1000" s="29" customFormat="1" ht="12.75"/>
    <row r="1001" s="29" customFormat="1" ht="12.75"/>
    <row r="1002" s="29" customFormat="1" ht="12.75"/>
    <row r="1003" s="29" customFormat="1" ht="12.75"/>
    <row r="1004" s="29" customFormat="1" ht="12.75"/>
    <row r="1005" s="29" customFormat="1" ht="12.75"/>
    <row r="1006" s="29" customFormat="1" ht="12.75"/>
    <row r="1007" s="29" customFormat="1" ht="12.75"/>
    <row r="1008" s="29" customFormat="1" ht="12.75"/>
    <row r="1009" s="29" customFormat="1" ht="12.75"/>
    <row r="1010" s="29" customFormat="1" ht="12.75"/>
    <row r="1011" s="29" customFormat="1" ht="12.75"/>
    <row r="1012" s="29" customFormat="1" ht="12.75"/>
    <row r="1013" s="29" customFormat="1" ht="12.75"/>
    <row r="1014" s="29" customFormat="1" ht="12.75"/>
    <row r="1015" s="29" customFormat="1" ht="12.75"/>
    <row r="1016" s="29" customFormat="1" ht="12.75"/>
    <row r="1017" s="29" customFormat="1" ht="12.75"/>
    <row r="1018" s="29" customFormat="1" ht="12.75"/>
    <row r="1019" s="29" customFormat="1" ht="12.75"/>
    <row r="1020" s="29" customFormat="1" ht="12.75"/>
    <row r="1021" s="29" customFormat="1" ht="12.75"/>
    <row r="1022" s="29" customFormat="1" ht="12.75"/>
    <row r="1023" s="29" customFormat="1" ht="12.75"/>
    <row r="1024" s="29" customFormat="1" ht="12.75"/>
    <row r="1025" s="29" customFormat="1" ht="12.75"/>
    <row r="1026" s="29" customFormat="1" ht="12.75"/>
    <row r="1027" s="29" customFormat="1" ht="12.75"/>
    <row r="1028" s="29" customFormat="1" ht="12.75"/>
    <row r="1029" s="29" customFormat="1" ht="12.75"/>
    <row r="1030" s="29" customFormat="1" ht="12.75"/>
    <row r="1031" s="29" customFormat="1" ht="12.75"/>
    <row r="1032" s="29" customFormat="1" ht="12.75"/>
    <row r="1033" s="29" customFormat="1" ht="12.75"/>
    <row r="1034" s="29" customFormat="1" ht="12.75"/>
    <row r="1035" s="29" customFormat="1" ht="12.75"/>
    <row r="1036" s="29" customFormat="1" ht="12.75"/>
    <row r="1037" s="29" customFormat="1" ht="12.75"/>
    <row r="1038" s="29" customFormat="1" ht="12.75"/>
    <row r="1039" s="29" customFormat="1" ht="12.75"/>
    <row r="1040" s="29" customFormat="1" ht="12.75"/>
    <row r="1041" s="29" customFormat="1" ht="12.75"/>
    <row r="1042" s="29" customFormat="1" ht="12.75"/>
    <row r="1043" s="29" customFormat="1" ht="12.75"/>
    <row r="1044" s="29" customFormat="1" ht="12.75"/>
    <row r="1045" s="29" customFormat="1" ht="12.75"/>
    <row r="1046" s="29" customFormat="1" ht="12.75"/>
    <row r="1047" s="29" customFormat="1" ht="12.75"/>
    <row r="1048" s="29" customFormat="1" ht="12.75"/>
    <row r="1049" s="29" customFormat="1" ht="12.75"/>
    <row r="1050" s="29" customFormat="1" ht="12.75"/>
    <row r="1051" s="29" customFormat="1" ht="12.75"/>
    <row r="1052" s="29" customFormat="1" ht="12.75"/>
    <row r="1053" s="29" customFormat="1" ht="12.75"/>
    <row r="1054" s="29" customFormat="1" ht="12.75"/>
    <row r="1055" s="29" customFormat="1" ht="12.75"/>
    <row r="1056" s="29" customFormat="1" ht="12.75"/>
    <row r="1057" s="29" customFormat="1" ht="12.75"/>
    <row r="1058" s="29" customFormat="1" ht="12.75"/>
    <row r="1059" s="29" customFormat="1" ht="12.75"/>
    <row r="1060" s="29" customFormat="1" ht="12.75"/>
    <row r="1061" s="29" customFormat="1" ht="12.75"/>
    <row r="1062" s="29" customFormat="1" ht="12.75"/>
    <row r="1063" s="29" customFormat="1" ht="12.75"/>
    <row r="1064" s="29" customFormat="1" ht="12.75"/>
  </sheetData>
  <sheetProtection password="EF65" sheet="1" objects="1" scenarios="1"/>
  <mergeCells count="177">
    <mergeCell ref="AJ9:AJ10"/>
    <mergeCell ref="A7:M7"/>
    <mergeCell ref="A8:AO8"/>
    <mergeCell ref="AJ64:AO64"/>
    <mergeCell ref="A64:AI64"/>
    <mergeCell ref="AK10:AL10"/>
    <mergeCell ref="S9:T9"/>
    <mergeCell ref="U9:U10"/>
    <mergeCell ref="S10:T10"/>
    <mergeCell ref="V9:W9"/>
    <mergeCell ref="N7:Y7"/>
    <mergeCell ref="AP9:AP10"/>
    <mergeCell ref="AN10:AO10"/>
    <mergeCell ref="AA9:AA10"/>
    <mergeCell ref="Y10:Z10"/>
    <mergeCell ref="AB9:AC9"/>
    <mergeCell ref="AB10:AC10"/>
    <mergeCell ref="AE9:AF9"/>
    <mergeCell ref="AK9:AL9"/>
    <mergeCell ref="AH10:AI10"/>
    <mergeCell ref="AH9:AI9"/>
    <mergeCell ref="G10:H10"/>
    <mergeCell ref="D9:E9"/>
    <mergeCell ref="F9:F10"/>
    <mergeCell ref="J9:K9"/>
    <mergeCell ref="G9:H9"/>
    <mergeCell ref="V10:W10"/>
    <mergeCell ref="D10:E10"/>
    <mergeCell ref="D13:AA13"/>
    <mergeCell ref="AD9:AD10"/>
    <mergeCell ref="R9:R10"/>
    <mergeCell ref="Y9:Z9"/>
    <mergeCell ref="Z7:AO7"/>
    <mergeCell ref="X9:X10"/>
    <mergeCell ref="M10:N10"/>
    <mergeCell ref="P9:Q9"/>
    <mergeCell ref="P10:Q10"/>
    <mergeCell ref="O9:O10"/>
    <mergeCell ref="W15:Z15"/>
    <mergeCell ref="AF19:AL19"/>
    <mergeCell ref="AE18:AE19"/>
    <mergeCell ref="A12:AO12"/>
    <mergeCell ref="AF18:AL18"/>
    <mergeCell ref="W18:W19"/>
    <mergeCell ref="D18:V18"/>
    <mergeCell ref="X18:AD18"/>
    <mergeCell ref="A13:C13"/>
    <mergeCell ref="X19:AD19"/>
    <mergeCell ref="A11:AO11"/>
    <mergeCell ref="AG9:AG10"/>
    <mergeCell ref="AE10:AF10"/>
    <mergeCell ref="L9:L10"/>
    <mergeCell ref="I9:I10"/>
    <mergeCell ref="A10:C10"/>
    <mergeCell ref="A9:C9"/>
    <mergeCell ref="J10:K10"/>
    <mergeCell ref="M9:N9"/>
    <mergeCell ref="AM9:AO9"/>
    <mergeCell ref="C19:C20"/>
    <mergeCell ref="AA16:AB16"/>
    <mergeCell ref="D16:K16"/>
    <mergeCell ref="AF21:AL21"/>
    <mergeCell ref="D20:AD20"/>
    <mergeCell ref="A17:AO17"/>
    <mergeCell ref="AF20:AL20"/>
    <mergeCell ref="AM18:AO19"/>
    <mergeCell ref="D19:V19"/>
    <mergeCell ref="AB13:AO14"/>
    <mergeCell ref="A15:C16"/>
    <mergeCell ref="D14:AA14"/>
    <mergeCell ref="AC16:AH16"/>
    <mergeCell ref="M16:U16"/>
    <mergeCell ref="W16:Z16"/>
    <mergeCell ref="M15:U15"/>
    <mergeCell ref="AC15:AH15"/>
    <mergeCell ref="AJ15:AO15"/>
    <mergeCell ref="AJ16:AO16"/>
    <mergeCell ref="M31:U31"/>
    <mergeCell ref="A31:L31"/>
    <mergeCell ref="AF31:AN31"/>
    <mergeCell ref="W31:AE31"/>
    <mergeCell ref="D21:AD21"/>
    <mergeCell ref="A30:AO30"/>
    <mergeCell ref="AB29:AF29"/>
    <mergeCell ref="AI29:AM29"/>
    <mergeCell ref="AN29:AO29"/>
    <mergeCell ref="AG29:AH29"/>
    <mergeCell ref="A29:AA29"/>
    <mergeCell ref="AM22:AO23"/>
    <mergeCell ref="D23:AD23"/>
    <mergeCell ref="AF23:AL23"/>
    <mergeCell ref="A36:AH36"/>
    <mergeCell ref="AI36:AO36"/>
    <mergeCell ref="A35:AO35"/>
    <mergeCell ref="A32:AO32"/>
    <mergeCell ref="A33:L33"/>
    <mergeCell ref="M33:U33"/>
    <mergeCell ref="A41:U41"/>
    <mergeCell ref="A38:K38"/>
    <mergeCell ref="M37:U37"/>
    <mergeCell ref="AI37:AO37"/>
    <mergeCell ref="AI38:AO38"/>
    <mergeCell ref="L37:L38"/>
    <mergeCell ref="M38:U38"/>
    <mergeCell ref="W40:Z40"/>
    <mergeCell ref="AH39:AO40"/>
    <mergeCell ref="AA40:AG40"/>
    <mergeCell ref="V33:AO33"/>
    <mergeCell ref="A61:B61"/>
    <mergeCell ref="AI59:AO59"/>
    <mergeCell ref="A40:U40"/>
    <mergeCell ref="A51:AO51"/>
    <mergeCell ref="A42:U42"/>
    <mergeCell ref="W42:Z42"/>
    <mergeCell ref="W41:AA41"/>
    <mergeCell ref="AB41:AO41"/>
    <mergeCell ref="AB42:AO42"/>
    <mergeCell ref="A57:AO57"/>
    <mergeCell ref="A59:C59"/>
    <mergeCell ref="L59:U63"/>
    <mergeCell ref="A48:AO48"/>
    <mergeCell ref="A49:AO49"/>
    <mergeCell ref="B62:D63"/>
    <mergeCell ref="A54:AO54"/>
    <mergeCell ref="A55:AJ55"/>
    <mergeCell ref="A56:AO56"/>
    <mergeCell ref="A60:C60"/>
    <mergeCell ref="AI63:AN63"/>
    <mergeCell ref="AE60:AO62"/>
    <mergeCell ref="AE59:AH59"/>
    <mergeCell ref="AE63:AH63"/>
    <mergeCell ref="D1:AI1"/>
    <mergeCell ref="N2:V2"/>
    <mergeCell ref="N3:V3"/>
    <mergeCell ref="A39:U39"/>
    <mergeCell ref="A5:AO5"/>
    <mergeCell ref="W39:AG39"/>
    <mergeCell ref="A34:AO34"/>
    <mergeCell ref="W37:Z37"/>
    <mergeCell ref="W38:Z38"/>
    <mergeCell ref="A47:AJ47"/>
    <mergeCell ref="A27:AO27"/>
    <mergeCell ref="A28:AO28"/>
    <mergeCell ref="A43:AO43"/>
    <mergeCell ref="A44:AO44"/>
    <mergeCell ref="AN46:AO46"/>
    <mergeCell ref="AK45:AL45"/>
    <mergeCell ref="AM24:AO25"/>
    <mergeCell ref="D24:AL24"/>
    <mergeCell ref="D25:AL25"/>
    <mergeCell ref="A21:C25"/>
    <mergeCell ref="A26:AO26"/>
    <mergeCell ref="D22:AD22"/>
    <mergeCell ref="AE22:AE23"/>
    <mergeCell ref="AM20:AO21"/>
    <mergeCell ref="AE20:AE21"/>
    <mergeCell ref="AF22:AL22"/>
    <mergeCell ref="A4:AO4"/>
    <mergeCell ref="W59:AD63"/>
    <mergeCell ref="A58:C58"/>
    <mergeCell ref="A52:AO52"/>
    <mergeCell ref="A53:AO53"/>
    <mergeCell ref="AG58:AO58"/>
    <mergeCell ref="D58:AF58"/>
    <mergeCell ref="E59:K63"/>
    <mergeCell ref="AK46:AL46"/>
    <mergeCell ref="AN45:AO45"/>
    <mergeCell ref="AB37:AG37"/>
    <mergeCell ref="AB38:AG38"/>
    <mergeCell ref="A50:E50"/>
    <mergeCell ref="F50:AO50"/>
    <mergeCell ref="W2:AH2"/>
    <mergeCell ref="W3:AO3"/>
    <mergeCell ref="D15:K15"/>
    <mergeCell ref="A37:K37"/>
    <mergeCell ref="A1:C3"/>
    <mergeCell ref="A45:AJ46"/>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scale="90"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G125"/>
  <sheetViews>
    <sheetView zoomScalePageLayoutView="0" workbookViewId="0" topLeftCell="A1">
      <selection activeCell="A12" sqref="A12:K12"/>
    </sheetView>
  </sheetViews>
  <sheetFormatPr defaultColWidth="9.140625" defaultRowHeight="12.75"/>
  <cols>
    <col min="10" max="10" width="13.57421875" style="0" customWidth="1"/>
    <col min="11" max="11" width="2.421875" style="0" customWidth="1"/>
    <col min="12" max="33" width="9.140625" style="29" customWidth="1"/>
  </cols>
  <sheetData>
    <row r="1" spans="1:11" ht="12.75">
      <c r="A1" s="1548"/>
      <c r="B1" s="1548"/>
      <c r="C1" s="1548"/>
      <c r="D1" s="1548"/>
      <c r="E1" s="1548"/>
      <c r="F1" s="1548"/>
      <c r="G1" s="1548"/>
      <c r="H1" s="1548"/>
      <c r="I1" s="1548"/>
      <c r="J1" s="1548"/>
      <c r="K1" s="1548"/>
    </row>
    <row r="2" spans="1:11" ht="12.75">
      <c r="A2" s="1548"/>
      <c r="B2" s="1548"/>
      <c r="C2" s="1548"/>
      <c r="D2" s="1548"/>
      <c r="E2" s="1548"/>
      <c r="F2" s="1548"/>
      <c r="G2" s="1548"/>
      <c r="H2" s="1548"/>
      <c r="I2" s="1548"/>
      <c r="J2" s="1548"/>
      <c r="K2" s="1548"/>
    </row>
    <row r="3" spans="1:11" ht="20.25">
      <c r="A3" s="1549" t="s">
        <v>314</v>
      </c>
      <c r="B3" s="1549"/>
      <c r="C3" s="1549"/>
      <c r="D3" s="1549"/>
      <c r="E3" s="1549"/>
      <c r="F3" s="1549"/>
      <c r="G3" s="1549"/>
      <c r="H3" s="1549"/>
      <c r="I3" s="1549"/>
      <c r="J3" s="1549"/>
      <c r="K3" s="1549"/>
    </row>
    <row r="4" spans="1:11" ht="52.5" customHeight="1">
      <c r="A4" s="1550" t="s">
        <v>204</v>
      </c>
      <c r="B4" s="1551"/>
      <c r="C4" s="1551"/>
      <c r="D4" s="1551"/>
      <c r="E4" s="1551"/>
      <c r="F4" s="1551"/>
      <c r="G4" s="1551"/>
      <c r="H4" s="1551"/>
      <c r="I4" s="1551"/>
      <c r="J4" s="1551"/>
      <c r="K4" s="1551"/>
    </row>
    <row r="5" spans="1:11" ht="15">
      <c r="A5" s="1552"/>
      <c r="B5" s="1552"/>
      <c r="C5" s="1552"/>
      <c r="D5" s="1552"/>
      <c r="E5" s="1552"/>
      <c r="F5" s="1552"/>
      <c r="G5" s="1552"/>
      <c r="H5" s="1552"/>
      <c r="I5" s="1552"/>
      <c r="J5" s="1552"/>
      <c r="K5" s="1552"/>
    </row>
    <row r="6" spans="1:11" ht="25.5" customHeight="1">
      <c r="A6" s="1553" t="s">
        <v>560</v>
      </c>
      <c r="B6" s="1554"/>
      <c r="C6" s="1554"/>
      <c r="D6" s="1554"/>
      <c r="E6" s="1554"/>
      <c r="F6" s="1554"/>
      <c r="G6" s="1554"/>
      <c r="H6" s="1554"/>
      <c r="I6" s="1554"/>
      <c r="J6" s="1554"/>
      <c r="K6" s="1554"/>
    </row>
    <row r="7" spans="1:11" ht="12.75">
      <c r="A7" s="1530"/>
      <c r="B7" s="1530"/>
      <c r="C7" s="1530"/>
      <c r="D7" s="1530"/>
      <c r="E7" s="1530"/>
      <c r="F7" s="1530"/>
      <c r="G7" s="1530"/>
      <c r="H7" s="1530"/>
      <c r="I7" s="1530"/>
      <c r="J7" s="1530"/>
      <c r="K7" s="1530"/>
    </row>
    <row r="8" spans="1:11" ht="12.75">
      <c r="A8" s="1531" t="s">
        <v>315</v>
      </c>
      <c r="B8" s="500"/>
      <c r="C8" s="500"/>
      <c r="D8" s="500"/>
      <c r="E8" s="501"/>
      <c r="F8" s="1532" t="s">
        <v>601</v>
      </c>
      <c r="G8" s="1535"/>
      <c r="H8" s="1535"/>
      <c r="I8" s="1535"/>
      <c r="J8" s="1535"/>
      <c r="K8" s="1536"/>
    </row>
    <row r="9" spans="1:11" ht="25.5" customHeight="1">
      <c r="A9" s="1539" t="str">
        <f>+CONCATENATE(DAP1!B28," ",DAP1!J28,", ",DAP1!B29)</f>
        <v>0 0, 0</v>
      </c>
      <c r="B9" s="1540"/>
      <c r="C9" s="1540"/>
      <c r="D9" s="1540"/>
      <c r="E9" s="1541"/>
      <c r="F9" s="1533"/>
      <c r="G9" s="1545">
        <f>+DAP1!A9</f>
      </c>
      <c r="H9" s="1546"/>
      <c r="I9" s="1546"/>
      <c r="J9" s="1547"/>
      <c r="K9" s="1537"/>
    </row>
    <row r="10" spans="1:11" ht="12.75">
      <c r="A10" s="1542"/>
      <c r="B10" s="1543"/>
      <c r="C10" s="1543"/>
      <c r="D10" s="1543"/>
      <c r="E10" s="1544"/>
      <c r="F10" s="1534"/>
      <c r="G10" s="1556"/>
      <c r="H10" s="1556"/>
      <c r="I10" s="1556"/>
      <c r="J10" s="1556"/>
      <c r="K10" s="1538"/>
    </row>
    <row r="11" spans="1:33" s="157" customFormat="1" ht="19.5" customHeight="1">
      <c r="A11" s="1555" t="s">
        <v>773</v>
      </c>
      <c r="B11" s="1244"/>
      <c r="C11" s="1244"/>
      <c r="D11" s="1396"/>
      <c r="E11" s="1396"/>
      <c r="F11" s="1396"/>
      <c r="G11" s="1396"/>
      <c r="H11" s="1396"/>
      <c r="I11" s="1396"/>
      <c r="J11" s="1396"/>
      <c r="K11" s="1397"/>
      <c r="L11" s="122"/>
      <c r="M11" s="122"/>
      <c r="N11" s="122"/>
      <c r="O11" s="122"/>
      <c r="P11" s="122"/>
      <c r="Q11" s="122"/>
      <c r="R11" s="122"/>
      <c r="S11" s="122"/>
      <c r="T11" s="122"/>
      <c r="U11" s="122"/>
      <c r="V11" s="122"/>
      <c r="W11" s="122"/>
      <c r="X11" s="122"/>
      <c r="Y11" s="122"/>
      <c r="Z11" s="122"/>
      <c r="AA11" s="122"/>
      <c r="AB11" s="122"/>
      <c r="AC11" s="122"/>
      <c r="AD11" s="122"/>
      <c r="AE11" s="122"/>
      <c r="AF11" s="122"/>
      <c r="AG11" s="122"/>
    </row>
    <row r="12" spans="1:33" s="157" customFormat="1" ht="27.75" customHeight="1">
      <c r="A12" s="1522"/>
      <c r="B12" s="1523"/>
      <c r="C12" s="1523"/>
      <c r="D12" s="1524"/>
      <c r="E12" s="1524"/>
      <c r="F12" s="1524"/>
      <c r="G12" s="1524"/>
      <c r="H12" s="1524"/>
      <c r="I12" s="1524"/>
      <c r="J12" s="1524"/>
      <c r="K12" s="1525"/>
      <c r="L12" s="122"/>
      <c r="M12" s="122"/>
      <c r="N12" s="122"/>
      <c r="O12" s="122"/>
      <c r="P12" s="122"/>
      <c r="Q12" s="122"/>
      <c r="R12" s="122"/>
      <c r="S12" s="122"/>
      <c r="T12" s="122"/>
      <c r="U12" s="122"/>
      <c r="V12" s="122"/>
      <c r="W12" s="122"/>
      <c r="X12" s="122"/>
      <c r="Y12" s="122"/>
      <c r="Z12" s="122"/>
      <c r="AA12" s="122"/>
      <c r="AB12" s="122"/>
      <c r="AC12" s="122"/>
      <c r="AD12" s="122"/>
      <c r="AE12" s="122"/>
      <c r="AF12" s="122"/>
      <c r="AG12" s="122"/>
    </row>
    <row r="13" spans="1:11" ht="12.75">
      <c r="A13" s="1526">
        <f ca="1">+TODAY()</f>
        <v>42101</v>
      </c>
      <c r="B13" s="1527"/>
      <c r="C13" s="1527"/>
      <c r="D13" s="1527"/>
      <c r="E13" s="1529"/>
      <c r="F13" s="1529"/>
      <c r="G13" s="1529"/>
      <c r="H13" s="1526"/>
      <c r="I13" s="1527"/>
      <c r="J13" s="1527"/>
      <c r="K13" s="1527"/>
    </row>
    <row r="14" spans="1:11" ht="12.75">
      <c r="A14" s="1528"/>
      <c r="B14" s="1528"/>
      <c r="C14" s="1528"/>
      <c r="D14" s="1528"/>
      <c r="E14" s="1149"/>
      <c r="F14" s="1149"/>
      <c r="G14" s="1149"/>
      <c r="H14" s="1528"/>
      <c r="I14" s="1528"/>
      <c r="J14" s="1528"/>
      <c r="K14" s="1528"/>
    </row>
    <row r="15" spans="1:11" ht="12.75">
      <c r="A15" s="1528"/>
      <c r="B15" s="1528"/>
      <c r="C15" s="1528"/>
      <c r="D15" s="1528"/>
      <c r="E15" s="1149"/>
      <c r="F15" s="1149"/>
      <c r="G15" s="1149"/>
      <c r="H15" s="1528"/>
      <c r="I15" s="1528"/>
      <c r="J15" s="1528"/>
      <c r="K15" s="1528"/>
    </row>
    <row r="16" spans="1:11" ht="12.75">
      <c r="A16" s="761"/>
      <c r="B16" s="761"/>
      <c r="C16" s="761"/>
      <c r="D16" s="761"/>
      <c r="E16" s="1149"/>
      <c r="F16" s="1149"/>
      <c r="G16" s="1149"/>
      <c r="H16" s="761"/>
      <c r="I16" s="761"/>
      <c r="J16" s="761"/>
      <c r="K16" s="761"/>
    </row>
    <row r="17" spans="1:11" ht="12.75">
      <c r="A17" s="1557" t="s">
        <v>316</v>
      </c>
      <c r="B17" s="1558"/>
      <c r="C17" s="1558"/>
      <c r="D17" s="1558"/>
      <c r="E17" s="1149"/>
      <c r="F17" s="1149"/>
      <c r="G17" s="1149"/>
      <c r="H17" s="1557" t="s">
        <v>317</v>
      </c>
      <c r="I17" s="1558"/>
      <c r="J17" s="1558"/>
      <c r="K17" s="1558"/>
    </row>
    <row r="18" spans="1:11" ht="12.75">
      <c r="A18" s="1562"/>
      <c r="B18" s="1562"/>
      <c r="C18" s="1562"/>
      <c r="D18" s="1562"/>
      <c r="E18" s="1562"/>
      <c r="F18" s="1562"/>
      <c r="G18" s="1562"/>
      <c r="H18" s="1562"/>
      <c r="I18" s="1562"/>
      <c r="J18" s="1562"/>
      <c r="K18" s="1562"/>
    </row>
    <row r="19" spans="1:11" ht="12.75">
      <c r="A19" s="1563" t="s">
        <v>318</v>
      </c>
      <c r="B19" s="1563"/>
      <c r="C19" s="1563"/>
      <c r="D19" s="1563"/>
      <c r="E19" s="1563"/>
      <c r="F19" s="1563"/>
      <c r="G19" s="1563"/>
      <c r="H19" s="1563"/>
      <c r="I19" s="1563"/>
      <c r="J19" s="1563"/>
      <c r="K19" s="1563"/>
    </row>
    <row r="20" spans="1:11" ht="18" customHeight="1">
      <c r="A20" s="1564" t="s">
        <v>354</v>
      </c>
      <c r="B20" s="1565"/>
      <c r="C20" s="1565"/>
      <c r="D20" s="1565"/>
      <c r="E20" s="1565"/>
      <c r="F20" s="1565"/>
      <c r="G20" s="1565"/>
      <c r="H20" s="1565"/>
      <c r="I20" s="1565"/>
      <c r="J20" s="1565"/>
      <c r="K20" s="1565"/>
    </row>
    <row r="21" spans="1:11" ht="18" customHeight="1">
      <c r="A21" s="1565"/>
      <c r="B21" s="1565"/>
      <c r="C21" s="1565"/>
      <c r="D21" s="1565"/>
      <c r="E21" s="1565"/>
      <c r="F21" s="1565"/>
      <c r="G21" s="1565"/>
      <c r="H21" s="1565"/>
      <c r="I21" s="1565"/>
      <c r="J21" s="1565"/>
      <c r="K21" s="1565"/>
    </row>
    <row r="22" spans="1:11" ht="18" customHeight="1">
      <c r="A22" s="1565"/>
      <c r="B22" s="1565"/>
      <c r="C22" s="1565"/>
      <c r="D22" s="1565"/>
      <c r="E22" s="1565"/>
      <c r="F22" s="1565"/>
      <c r="G22" s="1565"/>
      <c r="H22" s="1565"/>
      <c r="I22" s="1565"/>
      <c r="J22" s="1565"/>
      <c r="K22" s="1565"/>
    </row>
    <row r="23" spans="1:11" ht="18" customHeight="1">
      <c r="A23" s="1565"/>
      <c r="B23" s="1565"/>
      <c r="C23" s="1565"/>
      <c r="D23" s="1565"/>
      <c r="E23" s="1565"/>
      <c r="F23" s="1565"/>
      <c r="G23" s="1565"/>
      <c r="H23" s="1565"/>
      <c r="I23" s="1565"/>
      <c r="J23" s="1565"/>
      <c r="K23" s="1565"/>
    </row>
    <row r="24" spans="1:11" ht="18" customHeight="1">
      <c r="A24" s="1565"/>
      <c r="B24" s="1565"/>
      <c r="C24" s="1565"/>
      <c r="D24" s="1565"/>
      <c r="E24" s="1565"/>
      <c r="F24" s="1565"/>
      <c r="G24" s="1565"/>
      <c r="H24" s="1565"/>
      <c r="I24" s="1565"/>
      <c r="J24" s="1565"/>
      <c r="K24" s="1565"/>
    </row>
    <row r="25" spans="1:11" ht="18" customHeight="1">
      <c r="A25" s="1565"/>
      <c r="B25" s="1565"/>
      <c r="C25" s="1565"/>
      <c r="D25" s="1565"/>
      <c r="E25" s="1565"/>
      <c r="F25" s="1565"/>
      <c r="G25" s="1565"/>
      <c r="H25" s="1565"/>
      <c r="I25" s="1565"/>
      <c r="J25" s="1565"/>
      <c r="K25" s="1565"/>
    </row>
    <row r="26" spans="1:11" ht="18" customHeight="1">
      <c r="A26" s="1565"/>
      <c r="B26" s="1565"/>
      <c r="C26" s="1565"/>
      <c r="D26" s="1565"/>
      <c r="E26" s="1565"/>
      <c r="F26" s="1565"/>
      <c r="G26" s="1565"/>
      <c r="H26" s="1565"/>
      <c r="I26" s="1565"/>
      <c r="J26" s="1565"/>
      <c r="K26" s="1565"/>
    </row>
    <row r="27" spans="1:11" ht="18" customHeight="1">
      <c r="A27" s="1565"/>
      <c r="B27" s="1565"/>
      <c r="C27" s="1565"/>
      <c r="D27" s="1565"/>
      <c r="E27" s="1565"/>
      <c r="F27" s="1565"/>
      <c r="G27" s="1565"/>
      <c r="H27" s="1565"/>
      <c r="I27" s="1565"/>
      <c r="J27" s="1565"/>
      <c r="K27" s="1565"/>
    </row>
    <row r="28" spans="1:11" ht="18" customHeight="1" thickBot="1">
      <c r="A28" s="1566"/>
      <c r="B28" s="1566"/>
      <c r="C28" s="1566"/>
      <c r="D28" s="1566"/>
      <c r="E28" s="1566"/>
      <c r="F28" s="1566"/>
      <c r="G28" s="1566"/>
      <c r="H28" s="1566"/>
      <c r="I28" s="1566"/>
      <c r="J28" s="1566"/>
      <c r="K28" s="1566"/>
    </row>
    <row r="29" spans="1:11" ht="18" customHeight="1">
      <c r="A29" s="1559"/>
      <c r="B29" s="1559"/>
      <c r="C29" s="1559"/>
      <c r="D29" s="1559"/>
      <c r="E29" s="1559"/>
      <c r="F29" s="1559"/>
      <c r="G29" s="1559"/>
      <c r="H29" s="1559"/>
      <c r="I29" s="1559"/>
      <c r="J29" s="1559"/>
      <c r="K29" s="1559"/>
    </row>
    <row r="30" spans="1:11" ht="18" customHeight="1">
      <c r="A30" s="1549" t="s">
        <v>314</v>
      </c>
      <c r="B30" s="1549"/>
      <c r="C30" s="1549"/>
      <c r="D30" s="1549"/>
      <c r="E30" s="1549"/>
      <c r="F30" s="1549"/>
      <c r="G30" s="1549"/>
      <c r="H30" s="1549"/>
      <c r="I30" s="1549"/>
      <c r="J30" s="1549"/>
      <c r="K30" s="1549"/>
    </row>
    <row r="31" spans="1:11" ht="18" customHeight="1">
      <c r="A31" s="1560" t="s">
        <v>320</v>
      </c>
      <c r="B31" s="1561"/>
      <c r="C31" s="1561"/>
      <c r="D31" s="1561"/>
      <c r="E31" s="1561"/>
      <c r="F31" s="1561"/>
      <c r="G31" s="1561"/>
      <c r="H31" s="1561"/>
      <c r="I31" s="1561"/>
      <c r="J31" s="1561"/>
      <c r="K31" s="1561"/>
    </row>
    <row r="32" spans="1:11" ht="18" customHeight="1">
      <c r="A32" s="1560" t="s">
        <v>571</v>
      </c>
      <c r="B32" s="1561"/>
      <c r="C32" s="1561"/>
      <c r="D32" s="1561"/>
      <c r="E32" s="1561"/>
      <c r="F32" s="1561"/>
      <c r="G32" s="1561"/>
      <c r="H32" s="1561"/>
      <c r="I32" s="1561"/>
      <c r="J32" s="1561"/>
      <c r="K32" s="1561"/>
    </row>
    <row r="33" spans="1:11" ht="18" customHeight="1">
      <c r="A33" s="1530"/>
      <c r="B33" s="1530"/>
      <c r="C33" s="1530"/>
      <c r="D33" s="1530"/>
      <c r="E33" s="1530"/>
      <c r="F33" s="1530"/>
      <c r="G33" s="1530"/>
      <c r="H33" s="1530"/>
      <c r="I33" s="1530"/>
      <c r="J33" s="1530"/>
      <c r="K33" s="1530"/>
    </row>
    <row r="34" spans="1:11" ht="18" customHeight="1">
      <c r="A34" s="1531" t="s">
        <v>315</v>
      </c>
      <c r="B34" s="500"/>
      <c r="C34" s="500"/>
      <c r="D34" s="500"/>
      <c r="E34" s="501"/>
      <c r="F34" s="1532" t="s">
        <v>601</v>
      </c>
      <c r="G34" s="1535"/>
      <c r="H34" s="1535"/>
      <c r="I34" s="1535"/>
      <c r="J34" s="1535"/>
      <c r="K34" s="1536"/>
    </row>
    <row r="35" spans="1:11" ht="18" customHeight="1">
      <c r="A35" s="1539" t="str">
        <f>+A9</f>
        <v>0 0, 0</v>
      </c>
      <c r="B35" s="1567"/>
      <c r="C35" s="1567"/>
      <c r="D35" s="1567"/>
      <c r="E35" s="1541"/>
      <c r="F35" s="1533"/>
      <c r="G35" s="1545">
        <f>+G9</f>
      </c>
      <c r="H35" s="1546"/>
      <c r="I35" s="1546"/>
      <c r="J35" s="1547"/>
      <c r="K35" s="1537"/>
    </row>
    <row r="36" spans="1:11" ht="18" customHeight="1">
      <c r="A36" s="1542"/>
      <c r="B36" s="1543"/>
      <c r="C36" s="1543"/>
      <c r="D36" s="1543"/>
      <c r="E36" s="1544"/>
      <c r="F36" s="1534"/>
      <c r="G36" s="1556"/>
      <c r="H36" s="1556"/>
      <c r="I36" s="1556"/>
      <c r="J36" s="1556"/>
      <c r="K36" s="1538"/>
    </row>
    <row r="37" spans="1:11" ht="18" customHeight="1">
      <c r="A37" s="1571" t="s">
        <v>570</v>
      </c>
      <c r="B37" s="1569"/>
      <c r="C37" s="1569"/>
      <c r="D37" s="1569"/>
      <c r="E37" s="1572"/>
      <c r="F37" s="1572"/>
      <c r="G37" s="1572"/>
      <c r="H37" s="1568"/>
      <c r="I37" s="1569"/>
      <c r="J37" s="1569"/>
      <c r="K37" s="1570"/>
    </row>
    <row r="38" spans="1:11" ht="4.5" customHeight="1">
      <c r="A38" s="1573"/>
      <c r="B38" s="1574"/>
      <c r="C38" s="1574"/>
      <c r="D38" s="1574"/>
      <c r="E38" s="1574"/>
      <c r="F38" s="1574"/>
      <c r="G38" s="1574"/>
      <c r="H38" s="1574"/>
      <c r="I38" s="1574"/>
      <c r="J38" s="1574"/>
      <c r="K38" s="1575"/>
    </row>
    <row r="39" spans="1:11" ht="12.75" customHeight="1">
      <c r="A39" s="1526">
        <f ca="1">+TODAY()</f>
        <v>42101</v>
      </c>
      <c r="B39" s="1527"/>
      <c r="C39" s="1527"/>
      <c r="D39" s="1527"/>
      <c r="E39" s="1529"/>
      <c r="F39" s="1529"/>
      <c r="G39" s="1529"/>
      <c r="H39" s="1526"/>
      <c r="I39" s="1527"/>
      <c r="J39" s="1527"/>
      <c r="K39" s="1527"/>
    </row>
    <row r="40" spans="1:11" ht="12.75" customHeight="1">
      <c r="A40" s="1528"/>
      <c r="B40" s="1528"/>
      <c r="C40" s="1528"/>
      <c r="D40" s="1528"/>
      <c r="E40" s="1149"/>
      <c r="F40" s="1149"/>
      <c r="G40" s="1149"/>
      <c r="H40" s="1528"/>
      <c r="I40" s="1528"/>
      <c r="J40" s="1528"/>
      <c r="K40" s="1528"/>
    </row>
    <row r="41" spans="1:11" ht="12.75" customHeight="1">
      <c r="A41" s="1528"/>
      <c r="B41" s="1528"/>
      <c r="C41" s="1528"/>
      <c r="D41" s="1528"/>
      <c r="E41" s="1149"/>
      <c r="F41" s="1149"/>
      <c r="G41" s="1149"/>
      <c r="H41" s="1528"/>
      <c r="I41" s="1528"/>
      <c r="J41" s="1528"/>
      <c r="K41" s="1528"/>
    </row>
    <row r="42" spans="1:11" ht="12.75" customHeight="1">
      <c r="A42" s="761"/>
      <c r="B42" s="761"/>
      <c r="C42" s="761"/>
      <c r="D42" s="761"/>
      <c r="E42" s="1149"/>
      <c r="F42" s="1149"/>
      <c r="G42" s="1149"/>
      <c r="H42" s="761"/>
      <c r="I42" s="761"/>
      <c r="J42" s="761"/>
      <c r="K42" s="761"/>
    </row>
    <row r="43" spans="1:11" ht="12.75" customHeight="1">
      <c r="A43" s="1557" t="s">
        <v>316</v>
      </c>
      <c r="B43" s="1558"/>
      <c r="C43" s="1558"/>
      <c r="D43" s="1558"/>
      <c r="E43" s="1149"/>
      <c r="F43" s="1149"/>
      <c r="G43" s="1149"/>
      <c r="H43" s="1557" t="s">
        <v>321</v>
      </c>
      <c r="I43" s="1558"/>
      <c r="J43" s="1558"/>
      <c r="K43" s="1558"/>
    </row>
    <row r="44" spans="1:11" ht="18" customHeight="1">
      <c r="A44" s="1563"/>
      <c r="B44" s="1563"/>
      <c r="C44" s="1563"/>
      <c r="D44" s="1563"/>
      <c r="E44" s="1563"/>
      <c r="F44" s="1563"/>
      <c r="G44" s="1563"/>
      <c r="H44" s="1563"/>
      <c r="I44" s="1563"/>
      <c r="J44" s="1563"/>
      <c r="K44" s="1563"/>
    </row>
    <row r="45" spans="1:11" ht="18" customHeight="1">
      <c r="A45" s="1563" t="s">
        <v>318</v>
      </c>
      <c r="B45" s="1563"/>
      <c r="C45" s="1563"/>
      <c r="D45" s="1563"/>
      <c r="E45" s="1563"/>
      <c r="F45" s="1563"/>
      <c r="G45" s="1563"/>
      <c r="H45" s="1563"/>
      <c r="I45" s="1563"/>
      <c r="J45" s="1563"/>
      <c r="K45" s="1563"/>
    </row>
    <row r="46" spans="1:11" ht="42.75" customHeight="1">
      <c r="A46" s="1565" t="s">
        <v>322</v>
      </c>
      <c r="B46" s="1565"/>
      <c r="C46" s="1565"/>
      <c r="D46" s="1565"/>
      <c r="E46" s="1565"/>
      <c r="F46" s="1565"/>
      <c r="G46" s="1565"/>
      <c r="H46" s="1565"/>
      <c r="I46" s="1565"/>
      <c r="J46" s="1565"/>
      <c r="K46" s="1565"/>
    </row>
    <row r="47" spans="1:11" ht="18" customHeight="1">
      <c r="A47" s="1142" t="str">
        <f>+DAP1!A46</f>
        <v>Formulář zpracovala ASPEKT HM, daňová, účetní a auditorská kancelář, www.danovapriznani.cz, business.center.cz</v>
      </c>
      <c r="B47" s="1142"/>
      <c r="C47" s="1142"/>
      <c r="D47" s="1142"/>
      <c r="E47" s="1142"/>
      <c r="F47" s="1142"/>
      <c r="G47" s="1142"/>
      <c r="H47" s="1142"/>
      <c r="I47" s="1142"/>
      <c r="J47" s="1142"/>
      <c r="K47" s="1142"/>
    </row>
    <row r="48" spans="1:11" ht="12.75">
      <c r="A48" s="29"/>
      <c r="B48" s="29"/>
      <c r="C48" s="29"/>
      <c r="D48" s="29"/>
      <c r="E48" s="29"/>
      <c r="F48" s="29"/>
      <c r="G48" s="29"/>
      <c r="H48" s="29"/>
      <c r="I48" s="29"/>
      <c r="J48" s="29"/>
      <c r="K48" s="29"/>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53" spans="1:11" ht="12.75">
      <c r="A53" s="29"/>
      <c r="B53" s="29"/>
      <c r="C53" s="29"/>
      <c r="D53" s="29"/>
      <c r="E53" s="29"/>
      <c r="F53" s="29"/>
      <c r="G53" s="29"/>
      <c r="H53" s="29"/>
      <c r="I53" s="29"/>
      <c r="J53" s="29"/>
      <c r="K53" s="29"/>
    </row>
    <row r="54" spans="1:11" ht="12.75">
      <c r="A54" s="29"/>
      <c r="B54" s="29"/>
      <c r="C54" s="29"/>
      <c r="D54" s="29"/>
      <c r="E54" s="29"/>
      <c r="F54" s="29"/>
      <c r="G54" s="29"/>
      <c r="H54" s="29"/>
      <c r="I54" s="29"/>
      <c r="J54" s="29"/>
      <c r="K54" s="29"/>
    </row>
    <row r="55" spans="1:11" ht="12.75">
      <c r="A55" s="29"/>
      <c r="B55" s="29"/>
      <c r="C55" s="29"/>
      <c r="D55" s="29"/>
      <c r="E55" s="29"/>
      <c r="F55" s="29"/>
      <c r="G55" s="29"/>
      <c r="H55" s="29"/>
      <c r="I55" s="29"/>
      <c r="J55" s="29"/>
      <c r="K55" s="29"/>
    </row>
    <row r="56" spans="1:11" ht="12.75">
      <c r="A56" s="29"/>
      <c r="B56" s="29"/>
      <c r="C56" s="29"/>
      <c r="D56" s="29"/>
      <c r="E56" s="29"/>
      <c r="F56" s="29"/>
      <c r="G56" s="29"/>
      <c r="H56" s="29"/>
      <c r="I56" s="29"/>
      <c r="J56" s="29"/>
      <c r="K56" s="29"/>
    </row>
    <row r="57" spans="1:11" ht="12.75">
      <c r="A57" s="29"/>
      <c r="B57" s="29"/>
      <c r="C57" s="29"/>
      <c r="D57" s="29"/>
      <c r="E57" s="29"/>
      <c r="F57" s="29"/>
      <c r="G57" s="29"/>
      <c r="H57" s="29"/>
      <c r="I57" s="29"/>
      <c r="J57" s="29"/>
      <c r="K57" s="29"/>
    </row>
    <row r="58" spans="1:11" ht="12.75">
      <c r="A58" s="29"/>
      <c r="B58" s="29"/>
      <c r="C58" s="29"/>
      <c r="D58" s="29"/>
      <c r="E58" s="29"/>
      <c r="F58" s="29"/>
      <c r="G58" s="29"/>
      <c r="H58" s="29"/>
      <c r="I58" s="29"/>
      <c r="J58" s="29"/>
      <c r="K58" s="29"/>
    </row>
    <row r="59" spans="1:11" ht="12.75">
      <c r="A59" s="29"/>
      <c r="B59" s="29"/>
      <c r="C59" s="29"/>
      <c r="D59" s="29"/>
      <c r="E59" s="29"/>
      <c r="F59" s="29"/>
      <c r="G59" s="29"/>
      <c r="H59" s="29"/>
      <c r="I59" s="29"/>
      <c r="J59" s="29"/>
      <c r="K59" s="29"/>
    </row>
    <row r="60" spans="1:11" ht="12.75">
      <c r="A60" s="29"/>
      <c r="B60" s="29"/>
      <c r="C60" s="29"/>
      <c r="D60" s="29"/>
      <c r="E60" s="29"/>
      <c r="F60" s="29"/>
      <c r="G60" s="29"/>
      <c r="H60" s="29"/>
      <c r="I60" s="29"/>
      <c r="J60" s="29"/>
      <c r="K60" s="29"/>
    </row>
    <row r="61" spans="1:11" ht="12.75">
      <c r="A61" s="29"/>
      <c r="B61" s="29"/>
      <c r="C61" s="29"/>
      <c r="D61" s="29"/>
      <c r="E61" s="29"/>
      <c r="F61" s="29"/>
      <c r="G61" s="29"/>
      <c r="H61" s="29"/>
      <c r="I61" s="29"/>
      <c r="J61" s="29"/>
      <c r="K61" s="29"/>
    </row>
    <row r="62" spans="1:11" ht="12.75">
      <c r="A62" s="29"/>
      <c r="B62" s="29"/>
      <c r="C62" s="29"/>
      <c r="D62" s="29"/>
      <c r="E62" s="29"/>
      <c r="F62" s="29"/>
      <c r="G62" s="29"/>
      <c r="H62" s="29"/>
      <c r="I62" s="29"/>
      <c r="J62" s="29"/>
      <c r="K62" s="29"/>
    </row>
    <row r="63" spans="1:11" ht="12.75">
      <c r="A63" s="29"/>
      <c r="B63" s="29"/>
      <c r="C63" s="29"/>
      <c r="D63" s="29"/>
      <c r="E63" s="29"/>
      <c r="F63" s="29"/>
      <c r="G63" s="29"/>
      <c r="H63" s="29"/>
      <c r="I63" s="29"/>
      <c r="J63" s="29"/>
      <c r="K63" s="29"/>
    </row>
    <row r="64" spans="1:11" ht="12.75">
      <c r="A64" s="29"/>
      <c r="B64" s="29"/>
      <c r="C64" s="29"/>
      <c r="D64" s="29"/>
      <c r="E64" s="29"/>
      <c r="F64" s="29"/>
      <c r="G64" s="29"/>
      <c r="H64" s="29"/>
      <c r="I64" s="29"/>
      <c r="J64" s="29"/>
      <c r="K64" s="29"/>
    </row>
    <row r="65" spans="1:11" ht="12.75">
      <c r="A65" s="29"/>
      <c r="B65" s="29"/>
      <c r="C65" s="29"/>
      <c r="D65" s="29"/>
      <c r="E65" s="29"/>
      <c r="F65" s="29"/>
      <c r="G65" s="29"/>
      <c r="H65" s="29"/>
      <c r="I65" s="29"/>
      <c r="J65" s="29"/>
      <c r="K65" s="29"/>
    </row>
    <row r="66" spans="1:11" ht="12.75">
      <c r="A66" s="29"/>
      <c r="B66" s="29"/>
      <c r="C66" s="29"/>
      <c r="D66" s="29"/>
      <c r="E66" s="29"/>
      <c r="F66" s="29"/>
      <c r="G66" s="29"/>
      <c r="H66" s="29"/>
      <c r="I66" s="29"/>
      <c r="J66" s="29"/>
      <c r="K66" s="29"/>
    </row>
    <row r="67" spans="1:11" ht="12.75">
      <c r="A67" s="29"/>
      <c r="B67" s="29"/>
      <c r="C67" s="29"/>
      <c r="D67" s="29"/>
      <c r="E67" s="29"/>
      <c r="F67" s="29"/>
      <c r="G67" s="29"/>
      <c r="H67" s="29"/>
      <c r="I67" s="29"/>
      <c r="J67" s="29"/>
      <c r="K67" s="29"/>
    </row>
    <row r="68" spans="1:11" ht="12.75">
      <c r="A68" s="29"/>
      <c r="B68" s="29"/>
      <c r="C68" s="29"/>
      <c r="D68" s="29"/>
      <c r="E68" s="29"/>
      <c r="F68" s="29"/>
      <c r="G68" s="29"/>
      <c r="H68" s="29"/>
      <c r="I68" s="29"/>
      <c r="J68" s="29"/>
      <c r="K68" s="29"/>
    </row>
    <row r="69" spans="1:11" ht="12.75">
      <c r="A69" s="29"/>
      <c r="B69" s="29"/>
      <c r="C69" s="29"/>
      <c r="D69" s="29"/>
      <c r="E69" s="29"/>
      <c r="F69" s="29"/>
      <c r="G69" s="29"/>
      <c r="H69" s="29"/>
      <c r="I69" s="29"/>
      <c r="J69" s="29"/>
      <c r="K69" s="29"/>
    </row>
    <row r="70" spans="1:11" ht="12.75">
      <c r="A70" s="29"/>
      <c r="B70" s="29"/>
      <c r="C70" s="29"/>
      <c r="D70" s="29"/>
      <c r="E70" s="29"/>
      <c r="F70" s="29"/>
      <c r="G70" s="29"/>
      <c r="H70" s="29"/>
      <c r="I70" s="29"/>
      <c r="J70" s="29"/>
      <c r="K70" s="29"/>
    </row>
    <row r="71" spans="1:11" ht="12.75">
      <c r="A71" s="29"/>
      <c r="B71" s="29"/>
      <c r="C71" s="29"/>
      <c r="D71" s="29"/>
      <c r="E71" s="29"/>
      <c r="F71" s="29"/>
      <c r="G71" s="29"/>
      <c r="H71" s="29"/>
      <c r="I71" s="29"/>
      <c r="J71" s="29"/>
      <c r="K71" s="29"/>
    </row>
    <row r="72" spans="1:11" ht="12.75">
      <c r="A72" s="29"/>
      <c r="B72" s="29"/>
      <c r="C72" s="29"/>
      <c r="D72" s="29"/>
      <c r="E72" s="29"/>
      <c r="F72" s="29"/>
      <c r="G72" s="29"/>
      <c r="H72" s="29"/>
      <c r="I72" s="29"/>
      <c r="J72" s="29"/>
      <c r="K72" s="29"/>
    </row>
    <row r="73" spans="1:11" ht="12.75">
      <c r="A73" s="29"/>
      <c r="B73" s="29"/>
      <c r="C73" s="29"/>
      <c r="D73" s="29"/>
      <c r="E73" s="29"/>
      <c r="F73" s="29"/>
      <c r="G73" s="29"/>
      <c r="H73" s="29"/>
      <c r="I73" s="29"/>
      <c r="J73" s="29"/>
      <c r="K73" s="29"/>
    </row>
    <row r="74" spans="1:11" ht="12.75">
      <c r="A74" s="29"/>
      <c r="B74" s="29"/>
      <c r="C74" s="29"/>
      <c r="D74" s="29"/>
      <c r="E74" s="29"/>
      <c r="F74" s="29"/>
      <c r="G74" s="29"/>
      <c r="H74" s="29"/>
      <c r="I74" s="29"/>
      <c r="J74" s="29"/>
      <c r="K74" s="29"/>
    </row>
    <row r="75" spans="1:11" ht="12.75">
      <c r="A75" s="29"/>
      <c r="B75" s="29"/>
      <c r="C75" s="29"/>
      <c r="D75" s="29"/>
      <c r="E75" s="29"/>
      <c r="F75" s="29"/>
      <c r="G75" s="29"/>
      <c r="H75" s="29"/>
      <c r="I75" s="29"/>
      <c r="J75" s="29"/>
      <c r="K75" s="29"/>
    </row>
    <row r="76" spans="1:11" ht="12.75">
      <c r="A76" s="29"/>
      <c r="B76" s="29"/>
      <c r="C76" s="29"/>
      <c r="D76" s="29"/>
      <c r="E76" s="29"/>
      <c r="F76" s="29"/>
      <c r="G76" s="29"/>
      <c r="H76" s="29"/>
      <c r="I76" s="29"/>
      <c r="J76" s="29"/>
      <c r="K76" s="29"/>
    </row>
    <row r="77" spans="1:11" ht="12.75">
      <c r="A77" s="29"/>
      <c r="B77" s="29"/>
      <c r="C77" s="29"/>
      <c r="D77" s="29"/>
      <c r="E77" s="29"/>
      <c r="F77" s="29"/>
      <c r="G77" s="29"/>
      <c r="H77" s="29"/>
      <c r="I77" s="29"/>
      <c r="J77" s="29"/>
      <c r="K77" s="29"/>
    </row>
    <row r="78" spans="1:11" ht="12.75">
      <c r="A78" s="29"/>
      <c r="B78" s="29"/>
      <c r="C78" s="29"/>
      <c r="D78" s="29"/>
      <c r="E78" s="29"/>
      <c r="F78" s="29"/>
      <c r="G78" s="29"/>
      <c r="H78" s="29"/>
      <c r="I78" s="29"/>
      <c r="J78" s="29"/>
      <c r="K78" s="29"/>
    </row>
    <row r="79" spans="1:11" ht="12.75">
      <c r="A79" s="29"/>
      <c r="B79" s="29"/>
      <c r="C79" s="29"/>
      <c r="D79" s="29"/>
      <c r="E79" s="29"/>
      <c r="F79" s="29"/>
      <c r="G79" s="29"/>
      <c r="H79" s="29"/>
      <c r="I79" s="29"/>
      <c r="J79" s="29"/>
      <c r="K79" s="29"/>
    </row>
    <row r="80" spans="1:11" ht="12.75">
      <c r="A80" s="29"/>
      <c r="B80" s="29"/>
      <c r="C80" s="29"/>
      <c r="D80" s="29"/>
      <c r="E80" s="29"/>
      <c r="F80" s="29"/>
      <c r="G80" s="29"/>
      <c r="H80" s="29"/>
      <c r="I80" s="29"/>
      <c r="J80" s="29"/>
      <c r="K80" s="29"/>
    </row>
    <row r="81" spans="1:11" ht="12.75">
      <c r="A81" s="29"/>
      <c r="B81" s="29"/>
      <c r="C81" s="29"/>
      <c r="D81" s="29"/>
      <c r="E81" s="29"/>
      <c r="F81" s="29"/>
      <c r="G81" s="29"/>
      <c r="H81" s="29"/>
      <c r="I81" s="29"/>
      <c r="J81" s="29"/>
      <c r="K81" s="29"/>
    </row>
    <row r="82" spans="1:11" ht="12.75">
      <c r="A82" s="29"/>
      <c r="B82" s="29"/>
      <c r="C82" s="29"/>
      <c r="D82" s="29"/>
      <c r="E82" s="29"/>
      <c r="F82" s="29"/>
      <c r="G82" s="29"/>
      <c r="H82" s="29"/>
      <c r="I82" s="29"/>
      <c r="J82" s="29"/>
      <c r="K82" s="29"/>
    </row>
    <row r="83" spans="1:11" ht="12.75">
      <c r="A83" s="29"/>
      <c r="B83" s="29"/>
      <c r="C83" s="29"/>
      <c r="D83" s="29"/>
      <c r="E83" s="29"/>
      <c r="F83" s="29"/>
      <c r="G83" s="29"/>
      <c r="H83" s="29"/>
      <c r="I83" s="29"/>
      <c r="J83" s="29"/>
      <c r="K83" s="29"/>
    </row>
    <row r="84" spans="1:11" ht="12.75">
      <c r="A84" s="29"/>
      <c r="B84" s="29"/>
      <c r="C84" s="29"/>
      <c r="D84" s="29"/>
      <c r="E84" s="29"/>
      <c r="F84" s="29"/>
      <c r="G84" s="29"/>
      <c r="H84" s="29"/>
      <c r="I84" s="29"/>
      <c r="J84" s="29"/>
      <c r="K84" s="29"/>
    </row>
    <row r="85" spans="1:11" ht="12.75">
      <c r="A85" s="29"/>
      <c r="B85" s="29"/>
      <c r="C85" s="29"/>
      <c r="D85" s="29"/>
      <c r="E85" s="29"/>
      <c r="F85" s="29"/>
      <c r="G85" s="29"/>
      <c r="H85" s="29"/>
      <c r="I85" s="29"/>
      <c r="J85" s="29"/>
      <c r="K85" s="29"/>
    </row>
    <row r="86" spans="1:11" ht="12.75">
      <c r="A86" s="29"/>
      <c r="B86" s="29"/>
      <c r="C86" s="29"/>
      <c r="D86" s="29"/>
      <c r="E86" s="29"/>
      <c r="F86" s="29"/>
      <c r="G86" s="29"/>
      <c r="H86" s="29"/>
      <c r="I86" s="29"/>
      <c r="J86" s="29"/>
      <c r="K86" s="29"/>
    </row>
    <row r="87" spans="1:11" ht="12.75">
      <c r="A87" s="29"/>
      <c r="B87" s="29"/>
      <c r="C87" s="29"/>
      <c r="D87" s="29"/>
      <c r="E87" s="29"/>
      <c r="F87" s="29"/>
      <c r="G87" s="29"/>
      <c r="H87" s="29"/>
      <c r="I87" s="29"/>
      <c r="J87" s="29"/>
      <c r="K87" s="29"/>
    </row>
    <row r="88" spans="1:11" ht="12.75">
      <c r="A88" s="29"/>
      <c r="B88" s="29"/>
      <c r="C88" s="29"/>
      <c r="D88" s="29"/>
      <c r="E88" s="29"/>
      <c r="F88" s="29"/>
      <c r="G88" s="29"/>
      <c r="H88" s="29"/>
      <c r="I88" s="29"/>
      <c r="J88" s="29"/>
      <c r="K88" s="29"/>
    </row>
    <row r="89" spans="1:11" ht="12.75">
      <c r="A89" s="29"/>
      <c r="B89" s="29"/>
      <c r="C89" s="29"/>
      <c r="D89" s="29"/>
      <c r="E89" s="29"/>
      <c r="F89" s="29"/>
      <c r="G89" s="29"/>
      <c r="H89" s="29"/>
      <c r="I89" s="29"/>
      <c r="J89" s="29"/>
      <c r="K89" s="29"/>
    </row>
    <row r="90" spans="1:11" ht="12.75">
      <c r="A90" s="29"/>
      <c r="B90" s="29"/>
      <c r="C90" s="29"/>
      <c r="D90" s="29"/>
      <c r="E90" s="29"/>
      <c r="F90" s="29"/>
      <c r="G90" s="29"/>
      <c r="H90" s="29"/>
      <c r="I90" s="29"/>
      <c r="J90" s="29"/>
      <c r="K90" s="29"/>
    </row>
    <row r="91" spans="1:11" ht="12.75">
      <c r="A91" s="29"/>
      <c r="B91" s="29"/>
      <c r="C91" s="29"/>
      <c r="D91" s="29"/>
      <c r="E91" s="29"/>
      <c r="F91" s="29"/>
      <c r="G91" s="29"/>
      <c r="H91" s="29"/>
      <c r="I91" s="29"/>
      <c r="J91" s="29"/>
      <c r="K91" s="29"/>
    </row>
    <row r="92" spans="1:11" ht="12.75">
      <c r="A92" s="29"/>
      <c r="B92" s="29"/>
      <c r="C92" s="29"/>
      <c r="D92" s="29"/>
      <c r="E92" s="29"/>
      <c r="F92" s="29"/>
      <c r="G92" s="29"/>
      <c r="H92" s="29"/>
      <c r="I92" s="29"/>
      <c r="J92" s="29"/>
      <c r="K92" s="29"/>
    </row>
    <row r="93" spans="1:11" ht="12.75">
      <c r="A93" s="29"/>
      <c r="B93" s="29"/>
      <c r="C93" s="29"/>
      <c r="D93" s="29"/>
      <c r="E93" s="29"/>
      <c r="F93" s="29"/>
      <c r="G93" s="29"/>
      <c r="H93" s="29"/>
      <c r="I93" s="29"/>
      <c r="J93" s="29"/>
      <c r="K93" s="29"/>
    </row>
    <row r="94" spans="1:11" ht="12.75">
      <c r="A94" s="29"/>
      <c r="B94" s="29"/>
      <c r="C94" s="29"/>
      <c r="D94" s="29"/>
      <c r="E94" s="29"/>
      <c r="F94" s="29"/>
      <c r="G94" s="29"/>
      <c r="H94" s="29"/>
      <c r="I94" s="29"/>
      <c r="J94" s="29"/>
      <c r="K94" s="29"/>
    </row>
    <row r="95" spans="1:11" ht="12.75">
      <c r="A95" s="29"/>
      <c r="B95" s="29"/>
      <c r="C95" s="29"/>
      <c r="D95" s="29"/>
      <c r="E95" s="29"/>
      <c r="F95" s="29"/>
      <c r="G95" s="29"/>
      <c r="H95" s="29"/>
      <c r="I95" s="29"/>
      <c r="J95" s="29"/>
      <c r="K95" s="29"/>
    </row>
    <row r="96" spans="1:11" ht="12.75">
      <c r="A96" s="29"/>
      <c r="B96" s="29"/>
      <c r="C96" s="29"/>
      <c r="D96" s="29"/>
      <c r="E96" s="29"/>
      <c r="F96" s="29"/>
      <c r="G96" s="29"/>
      <c r="H96" s="29"/>
      <c r="I96" s="29"/>
      <c r="J96" s="29"/>
      <c r="K96" s="29"/>
    </row>
    <row r="97" spans="1:11" ht="12.75">
      <c r="A97" s="29"/>
      <c r="B97" s="29"/>
      <c r="C97" s="29"/>
      <c r="D97" s="29"/>
      <c r="E97" s="29"/>
      <c r="F97" s="29"/>
      <c r="G97" s="29"/>
      <c r="H97" s="29"/>
      <c r="I97" s="29"/>
      <c r="J97" s="29"/>
      <c r="K97" s="29"/>
    </row>
    <row r="98" spans="1:11" ht="12.75">
      <c r="A98" s="29"/>
      <c r="B98" s="29"/>
      <c r="C98" s="29"/>
      <c r="D98" s="29"/>
      <c r="E98" s="29"/>
      <c r="F98" s="29"/>
      <c r="G98" s="29"/>
      <c r="H98" s="29"/>
      <c r="I98" s="29"/>
      <c r="J98" s="29"/>
      <c r="K98" s="29"/>
    </row>
    <row r="99" spans="1:11" ht="12.75">
      <c r="A99" s="29"/>
      <c r="B99" s="29"/>
      <c r="C99" s="29"/>
      <c r="D99" s="29"/>
      <c r="E99" s="29"/>
      <c r="F99" s="29"/>
      <c r="G99" s="29"/>
      <c r="H99" s="29"/>
      <c r="I99" s="29"/>
      <c r="J99" s="29"/>
      <c r="K99" s="29"/>
    </row>
    <row r="100" spans="1:11" ht="12.75">
      <c r="A100" s="29"/>
      <c r="B100" s="29"/>
      <c r="C100" s="29"/>
      <c r="D100" s="29"/>
      <c r="E100" s="29"/>
      <c r="F100" s="29"/>
      <c r="G100" s="29"/>
      <c r="H100" s="29"/>
      <c r="I100" s="29"/>
      <c r="J100" s="29"/>
      <c r="K100" s="29"/>
    </row>
    <row r="101" spans="1:11" ht="12.75">
      <c r="A101" s="29"/>
      <c r="B101" s="29"/>
      <c r="C101" s="29"/>
      <c r="D101" s="29"/>
      <c r="E101" s="29"/>
      <c r="F101" s="29"/>
      <c r="G101" s="29"/>
      <c r="H101" s="29"/>
      <c r="I101" s="29"/>
      <c r="J101" s="29"/>
      <c r="K101" s="29"/>
    </row>
    <row r="102" spans="1:11" ht="12.75">
      <c r="A102" s="29"/>
      <c r="B102" s="29"/>
      <c r="C102" s="29"/>
      <c r="D102" s="29"/>
      <c r="E102" s="29"/>
      <c r="F102" s="29"/>
      <c r="G102" s="29"/>
      <c r="H102" s="29"/>
      <c r="I102" s="29"/>
      <c r="J102" s="29"/>
      <c r="K102" s="29"/>
    </row>
    <row r="103" spans="1:11" ht="12.75">
      <c r="A103" s="29"/>
      <c r="B103" s="29"/>
      <c r="C103" s="29"/>
      <c r="D103" s="29"/>
      <c r="E103" s="29"/>
      <c r="F103" s="29"/>
      <c r="G103" s="29"/>
      <c r="H103" s="29"/>
      <c r="I103" s="29"/>
      <c r="J103" s="29"/>
      <c r="K103" s="29"/>
    </row>
    <row r="104" spans="1:11" ht="12.75">
      <c r="A104" s="29"/>
      <c r="B104" s="29"/>
      <c r="C104" s="29"/>
      <c r="D104" s="29"/>
      <c r="E104" s="29"/>
      <c r="F104" s="29"/>
      <c r="G104" s="29"/>
      <c r="H104" s="29"/>
      <c r="I104" s="29"/>
      <c r="J104" s="29"/>
      <c r="K104" s="29"/>
    </row>
    <row r="105" spans="1:11" ht="12.75">
      <c r="A105" s="29"/>
      <c r="B105" s="29"/>
      <c r="C105" s="29"/>
      <c r="D105" s="29"/>
      <c r="E105" s="29"/>
      <c r="F105" s="29"/>
      <c r="G105" s="29"/>
      <c r="H105" s="29"/>
      <c r="I105" s="29"/>
      <c r="J105" s="29"/>
      <c r="K105" s="29"/>
    </row>
    <row r="106" spans="1:11" ht="12.75">
      <c r="A106" s="29"/>
      <c r="B106" s="29"/>
      <c r="C106" s="29"/>
      <c r="D106" s="29"/>
      <c r="E106" s="29"/>
      <c r="F106" s="29"/>
      <c r="G106" s="29"/>
      <c r="H106" s="29"/>
      <c r="I106" s="29"/>
      <c r="J106" s="29"/>
      <c r="K106" s="29"/>
    </row>
    <row r="107" spans="1:11" ht="12.75">
      <c r="A107" s="29"/>
      <c r="B107" s="29"/>
      <c r="C107" s="29"/>
      <c r="D107" s="29"/>
      <c r="E107" s="29"/>
      <c r="F107" s="29"/>
      <c r="G107" s="29"/>
      <c r="H107" s="29"/>
      <c r="I107" s="29"/>
      <c r="J107" s="29"/>
      <c r="K107" s="29"/>
    </row>
    <row r="108" spans="1:11" ht="12.75">
      <c r="A108" s="29"/>
      <c r="B108" s="29"/>
      <c r="C108" s="29"/>
      <c r="D108" s="29"/>
      <c r="E108" s="29"/>
      <c r="F108" s="29"/>
      <c r="G108" s="29"/>
      <c r="H108" s="29"/>
      <c r="I108" s="29"/>
      <c r="J108" s="29"/>
      <c r="K108" s="29"/>
    </row>
    <row r="109" spans="1:11" ht="12.75">
      <c r="A109" s="29"/>
      <c r="B109" s="29"/>
      <c r="C109" s="29"/>
      <c r="D109" s="29"/>
      <c r="E109" s="29"/>
      <c r="F109" s="29"/>
      <c r="G109" s="29"/>
      <c r="H109" s="29"/>
      <c r="I109" s="29"/>
      <c r="J109" s="29"/>
      <c r="K109" s="29"/>
    </row>
    <row r="110" spans="1:11" ht="12.75">
      <c r="A110" s="29"/>
      <c r="B110" s="29"/>
      <c r="C110" s="29"/>
      <c r="D110" s="29"/>
      <c r="E110" s="29"/>
      <c r="F110" s="29"/>
      <c r="G110" s="29"/>
      <c r="H110" s="29"/>
      <c r="I110" s="29"/>
      <c r="J110" s="29"/>
      <c r="K110" s="29"/>
    </row>
    <row r="111" spans="1:11" ht="12.75">
      <c r="A111" s="29"/>
      <c r="B111" s="29"/>
      <c r="C111" s="29"/>
      <c r="D111" s="29"/>
      <c r="E111" s="29"/>
      <c r="F111" s="29"/>
      <c r="G111" s="29"/>
      <c r="H111" s="29"/>
      <c r="I111" s="29"/>
      <c r="J111" s="29"/>
      <c r="K111" s="29"/>
    </row>
    <row r="112" spans="1:11" ht="12.75">
      <c r="A112" s="29"/>
      <c r="B112" s="29"/>
      <c r="C112" s="29"/>
      <c r="D112" s="29"/>
      <c r="E112" s="29"/>
      <c r="F112" s="29"/>
      <c r="G112" s="29"/>
      <c r="H112" s="29"/>
      <c r="I112" s="29"/>
      <c r="J112" s="29"/>
      <c r="K112" s="29"/>
    </row>
    <row r="113" spans="1:11" ht="12.75">
      <c r="A113" s="29"/>
      <c r="B113" s="29"/>
      <c r="C113" s="29"/>
      <c r="D113" s="29"/>
      <c r="E113" s="29"/>
      <c r="F113" s="29"/>
      <c r="G113" s="29"/>
      <c r="H113" s="29"/>
      <c r="I113" s="29"/>
      <c r="J113" s="29"/>
      <c r="K113" s="29"/>
    </row>
    <row r="114" spans="1:11" ht="12.75">
      <c r="A114" s="29"/>
      <c r="B114" s="29"/>
      <c r="C114" s="29"/>
      <c r="D114" s="29"/>
      <c r="E114" s="29"/>
      <c r="F114" s="29"/>
      <c r="G114" s="29"/>
      <c r="H114" s="29"/>
      <c r="I114" s="29"/>
      <c r="J114" s="29"/>
      <c r="K114" s="29"/>
    </row>
    <row r="115" spans="1:11" ht="12.75">
      <c r="A115" s="29"/>
      <c r="B115" s="29"/>
      <c r="C115" s="29"/>
      <c r="D115" s="29"/>
      <c r="E115" s="29"/>
      <c r="F115" s="29"/>
      <c r="G115" s="29"/>
      <c r="H115" s="29"/>
      <c r="I115" s="29"/>
      <c r="J115" s="29"/>
      <c r="K115" s="29"/>
    </row>
    <row r="116" spans="1:11" ht="12.75">
      <c r="A116" s="29"/>
      <c r="B116" s="29"/>
      <c r="C116" s="29"/>
      <c r="D116" s="29"/>
      <c r="E116" s="29"/>
      <c r="F116" s="29"/>
      <c r="G116" s="29"/>
      <c r="H116" s="29"/>
      <c r="I116" s="29"/>
      <c r="J116" s="29"/>
      <c r="K116" s="29"/>
    </row>
    <row r="117" spans="1:11" ht="12.75">
      <c r="A117" s="29"/>
      <c r="B117" s="29"/>
      <c r="C117" s="29"/>
      <c r="D117" s="29"/>
      <c r="E117" s="29"/>
      <c r="F117" s="29"/>
      <c r="G117" s="29"/>
      <c r="H117" s="29"/>
      <c r="I117" s="29"/>
      <c r="J117" s="29"/>
      <c r="K117" s="29"/>
    </row>
    <row r="118" spans="1:11" ht="12.75">
      <c r="A118" s="29"/>
      <c r="B118" s="29"/>
      <c r="C118" s="29"/>
      <c r="D118" s="29"/>
      <c r="E118" s="29"/>
      <c r="F118" s="29"/>
      <c r="G118" s="29"/>
      <c r="H118" s="29"/>
      <c r="I118" s="29"/>
      <c r="J118" s="29"/>
      <c r="K118" s="29"/>
    </row>
    <row r="119" spans="1:11" ht="12.75">
      <c r="A119" s="29"/>
      <c r="B119" s="29"/>
      <c r="C119" s="29"/>
      <c r="D119" s="29"/>
      <c r="E119" s="29"/>
      <c r="F119" s="29"/>
      <c r="G119" s="29"/>
      <c r="H119" s="29"/>
      <c r="I119" s="29"/>
      <c r="J119" s="29"/>
      <c r="K119" s="29"/>
    </row>
    <row r="120" spans="1:11" ht="12.75">
      <c r="A120" s="29"/>
      <c r="B120" s="29"/>
      <c r="C120" s="29"/>
      <c r="D120" s="29"/>
      <c r="E120" s="29"/>
      <c r="F120" s="29"/>
      <c r="G120" s="29"/>
      <c r="H120" s="29"/>
      <c r="I120" s="29"/>
      <c r="J120" s="29"/>
      <c r="K120" s="29"/>
    </row>
    <row r="121" spans="1:11" ht="12.75">
      <c r="A121" s="29"/>
      <c r="B121" s="29"/>
      <c r="C121" s="29"/>
      <c r="D121" s="29"/>
      <c r="E121" s="29"/>
      <c r="F121" s="29"/>
      <c r="G121" s="29"/>
      <c r="H121" s="29"/>
      <c r="I121" s="29"/>
      <c r="J121" s="29"/>
      <c r="K121" s="29"/>
    </row>
    <row r="122" spans="1:11" ht="12.75">
      <c r="A122" s="29"/>
      <c r="B122" s="29"/>
      <c r="C122" s="29"/>
      <c r="D122" s="29"/>
      <c r="E122" s="29"/>
      <c r="F122" s="29"/>
      <c r="G122" s="29"/>
      <c r="H122" s="29"/>
      <c r="I122" s="29"/>
      <c r="J122" s="29"/>
      <c r="K122" s="29"/>
    </row>
    <row r="123" spans="1:11" ht="12.75">
      <c r="A123" s="29"/>
      <c r="B123" s="29"/>
      <c r="C123" s="29"/>
      <c r="D123" s="29"/>
      <c r="E123" s="29"/>
      <c r="F123" s="29"/>
      <c r="G123" s="29"/>
      <c r="H123" s="29"/>
      <c r="I123" s="29"/>
      <c r="J123" s="29"/>
      <c r="K123" s="29"/>
    </row>
    <row r="124" spans="1:11" ht="12.75">
      <c r="A124" s="29"/>
      <c r="B124" s="29"/>
      <c r="C124" s="29"/>
      <c r="D124" s="29"/>
      <c r="E124" s="29"/>
      <c r="F124" s="29"/>
      <c r="G124" s="29"/>
      <c r="H124" s="29"/>
      <c r="I124" s="29"/>
      <c r="J124" s="29"/>
      <c r="K124" s="29"/>
    </row>
    <row r="125" spans="1:11" ht="12.75">
      <c r="A125" s="29"/>
      <c r="B125" s="29"/>
      <c r="C125" s="29"/>
      <c r="D125" s="29"/>
      <c r="E125" s="29"/>
      <c r="F125" s="29"/>
      <c r="G125" s="29"/>
      <c r="H125" s="29"/>
      <c r="I125" s="29"/>
      <c r="J125" s="29"/>
      <c r="K125" s="29"/>
    </row>
  </sheetData>
  <sheetProtection password="EF65" sheet="1" objects="1" scenarios="1"/>
  <mergeCells count="49">
    <mergeCell ref="A47:K47"/>
    <mergeCell ref="A37:D37"/>
    <mergeCell ref="E37:G37"/>
    <mergeCell ref="A44:K44"/>
    <mergeCell ref="A45:K45"/>
    <mergeCell ref="A38:K38"/>
    <mergeCell ref="A39:D42"/>
    <mergeCell ref="E39:G43"/>
    <mergeCell ref="H39:K42"/>
    <mergeCell ref="G34:J34"/>
    <mergeCell ref="K34:K36"/>
    <mergeCell ref="A35:E36"/>
    <mergeCell ref="G35:J35"/>
    <mergeCell ref="G36:J36"/>
    <mergeCell ref="A46:K46"/>
    <mergeCell ref="H37:K37"/>
    <mergeCell ref="A32:K32"/>
    <mergeCell ref="A18:K18"/>
    <mergeCell ref="A19:K19"/>
    <mergeCell ref="A20:K27"/>
    <mergeCell ref="A28:K28"/>
    <mergeCell ref="A43:D43"/>
    <mergeCell ref="H43:K43"/>
    <mergeCell ref="A33:K33"/>
    <mergeCell ref="A34:E34"/>
    <mergeCell ref="F34:F36"/>
    <mergeCell ref="H13:K16"/>
    <mergeCell ref="A17:D17"/>
    <mergeCell ref="H17:K17"/>
    <mergeCell ref="A29:K29"/>
    <mergeCell ref="A30:K30"/>
    <mergeCell ref="A31:K31"/>
    <mergeCell ref="A1:K2"/>
    <mergeCell ref="A3:K3"/>
    <mergeCell ref="A4:K4"/>
    <mergeCell ref="A5:K5"/>
    <mergeCell ref="A6:K6"/>
    <mergeCell ref="A11:K11"/>
    <mergeCell ref="G10:J10"/>
    <mergeCell ref="A12:K12"/>
    <mergeCell ref="A13:D16"/>
    <mergeCell ref="E13:G17"/>
    <mergeCell ref="A7:K7"/>
    <mergeCell ref="A8:E8"/>
    <mergeCell ref="F8:F10"/>
    <mergeCell ref="G8:J8"/>
    <mergeCell ref="K8:K10"/>
    <mergeCell ref="A9:E10"/>
    <mergeCell ref="G9:J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sheetPr>
    <pageSetUpPr fitToPage="1"/>
  </sheetPr>
  <dimension ref="A1:CA115"/>
  <sheetViews>
    <sheetView zoomScalePageLayoutView="0" workbookViewId="0" topLeftCell="A1">
      <selection activeCell="A11" sqref="A11:W11"/>
    </sheetView>
  </sheetViews>
  <sheetFormatPr defaultColWidth="9.140625" defaultRowHeight="12.75"/>
  <cols>
    <col min="1" max="17" width="2.7109375" style="0" customWidth="1"/>
    <col min="18" max="18" width="3.28125" style="0" customWidth="1"/>
    <col min="19" max="24" width="2.7109375" style="0" customWidth="1"/>
    <col min="25" max="25" width="3.7109375" style="0" customWidth="1"/>
    <col min="26" max="28" width="2.7109375" style="0" customWidth="1"/>
    <col min="29" max="29" width="3.28125" style="0" customWidth="1"/>
    <col min="30" max="44" width="2.7109375" style="0" customWidth="1"/>
    <col min="45" max="68" width="9.140625" style="29" customWidth="1"/>
    <col min="69" max="79" width="9.140625" style="28" customWidth="1"/>
  </cols>
  <sheetData>
    <row r="1" spans="1:44" ht="21.75" customHeight="1">
      <c r="A1" s="84"/>
      <c r="B1" s="84"/>
      <c r="C1" s="84"/>
      <c r="D1" s="84"/>
      <c r="E1" s="84"/>
      <c r="F1" s="84"/>
      <c r="G1" s="84"/>
      <c r="H1" s="84"/>
      <c r="I1" s="84"/>
      <c r="J1" s="84"/>
      <c r="K1" s="84"/>
      <c r="L1" s="84"/>
      <c r="M1" s="84"/>
      <c r="N1" s="84"/>
      <c r="O1" s="84"/>
      <c r="P1" s="84"/>
      <c r="Q1" s="84"/>
      <c r="R1" s="84"/>
      <c r="S1" s="84"/>
      <c r="T1" s="1677" t="s">
        <v>311</v>
      </c>
      <c r="U1" s="500"/>
      <c r="V1" s="500"/>
      <c r="W1" s="500"/>
      <c r="X1" s="500"/>
      <c r="Y1" s="500"/>
      <c r="Z1" s="500"/>
      <c r="AA1" s="501"/>
      <c r="AB1" s="84"/>
      <c r="AC1" s="84"/>
      <c r="AD1" s="331"/>
      <c r="AE1" s="331"/>
      <c r="AF1" s="1649" t="s">
        <v>323</v>
      </c>
      <c r="AG1" s="1650"/>
      <c r="AH1" s="1650"/>
      <c r="AI1" s="1650"/>
      <c r="AJ1" s="1650"/>
      <c r="AK1" s="1650"/>
      <c r="AL1" s="1650"/>
      <c r="AM1" s="1650"/>
      <c r="AN1" s="1650"/>
      <c r="AO1" s="1650"/>
      <c r="AP1" s="1650"/>
      <c r="AQ1" s="1650"/>
      <c r="AR1" s="1651"/>
    </row>
    <row r="2" spans="1:44" ht="18" customHeight="1">
      <c r="A2" s="84"/>
      <c r="B2" s="84"/>
      <c r="C2" s="84"/>
      <c r="D2" s="84"/>
      <c r="E2" s="84"/>
      <c r="F2" s="84"/>
      <c r="G2" s="84"/>
      <c r="H2" s="84"/>
      <c r="I2" s="84"/>
      <c r="J2" s="84"/>
      <c r="K2" s="84"/>
      <c r="L2" s="84"/>
      <c r="M2" s="84"/>
      <c r="N2" s="84"/>
      <c r="O2" s="84"/>
      <c r="P2" s="84"/>
      <c r="Q2" s="84"/>
      <c r="R2" s="300"/>
      <c r="S2" s="84"/>
      <c r="T2" s="1678" t="s">
        <v>312</v>
      </c>
      <c r="U2" s="503"/>
      <c r="V2" s="503"/>
      <c r="W2" s="503"/>
      <c r="X2" s="503"/>
      <c r="Y2" s="503"/>
      <c r="Z2" s="503"/>
      <c r="AA2" s="489"/>
      <c r="AB2" s="84"/>
      <c r="AC2" s="300"/>
      <c r="AD2" s="331"/>
      <c r="AE2" s="331"/>
      <c r="AF2" s="1652"/>
      <c r="AG2" s="519"/>
      <c r="AH2" s="519"/>
      <c r="AI2" s="519"/>
      <c r="AJ2" s="519"/>
      <c r="AK2" s="519"/>
      <c r="AL2" s="519"/>
      <c r="AM2" s="519"/>
      <c r="AN2" s="519"/>
      <c r="AO2" s="519"/>
      <c r="AP2" s="519"/>
      <c r="AQ2" s="519"/>
      <c r="AR2" s="1653"/>
    </row>
    <row r="3" spans="1:44" ht="14.25" customHeight="1">
      <c r="A3" s="84"/>
      <c r="B3" s="84"/>
      <c r="C3" s="84"/>
      <c r="D3" s="84"/>
      <c r="E3" s="84"/>
      <c r="F3" s="84"/>
      <c r="G3" s="84"/>
      <c r="H3" s="84"/>
      <c r="I3" s="84"/>
      <c r="J3" s="84"/>
      <c r="K3" s="84"/>
      <c r="L3" s="84"/>
      <c r="M3" s="84"/>
      <c r="N3" s="84"/>
      <c r="O3" s="84"/>
      <c r="P3" s="84"/>
      <c r="Q3" s="84"/>
      <c r="R3" s="84"/>
      <c r="S3" s="84"/>
      <c r="T3" s="1626" t="s">
        <v>313</v>
      </c>
      <c r="U3" s="503"/>
      <c r="V3" s="503"/>
      <c r="W3" s="503"/>
      <c r="X3" s="503"/>
      <c r="Y3" s="503"/>
      <c r="Z3" s="503"/>
      <c r="AA3" s="489"/>
      <c r="AB3" s="84"/>
      <c r="AC3" s="84"/>
      <c r="AD3" s="331"/>
      <c r="AE3" s="331"/>
      <c r="AF3" s="1652"/>
      <c r="AG3" s="519"/>
      <c r="AH3" s="519"/>
      <c r="AI3" s="519"/>
      <c r="AJ3" s="519"/>
      <c r="AK3" s="519"/>
      <c r="AL3" s="519"/>
      <c r="AM3" s="519"/>
      <c r="AN3" s="519"/>
      <c r="AO3" s="519"/>
      <c r="AP3" s="519"/>
      <c r="AQ3" s="519"/>
      <c r="AR3" s="1653"/>
    </row>
    <row r="4" spans="1:44" ht="21.75" customHeight="1">
      <c r="A4" s="1632"/>
      <c r="B4" s="1632"/>
      <c r="C4" s="1632"/>
      <c r="D4" s="1632"/>
      <c r="E4" s="1632"/>
      <c r="F4" s="1600" t="s">
        <v>310</v>
      </c>
      <c r="G4" s="1601"/>
      <c r="H4" s="1601"/>
      <c r="I4" s="1601"/>
      <c r="J4" s="1601"/>
      <c r="K4" s="1601"/>
      <c r="L4" s="1601"/>
      <c r="M4" s="1601"/>
      <c r="N4" s="1601"/>
      <c r="O4" s="1601"/>
      <c r="P4" s="1601"/>
      <c r="Q4" s="1601"/>
      <c r="R4" s="1601"/>
      <c r="S4" s="1602"/>
      <c r="T4" s="1627">
        <v>2014</v>
      </c>
      <c r="U4" s="505"/>
      <c r="V4" s="505"/>
      <c r="W4" s="505"/>
      <c r="X4" s="505"/>
      <c r="Y4" s="505"/>
      <c r="Z4" s="505"/>
      <c r="AA4" s="506"/>
      <c r="AB4" s="84"/>
      <c r="AC4" s="84"/>
      <c r="AD4" s="331"/>
      <c r="AE4" s="331"/>
      <c r="AF4" s="1652"/>
      <c r="AG4" s="519"/>
      <c r="AH4" s="519"/>
      <c r="AI4" s="519"/>
      <c r="AJ4" s="519"/>
      <c r="AK4" s="519"/>
      <c r="AL4" s="519"/>
      <c r="AM4" s="519"/>
      <c r="AN4" s="519"/>
      <c r="AO4" s="519"/>
      <c r="AP4" s="519"/>
      <c r="AQ4" s="519"/>
      <c r="AR4" s="1653"/>
    </row>
    <row r="5" spans="1:44" ht="15" customHeight="1">
      <c r="A5" s="1636" t="s">
        <v>415</v>
      </c>
      <c r="B5" s="1637"/>
      <c r="C5" s="1637"/>
      <c r="D5" s="1637"/>
      <c r="E5" s="1637"/>
      <c r="F5" s="1637"/>
      <c r="G5" s="1637"/>
      <c r="H5" s="1637"/>
      <c r="I5" s="1637"/>
      <c r="J5" s="1637"/>
      <c r="K5" s="1637"/>
      <c r="L5" s="1637"/>
      <c r="M5" s="1637"/>
      <c r="N5" s="1637"/>
      <c r="O5" s="1637"/>
      <c r="P5" s="1637"/>
      <c r="Q5" s="1637"/>
      <c r="R5" s="1637"/>
      <c r="S5" s="158"/>
      <c r="T5" s="84"/>
      <c r="U5" s="1603"/>
      <c r="V5" s="1603"/>
      <c r="W5" s="1603"/>
      <c r="X5" s="1603"/>
      <c r="Y5" s="1603"/>
      <c r="Z5" s="1603"/>
      <c r="AA5" s="84"/>
      <c r="AB5" s="84"/>
      <c r="AC5" s="84"/>
      <c r="AD5" s="331"/>
      <c r="AE5" s="331"/>
      <c r="AF5" s="1652"/>
      <c r="AG5" s="519"/>
      <c r="AH5" s="519"/>
      <c r="AI5" s="519"/>
      <c r="AJ5" s="519"/>
      <c r="AK5" s="519"/>
      <c r="AL5" s="519"/>
      <c r="AM5" s="519"/>
      <c r="AN5" s="519"/>
      <c r="AO5" s="519"/>
      <c r="AP5" s="519"/>
      <c r="AQ5" s="519"/>
      <c r="AR5" s="1653"/>
    </row>
    <row r="6" spans="1:44" ht="15" customHeight="1">
      <c r="A6" s="1637"/>
      <c r="B6" s="1637"/>
      <c r="C6" s="1637"/>
      <c r="D6" s="1637"/>
      <c r="E6" s="1637"/>
      <c r="F6" s="1637"/>
      <c r="G6" s="1637"/>
      <c r="H6" s="1637"/>
      <c r="I6" s="1637"/>
      <c r="J6" s="1637"/>
      <c r="K6" s="1637"/>
      <c r="L6" s="1637"/>
      <c r="M6" s="1637"/>
      <c r="N6" s="1637"/>
      <c r="O6" s="1637"/>
      <c r="P6" s="1637"/>
      <c r="Q6" s="1637"/>
      <c r="R6" s="1637"/>
      <c r="S6" s="158"/>
      <c r="T6" s="84"/>
      <c r="U6" s="1603" t="s">
        <v>413</v>
      </c>
      <c r="V6" s="1603"/>
      <c r="W6" s="1603"/>
      <c r="X6" s="1603"/>
      <c r="Y6" s="1603"/>
      <c r="Z6" s="1603"/>
      <c r="AA6" s="84"/>
      <c r="AB6" s="84"/>
      <c r="AC6" s="84"/>
      <c r="AD6" s="84"/>
      <c r="AE6" s="84"/>
      <c r="AF6" s="1611"/>
      <c r="AG6" s="503"/>
      <c r="AH6" s="503"/>
      <c r="AI6" s="503"/>
      <c r="AJ6" s="503"/>
      <c r="AK6" s="503"/>
      <c r="AL6" s="503"/>
      <c r="AM6" s="503"/>
      <c r="AN6" s="503"/>
      <c r="AO6" s="503"/>
      <c r="AP6" s="503"/>
      <c r="AQ6" s="503"/>
      <c r="AR6" s="1612"/>
    </row>
    <row r="7" spans="1:44" ht="10.5" customHeight="1">
      <c r="A7" s="1628" t="s">
        <v>414</v>
      </c>
      <c r="B7" s="1629"/>
      <c r="C7" s="1629"/>
      <c r="D7" s="1629"/>
      <c r="E7" s="1629"/>
      <c r="F7" s="1629"/>
      <c r="G7" s="1629"/>
      <c r="H7" s="1629"/>
      <c r="I7" s="1629"/>
      <c r="J7" s="1629"/>
      <c r="K7" s="1629"/>
      <c r="L7" s="1629"/>
      <c r="M7" s="1629"/>
      <c r="N7" s="1629"/>
      <c r="O7" s="1629"/>
      <c r="P7" s="1629"/>
      <c r="Q7" s="1629"/>
      <c r="R7" s="1629"/>
      <c r="S7" s="1629"/>
      <c r="T7" s="1607" t="s">
        <v>242</v>
      </c>
      <c r="U7" s="418"/>
      <c r="V7" s="1612"/>
      <c r="W7" s="301" t="s">
        <v>36</v>
      </c>
      <c r="X7" s="1630" t="s">
        <v>243</v>
      </c>
      <c r="Y7" s="1631"/>
      <c r="Z7" s="301"/>
      <c r="AA7" s="84"/>
      <c r="AB7" s="84"/>
      <c r="AC7" s="84"/>
      <c r="AD7" s="84"/>
      <c r="AE7" s="84"/>
      <c r="AF7" s="1644"/>
      <c r="AG7" s="1639"/>
      <c r="AH7" s="1639"/>
      <c r="AI7" s="1639"/>
      <c r="AJ7" s="1639"/>
      <c r="AK7" s="1639"/>
      <c r="AL7" s="1639"/>
      <c r="AM7" s="1639"/>
      <c r="AN7" s="1639"/>
      <c r="AO7" s="1639"/>
      <c r="AP7" s="1639"/>
      <c r="AQ7" s="1639"/>
      <c r="AR7" s="1640"/>
    </row>
    <row r="8" spans="1:44" ht="12.75">
      <c r="A8" s="1771" t="s">
        <v>493</v>
      </c>
      <c r="B8" s="1771"/>
      <c r="C8" s="1771"/>
      <c r="D8" s="1771"/>
      <c r="E8" s="1771"/>
      <c r="F8" s="1771"/>
      <c r="G8" s="1771"/>
      <c r="H8" s="1771"/>
      <c r="I8" s="1771"/>
      <c r="J8" s="1771"/>
      <c r="K8" s="1771"/>
      <c r="L8" s="1771"/>
      <c r="M8" s="1771"/>
      <c r="N8" s="1771"/>
      <c r="O8" s="1771"/>
      <c r="P8" s="1771"/>
      <c r="Q8" s="1771"/>
      <c r="R8" s="1771"/>
      <c r="S8" s="1771"/>
      <c r="T8" s="1771"/>
      <c r="U8" s="1771"/>
      <c r="V8" s="1771"/>
      <c r="W8" s="1771"/>
      <c r="X8" s="1771"/>
      <c r="Y8" s="1771"/>
      <c r="Z8" s="1771"/>
      <c r="AA8" s="1771"/>
      <c r="AB8" s="1771"/>
      <c r="AC8" s="1771"/>
      <c r="AD8" s="1771"/>
      <c r="AE8" s="1771"/>
      <c r="AF8" s="1771"/>
      <c r="AG8" s="1771"/>
      <c r="AH8" s="1771"/>
      <c r="AI8" s="1771"/>
      <c r="AJ8" s="1771"/>
      <c r="AK8" s="1771"/>
      <c r="AL8" s="1771"/>
      <c r="AM8" s="1771"/>
      <c r="AN8" s="1771"/>
      <c r="AO8" s="1771"/>
      <c r="AP8" s="1771"/>
      <c r="AQ8" s="1771"/>
      <c r="AR8" s="1771"/>
    </row>
    <row r="9" spans="1:44" ht="12" customHeight="1">
      <c r="A9" s="1576" t="s">
        <v>543</v>
      </c>
      <c r="B9" s="1693"/>
      <c r="C9" s="1693"/>
      <c r="D9" s="1693"/>
      <c r="E9" s="1693"/>
      <c r="F9" s="1693"/>
      <c r="G9" s="1693"/>
      <c r="H9" s="1693"/>
      <c r="I9" s="1693"/>
      <c r="J9" s="1693"/>
      <c r="K9" s="1693"/>
      <c r="L9" s="1693"/>
      <c r="M9" s="1693"/>
      <c r="N9" s="1693"/>
      <c r="O9" s="1693"/>
      <c r="P9" s="1693"/>
      <c r="Q9" s="1693"/>
      <c r="R9" s="1693"/>
      <c r="S9" s="1693"/>
      <c r="T9" s="1693"/>
      <c r="U9" s="1693"/>
      <c r="V9" s="1693"/>
      <c r="W9" s="1693"/>
      <c r="X9" s="1693"/>
      <c r="Y9" s="1693"/>
      <c r="Z9" s="1693"/>
      <c r="AA9" s="1693"/>
      <c r="AB9" s="1693"/>
      <c r="AC9" s="1693"/>
      <c r="AD9" s="1693"/>
      <c r="AE9" s="1693"/>
      <c r="AF9" s="1693"/>
      <c r="AG9" s="1693"/>
      <c r="AH9" s="1693"/>
      <c r="AI9" s="1693"/>
      <c r="AJ9" s="1693"/>
      <c r="AK9" s="1693"/>
      <c r="AL9" s="1693"/>
      <c r="AM9" s="1693"/>
      <c r="AN9" s="1693"/>
      <c r="AO9" s="1693"/>
      <c r="AP9" s="1693"/>
      <c r="AQ9" s="1693"/>
      <c r="AR9" s="1772"/>
    </row>
    <row r="10" spans="1:79" s="346" customFormat="1" ht="9.75" customHeight="1">
      <c r="A10" s="1757" t="s">
        <v>500</v>
      </c>
      <c r="B10" s="1758"/>
      <c r="C10" s="1758"/>
      <c r="D10" s="1758"/>
      <c r="E10" s="1758"/>
      <c r="F10" s="1758"/>
      <c r="G10" s="1758"/>
      <c r="H10" s="1758"/>
      <c r="I10" s="1758"/>
      <c r="J10" s="1758"/>
      <c r="K10" s="1758"/>
      <c r="L10" s="1758"/>
      <c r="M10" s="1758"/>
      <c r="N10" s="1758"/>
      <c r="O10" s="1758"/>
      <c r="P10" s="1758"/>
      <c r="Q10" s="1758"/>
      <c r="R10" s="1758"/>
      <c r="S10" s="1758"/>
      <c r="T10" s="1758"/>
      <c r="U10" s="1758"/>
      <c r="V10" s="1758"/>
      <c r="W10" s="1758"/>
      <c r="X10" s="344"/>
      <c r="Y10" s="1758" t="s">
        <v>499</v>
      </c>
      <c r="Z10" s="1758"/>
      <c r="AA10" s="1758"/>
      <c r="AB10" s="1758"/>
      <c r="AC10" s="1758"/>
      <c r="AD10" s="1758"/>
      <c r="AE10" s="1758"/>
      <c r="AF10" s="1758"/>
      <c r="AG10" s="1758"/>
      <c r="AH10" s="1758"/>
      <c r="AI10" s="1758"/>
      <c r="AJ10" s="1758"/>
      <c r="AK10" s="1758"/>
      <c r="AL10" s="1758"/>
      <c r="AM10" s="344"/>
      <c r="AN10" s="1758" t="s">
        <v>534</v>
      </c>
      <c r="AO10" s="1758"/>
      <c r="AP10" s="1758"/>
      <c r="AQ10" s="1758"/>
      <c r="AR10" s="1773"/>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51"/>
      <c r="BR10" s="351"/>
      <c r="BS10" s="351"/>
      <c r="BT10" s="351"/>
      <c r="BU10" s="351"/>
      <c r="BV10" s="351"/>
      <c r="BW10" s="351"/>
      <c r="BX10" s="351"/>
      <c r="BY10" s="351"/>
      <c r="BZ10" s="351"/>
      <c r="CA10" s="351"/>
    </row>
    <row r="11" spans="1:79" s="157" customFormat="1" ht="24" customHeight="1">
      <c r="A11" s="1752">
        <f>+CONCATENATE(ZAKL_DATA!B5)</f>
      </c>
      <c r="B11" s="1753"/>
      <c r="C11" s="1753"/>
      <c r="D11" s="1753"/>
      <c r="E11" s="1753"/>
      <c r="F11" s="1753"/>
      <c r="G11" s="1753"/>
      <c r="H11" s="1753"/>
      <c r="I11" s="1753"/>
      <c r="J11" s="1753"/>
      <c r="K11" s="1753"/>
      <c r="L11" s="1753"/>
      <c r="M11" s="1753"/>
      <c r="N11" s="1753"/>
      <c r="O11" s="1753"/>
      <c r="P11" s="1753"/>
      <c r="Q11" s="1753"/>
      <c r="R11" s="1753"/>
      <c r="S11" s="1753"/>
      <c r="T11" s="1753"/>
      <c r="U11" s="1753"/>
      <c r="V11" s="1753"/>
      <c r="W11" s="1754"/>
      <c r="X11" s="332"/>
      <c r="Y11" s="1752">
        <f>+CONCATENATE(+ZAKL_DATA!B4)</f>
      </c>
      <c r="Z11" s="1753"/>
      <c r="AA11" s="1753"/>
      <c r="AB11" s="1753"/>
      <c r="AC11" s="1753"/>
      <c r="AD11" s="1753"/>
      <c r="AE11" s="1753"/>
      <c r="AF11" s="1753"/>
      <c r="AG11" s="1753"/>
      <c r="AH11" s="1753"/>
      <c r="AI11" s="1753"/>
      <c r="AJ11" s="1753"/>
      <c r="AK11" s="1753"/>
      <c r="AL11" s="1754"/>
      <c r="AM11" s="332"/>
      <c r="AN11" s="1756">
        <f>+CONCATENATE(+ZAKL_DATA!B7)</f>
      </c>
      <c r="AO11" s="1634"/>
      <c r="AP11" s="1634"/>
      <c r="AQ11" s="1634"/>
      <c r="AR11" s="1635"/>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352"/>
      <c r="BR11" s="352"/>
      <c r="BS11" s="352"/>
      <c r="BT11" s="352"/>
      <c r="BU11" s="352"/>
      <c r="BV11" s="352"/>
      <c r="BW11" s="352"/>
      <c r="BX11" s="352"/>
      <c r="BY11" s="352"/>
      <c r="BZ11" s="352"/>
      <c r="CA11" s="352"/>
    </row>
    <row r="12" spans="1:79" s="346" customFormat="1" ht="9.75" customHeight="1">
      <c r="A12" s="1757" t="s">
        <v>56</v>
      </c>
      <c r="B12" s="1758"/>
      <c r="C12" s="1758"/>
      <c r="D12" s="1758"/>
      <c r="E12" s="1758"/>
      <c r="F12" s="1758"/>
      <c r="G12" s="1758"/>
      <c r="H12" s="1758"/>
      <c r="I12" s="1758"/>
      <c r="J12" s="1758"/>
      <c r="K12" s="1758"/>
      <c r="L12" s="1758"/>
      <c r="M12" s="1758"/>
      <c r="N12" s="1758"/>
      <c r="O12" s="1758"/>
      <c r="P12" s="1758"/>
      <c r="Q12" s="1758"/>
      <c r="R12" s="1758"/>
      <c r="S12" s="1758"/>
      <c r="T12" s="1758"/>
      <c r="U12" s="1758"/>
      <c r="V12" s="1758"/>
      <c r="W12" s="1758"/>
      <c r="X12" s="344"/>
      <c r="Y12" s="1759" t="s">
        <v>416</v>
      </c>
      <c r="Z12" s="1759"/>
      <c r="AA12" s="1759"/>
      <c r="AB12" s="1759"/>
      <c r="AC12" s="1760"/>
      <c r="AD12" s="1760"/>
      <c r="AE12" s="1760"/>
      <c r="AF12" s="1760"/>
      <c r="AG12" s="347"/>
      <c r="AH12" s="1761" t="s">
        <v>731</v>
      </c>
      <c r="AI12" s="1762"/>
      <c r="AJ12" s="1762"/>
      <c r="AK12" s="1762"/>
      <c r="AL12" s="1762"/>
      <c r="AM12" s="1762"/>
      <c r="AN12" s="1762"/>
      <c r="AO12" s="1762"/>
      <c r="AP12" s="1762"/>
      <c r="AQ12" s="1762"/>
      <c r="AR12" s="1763"/>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51"/>
      <c r="BR12" s="351"/>
      <c r="BS12" s="351"/>
      <c r="BT12" s="351"/>
      <c r="BU12" s="351"/>
      <c r="BV12" s="351"/>
      <c r="BW12" s="351"/>
      <c r="BX12" s="351"/>
      <c r="BY12" s="351"/>
      <c r="BZ12" s="351"/>
      <c r="CA12" s="351"/>
    </row>
    <row r="13" spans="1:79" s="157" customFormat="1" ht="24" customHeight="1">
      <c r="A13" s="1752">
        <f>+CONCATENATE(+ZAKL_DATA!B16)</f>
      </c>
      <c r="B13" s="1753"/>
      <c r="C13" s="1753"/>
      <c r="D13" s="1753"/>
      <c r="E13" s="1753"/>
      <c r="F13" s="1753"/>
      <c r="G13" s="1753"/>
      <c r="H13" s="1753"/>
      <c r="I13" s="1753"/>
      <c r="J13" s="1753"/>
      <c r="K13" s="1753"/>
      <c r="L13" s="1753"/>
      <c r="M13" s="1753"/>
      <c r="N13" s="1753"/>
      <c r="O13" s="1753"/>
      <c r="P13" s="1753"/>
      <c r="Q13" s="1753"/>
      <c r="R13" s="1753"/>
      <c r="S13" s="1753"/>
      <c r="T13" s="1753"/>
      <c r="U13" s="1753"/>
      <c r="V13" s="1753"/>
      <c r="W13" s="1754"/>
      <c r="X13" s="332"/>
      <c r="Y13" s="1736">
        <f>+CONCATENATE(ZAKL_DATA!B17)</f>
      </c>
      <c r="Z13" s="1737"/>
      <c r="AA13" s="1737"/>
      <c r="AB13" s="1737"/>
      <c r="AC13" s="1738"/>
      <c r="AD13" s="1738"/>
      <c r="AE13" s="1738"/>
      <c r="AF13" s="1739"/>
      <c r="AG13" s="332"/>
      <c r="AH13" s="1740">
        <f>+CONCATENATE(DAP1!A9)</f>
      </c>
      <c r="AI13" s="1741"/>
      <c r="AJ13" s="1741"/>
      <c r="AK13" s="1741"/>
      <c r="AL13" s="1741"/>
      <c r="AM13" s="1741"/>
      <c r="AN13" s="1742"/>
      <c r="AO13" s="1742"/>
      <c r="AP13" s="1742"/>
      <c r="AQ13" s="1742"/>
      <c r="AR13" s="1743"/>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352"/>
      <c r="BR13" s="352"/>
      <c r="BS13" s="352"/>
      <c r="BT13" s="352"/>
      <c r="BU13" s="352"/>
      <c r="BV13" s="352"/>
      <c r="BW13" s="352"/>
      <c r="BX13" s="352"/>
      <c r="BY13" s="352"/>
      <c r="BZ13" s="352"/>
      <c r="CA13" s="352"/>
    </row>
    <row r="14" spans="1:79" s="346" customFormat="1" ht="9.75" customHeight="1">
      <c r="A14" s="1767" t="s">
        <v>732</v>
      </c>
      <c r="B14" s="1764"/>
      <c r="C14" s="1764"/>
      <c r="D14" s="1764"/>
      <c r="E14" s="1764"/>
      <c r="F14" s="1764"/>
      <c r="G14" s="344"/>
      <c r="H14" s="1599" t="s">
        <v>57</v>
      </c>
      <c r="I14" s="1599"/>
      <c r="J14" s="1599"/>
      <c r="K14" s="1599"/>
      <c r="L14" s="1599"/>
      <c r="M14" s="1599"/>
      <c r="N14" s="1599"/>
      <c r="O14" s="1599"/>
      <c r="P14" s="1599"/>
      <c r="Q14" s="1599"/>
      <c r="R14" s="1599"/>
      <c r="S14" s="1599"/>
      <c r="T14" s="1599"/>
      <c r="U14" s="1599"/>
      <c r="V14" s="1599"/>
      <c r="W14" s="1599"/>
      <c r="X14" s="1599"/>
      <c r="Y14" s="1599"/>
      <c r="Z14" s="1599"/>
      <c r="AA14" s="1599"/>
      <c r="AB14" s="1599"/>
      <c r="AC14" s="1599"/>
      <c r="AD14" s="1599"/>
      <c r="AE14" s="1599"/>
      <c r="AF14" s="1599"/>
      <c r="AG14" s="1599"/>
      <c r="AH14" s="1599"/>
      <c r="AI14" s="1599"/>
      <c r="AJ14" s="344"/>
      <c r="AK14" s="1750" t="s">
        <v>733</v>
      </c>
      <c r="AL14" s="1750"/>
      <c r="AM14" s="1750"/>
      <c r="AN14" s="1750"/>
      <c r="AO14" s="1750"/>
      <c r="AP14" s="1750"/>
      <c r="AQ14" s="1750"/>
      <c r="AR14" s="1751"/>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51"/>
      <c r="BR14" s="351"/>
      <c r="BS14" s="351"/>
      <c r="BT14" s="351"/>
      <c r="BU14" s="351"/>
      <c r="BV14" s="351"/>
      <c r="BW14" s="351"/>
      <c r="BX14" s="351"/>
      <c r="BY14" s="351"/>
      <c r="BZ14" s="351"/>
      <c r="CA14" s="351"/>
    </row>
    <row r="15" spans="1:79" s="157" customFormat="1" ht="24" customHeight="1">
      <c r="A15" s="1736">
        <f>CONCATENATE(+ZAKL_DATA!B19)</f>
      </c>
      <c r="B15" s="1745"/>
      <c r="C15" s="1745"/>
      <c r="D15" s="1745"/>
      <c r="E15" s="1745"/>
      <c r="F15" s="1746"/>
      <c r="G15" s="332"/>
      <c r="H15" s="1768">
        <f>+CONCATENATE(ZAKL_DATA!B18)</f>
      </c>
      <c r="I15" s="1769"/>
      <c r="J15" s="1769"/>
      <c r="K15" s="1769"/>
      <c r="L15" s="1769"/>
      <c r="M15" s="1769"/>
      <c r="N15" s="1769"/>
      <c r="O15" s="1769"/>
      <c r="P15" s="1769"/>
      <c r="Q15" s="1769"/>
      <c r="R15" s="1769"/>
      <c r="S15" s="1769"/>
      <c r="T15" s="1769"/>
      <c r="U15" s="1769"/>
      <c r="V15" s="1769"/>
      <c r="W15" s="1769"/>
      <c r="X15" s="1769"/>
      <c r="Y15" s="1769"/>
      <c r="Z15" s="1769"/>
      <c r="AA15" s="1769"/>
      <c r="AB15" s="1769"/>
      <c r="AC15" s="1769"/>
      <c r="AD15" s="1769"/>
      <c r="AE15" s="1769"/>
      <c r="AF15" s="1769"/>
      <c r="AG15" s="1769"/>
      <c r="AH15" s="1769"/>
      <c r="AI15" s="1770"/>
      <c r="AJ15" s="332"/>
      <c r="AK15" s="1747">
        <f>+CONCATENATE(+ZAKL_DATA!B10)</f>
      </c>
      <c r="AL15" s="1748"/>
      <c r="AM15" s="1748"/>
      <c r="AN15" s="1748"/>
      <c r="AO15" s="1748"/>
      <c r="AP15" s="1748"/>
      <c r="AQ15" s="1748"/>
      <c r="AR15" s="1749"/>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352"/>
      <c r="BR15" s="352"/>
      <c r="BS15" s="352"/>
      <c r="BT15" s="352"/>
      <c r="BU15" s="352"/>
      <c r="BV15" s="352"/>
      <c r="BW15" s="352"/>
      <c r="BX15" s="352"/>
      <c r="BY15" s="352"/>
      <c r="BZ15" s="352"/>
      <c r="CA15" s="352"/>
    </row>
    <row r="16" spans="1:79" s="346" customFormat="1" ht="9.75" customHeight="1">
      <c r="A16" s="1712" t="s">
        <v>734</v>
      </c>
      <c r="B16" s="1766"/>
      <c r="C16" s="1766"/>
      <c r="D16" s="1766"/>
      <c r="E16" s="1766"/>
      <c r="F16" s="1766"/>
      <c r="G16" s="1766"/>
      <c r="H16" s="1766"/>
      <c r="I16" s="1766"/>
      <c r="J16" s="1766"/>
      <c r="K16" s="1764" t="s">
        <v>737</v>
      </c>
      <c r="L16" s="1765"/>
      <c r="M16" s="1765"/>
      <c r="N16" s="1765"/>
      <c r="O16" s="1765"/>
      <c r="P16" s="1765"/>
      <c r="Q16" s="1765"/>
      <c r="R16" s="1765"/>
      <c r="S16" s="1765"/>
      <c r="T16" s="1765"/>
      <c r="U16" s="1765"/>
      <c r="V16" s="1765"/>
      <c r="W16" s="1765"/>
      <c r="X16" s="1765"/>
      <c r="Y16" s="1765"/>
      <c r="Z16" s="1765"/>
      <c r="AA16" s="1765"/>
      <c r="AB16" s="1765"/>
      <c r="AC16" s="1765"/>
      <c r="AD16" s="1765"/>
      <c r="AE16" s="1765"/>
      <c r="AF16" s="344"/>
      <c r="AG16" s="1599" t="s">
        <v>362</v>
      </c>
      <c r="AH16" s="1599"/>
      <c r="AI16" s="1599"/>
      <c r="AJ16" s="1599"/>
      <c r="AK16" s="1599"/>
      <c r="AL16" s="1599"/>
      <c r="AM16" s="1599"/>
      <c r="AN16" s="1599"/>
      <c r="AO16" s="1599"/>
      <c r="AP16" s="1599"/>
      <c r="AQ16" s="1599"/>
      <c r="AR16" s="1755"/>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45"/>
      <c r="BO16" s="345"/>
      <c r="BP16" s="345"/>
      <c r="BQ16" s="351"/>
      <c r="BR16" s="351"/>
      <c r="BS16" s="351"/>
      <c r="BT16" s="351"/>
      <c r="BU16" s="351"/>
      <c r="BV16" s="351"/>
      <c r="BW16" s="351"/>
      <c r="BX16" s="351"/>
      <c r="BY16" s="351"/>
      <c r="BZ16" s="351"/>
      <c r="CA16" s="351"/>
    </row>
    <row r="17" spans="1:79" s="157" customFormat="1" ht="24" customHeight="1">
      <c r="A17" s="301"/>
      <c r="B17" s="1744" t="s">
        <v>735</v>
      </c>
      <c r="C17" s="842"/>
      <c r="D17" s="1589"/>
      <c r="E17" s="301" t="s">
        <v>36</v>
      </c>
      <c r="F17" s="1744" t="s">
        <v>736</v>
      </c>
      <c r="G17" s="842"/>
      <c r="H17" s="842"/>
      <c r="I17" s="842"/>
      <c r="J17" s="842"/>
      <c r="K17" s="1732" t="str">
        <f>+CONCATENATE(ZAKL_DATA!B32," / ",ZAKL_DATA!B33)</f>
        <v> / </v>
      </c>
      <c r="L17" s="1733"/>
      <c r="M17" s="1733"/>
      <c r="N17" s="1733"/>
      <c r="O17" s="1733"/>
      <c r="P17" s="1733"/>
      <c r="Q17" s="1733"/>
      <c r="R17" s="1733"/>
      <c r="S17" s="1733"/>
      <c r="T17" s="1733"/>
      <c r="U17" s="1733"/>
      <c r="V17" s="1733"/>
      <c r="W17" s="1733"/>
      <c r="X17" s="1733"/>
      <c r="Y17" s="1733"/>
      <c r="Z17" s="1733"/>
      <c r="AA17" s="1734"/>
      <c r="AB17" s="1734"/>
      <c r="AC17" s="1734"/>
      <c r="AD17" s="1734"/>
      <c r="AE17" s="1735"/>
      <c r="AF17" s="333"/>
      <c r="AG17" s="1718">
        <f>++CONCATENATE(ZAKL_DATA!B25)</f>
      </c>
      <c r="AH17" s="1719"/>
      <c r="AI17" s="1719"/>
      <c r="AJ17" s="1719"/>
      <c r="AK17" s="1719"/>
      <c r="AL17" s="1719"/>
      <c r="AM17" s="1719"/>
      <c r="AN17" s="1719"/>
      <c r="AO17" s="1719"/>
      <c r="AP17" s="1719"/>
      <c r="AQ17" s="1719"/>
      <c r="AR17" s="1720"/>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352"/>
      <c r="BR17" s="352"/>
      <c r="BS17" s="352"/>
      <c r="BT17" s="352"/>
      <c r="BU17" s="352"/>
      <c r="BV17" s="352"/>
      <c r="BW17" s="352"/>
      <c r="BX17" s="352"/>
      <c r="BY17" s="352"/>
      <c r="BZ17" s="352"/>
      <c r="CA17" s="352"/>
    </row>
    <row r="18" spans="1:79" s="346" customFormat="1" ht="9.75" customHeight="1">
      <c r="A18" s="1712" t="s">
        <v>738</v>
      </c>
      <c r="B18" s="1713"/>
      <c r="C18" s="1713"/>
      <c r="D18" s="1713"/>
      <c r="E18" s="1713"/>
      <c r="F18" s="1713"/>
      <c r="G18" s="1713"/>
      <c r="H18" s="1713"/>
      <c r="I18" s="1713"/>
      <c r="J18" s="1713"/>
      <c r="K18" s="1713"/>
      <c r="L18" s="1713"/>
      <c r="M18" s="1713"/>
      <c r="N18" s="1713"/>
      <c r="O18" s="1713"/>
      <c r="P18" s="1713"/>
      <c r="Q18" s="1713"/>
      <c r="R18" s="1713"/>
      <c r="S18" s="1713"/>
      <c r="T18" s="1713"/>
      <c r="U18" s="1713"/>
      <c r="V18" s="1713"/>
      <c r="W18" s="1713"/>
      <c r="X18" s="1713"/>
      <c r="Y18" s="1713"/>
      <c r="Z18" s="1713"/>
      <c r="AA18" s="1713"/>
      <c r="AB18" s="1713"/>
      <c r="AC18" s="1713"/>
      <c r="AD18" s="1713"/>
      <c r="AE18" s="1713"/>
      <c r="AF18" s="1713"/>
      <c r="AG18" s="1713"/>
      <c r="AH18" s="1713"/>
      <c r="AI18" s="1713"/>
      <c r="AJ18" s="1713"/>
      <c r="AK18" s="1713"/>
      <c r="AL18" s="1713"/>
      <c r="AM18" s="1713"/>
      <c r="AN18" s="1713"/>
      <c r="AO18" s="1713"/>
      <c r="AP18" s="1713"/>
      <c r="AQ18" s="1713"/>
      <c r="AR18" s="1714"/>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51"/>
      <c r="BR18" s="351"/>
      <c r="BS18" s="351"/>
      <c r="BT18" s="351"/>
      <c r="BU18" s="351"/>
      <c r="BV18" s="351"/>
      <c r="BW18" s="351"/>
      <c r="BX18" s="351"/>
      <c r="BY18" s="351"/>
      <c r="BZ18" s="351"/>
      <c r="CA18" s="351"/>
    </row>
    <row r="19" spans="1:79" s="157" customFormat="1" ht="24" customHeight="1">
      <c r="A19" s="1633">
        <f>+CONCATENATE(ZAKL_DATA!B27)</f>
      </c>
      <c r="B19" s="1634"/>
      <c r="C19" s="1634"/>
      <c r="D19" s="1634"/>
      <c r="E19" s="1634"/>
      <c r="F19" s="1634"/>
      <c r="G19" s="1634"/>
      <c r="H19" s="1634"/>
      <c r="I19" s="1634"/>
      <c r="J19" s="1634"/>
      <c r="K19" s="1634"/>
      <c r="L19" s="1634"/>
      <c r="M19" s="1634"/>
      <c r="N19" s="1634"/>
      <c r="O19" s="1634"/>
      <c r="P19" s="1634"/>
      <c r="Q19" s="1634"/>
      <c r="R19" s="1634"/>
      <c r="S19" s="1634"/>
      <c r="T19" s="1634"/>
      <c r="U19" s="1634"/>
      <c r="V19" s="1634"/>
      <c r="W19" s="1634"/>
      <c r="X19" s="1634"/>
      <c r="Y19" s="1634"/>
      <c r="Z19" s="1634"/>
      <c r="AA19" s="1634"/>
      <c r="AB19" s="1634"/>
      <c r="AC19" s="1634"/>
      <c r="AD19" s="1634"/>
      <c r="AE19" s="1634"/>
      <c r="AF19" s="1634"/>
      <c r="AG19" s="1634"/>
      <c r="AH19" s="1634"/>
      <c r="AI19" s="1634"/>
      <c r="AJ19" s="1634"/>
      <c r="AK19" s="1634"/>
      <c r="AL19" s="1634"/>
      <c r="AM19" s="1634"/>
      <c r="AN19" s="1634"/>
      <c r="AO19" s="1634"/>
      <c r="AP19" s="1634"/>
      <c r="AQ19" s="1634"/>
      <c r="AR19" s="1635"/>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352"/>
      <c r="BR19" s="352"/>
      <c r="BS19" s="352"/>
      <c r="BT19" s="352"/>
      <c r="BU19" s="352"/>
      <c r="BV19" s="352"/>
      <c r="BW19" s="352"/>
      <c r="BX19" s="352"/>
      <c r="BY19" s="352"/>
      <c r="BZ19" s="352"/>
      <c r="CA19" s="352"/>
    </row>
    <row r="20" spans="1:44" ht="4.5" customHeight="1">
      <c r="A20" s="1715"/>
      <c r="B20" s="1716"/>
      <c r="C20" s="1716"/>
      <c r="D20" s="1716"/>
      <c r="E20" s="1716"/>
      <c r="F20" s="1716"/>
      <c r="G20" s="1716"/>
      <c r="H20" s="1716"/>
      <c r="I20" s="1716"/>
      <c r="J20" s="1716"/>
      <c r="K20" s="1716"/>
      <c r="L20" s="1716"/>
      <c r="M20" s="1716"/>
      <c r="N20" s="1716"/>
      <c r="O20" s="1716"/>
      <c r="P20" s="1716"/>
      <c r="Q20" s="1716"/>
      <c r="R20" s="1716"/>
      <c r="S20" s="1716"/>
      <c r="T20" s="1716"/>
      <c r="U20" s="1716"/>
      <c r="V20" s="1716"/>
      <c r="W20" s="1716"/>
      <c r="X20" s="1716"/>
      <c r="Y20" s="1716"/>
      <c r="Z20" s="1716"/>
      <c r="AA20" s="1716"/>
      <c r="AB20" s="1716"/>
      <c r="AC20" s="1716"/>
      <c r="AD20" s="1716"/>
      <c r="AE20" s="1716"/>
      <c r="AF20" s="1716"/>
      <c r="AG20" s="1716"/>
      <c r="AH20" s="1716"/>
      <c r="AI20" s="1716"/>
      <c r="AJ20" s="1716"/>
      <c r="AK20" s="1716"/>
      <c r="AL20" s="1716"/>
      <c r="AM20" s="1716"/>
      <c r="AN20" s="1716"/>
      <c r="AO20" s="1716"/>
      <c r="AP20" s="1716"/>
      <c r="AQ20" s="1716"/>
      <c r="AR20" s="1717"/>
    </row>
    <row r="21" spans="1:44" ht="12" customHeight="1">
      <c r="A21" s="1721" t="s">
        <v>739</v>
      </c>
      <c r="B21" s="1721"/>
      <c r="C21" s="1721"/>
      <c r="D21" s="1721"/>
      <c r="E21" s="1721"/>
      <c r="F21" s="1721"/>
      <c r="G21" s="1721"/>
      <c r="H21" s="1721"/>
      <c r="I21" s="1721"/>
      <c r="J21" s="1721"/>
      <c r="K21" s="1721"/>
      <c r="L21" s="1721"/>
      <c r="M21" s="1721"/>
      <c r="N21" s="1721"/>
      <c r="O21" s="1721"/>
      <c r="P21" s="1721"/>
      <c r="Q21" s="1721"/>
      <c r="R21" s="1721"/>
      <c r="S21" s="1721"/>
      <c r="T21" s="1721"/>
      <c r="U21" s="1721"/>
      <c r="V21" s="1721"/>
      <c r="W21" s="1721"/>
      <c r="X21" s="1721"/>
      <c r="Y21" s="1721"/>
      <c r="Z21" s="1721"/>
      <c r="AA21" s="1721"/>
      <c r="AB21" s="1721"/>
      <c r="AC21" s="1721" t="s">
        <v>750</v>
      </c>
      <c r="AD21" s="1721"/>
      <c r="AE21" s="1721"/>
      <c r="AF21" s="1721"/>
      <c r="AG21" s="1721"/>
      <c r="AH21" s="1721"/>
      <c r="AI21" s="1721"/>
      <c r="AJ21" s="1721"/>
      <c r="AK21" s="1721"/>
      <c r="AL21" s="1721"/>
      <c r="AM21" s="1721"/>
      <c r="AN21" s="1721"/>
      <c r="AO21" s="1721"/>
      <c r="AP21" s="1721"/>
      <c r="AQ21" s="1721"/>
      <c r="AR21" s="1721"/>
    </row>
    <row r="22" spans="1:44" ht="12" customHeight="1">
      <c r="A22" s="301"/>
      <c r="B22" s="1722" t="s">
        <v>205</v>
      </c>
      <c r="C22" s="1723"/>
      <c r="D22" s="1723"/>
      <c r="E22" s="1723"/>
      <c r="F22" s="1723"/>
      <c r="G22" s="1723"/>
      <c r="H22" s="1723"/>
      <c r="I22" s="1723"/>
      <c r="J22" s="1723"/>
      <c r="K22" s="1723"/>
      <c r="L22" s="1723"/>
      <c r="M22" s="1723"/>
      <c r="N22" s="1723"/>
      <c r="O22" s="1723"/>
      <c r="P22" s="1723"/>
      <c r="Q22" s="1723"/>
      <c r="R22" s="1723"/>
      <c r="S22" s="1723"/>
      <c r="T22" s="1723"/>
      <c r="U22" s="1723"/>
      <c r="V22" s="1723"/>
      <c r="W22" s="1723"/>
      <c r="X22" s="1723"/>
      <c r="Y22" s="1723"/>
      <c r="Z22" s="1723"/>
      <c r="AA22" s="1723"/>
      <c r="AB22" s="1724"/>
      <c r="AC22" s="1725"/>
      <c r="AD22" s="1726"/>
      <c r="AE22" s="1726"/>
      <c r="AF22" s="1726"/>
      <c r="AG22" s="1726"/>
      <c r="AH22" s="1726"/>
      <c r="AI22" s="1726"/>
      <c r="AJ22" s="1726"/>
      <c r="AK22" s="1727"/>
      <c r="AL22" s="1727"/>
      <c r="AM22" s="1727"/>
      <c r="AN22" s="1727"/>
      <c r="AO22" s="1727"/>
      <c r="AP22" s="1727"/>
      <c r="AQ22" s="1727"/>
      <c r="AR22" s="1728"/>
    </row>
    <row r="23" spans="1:44" ht="12" customHeight="1">
      <c r="A23" s="295"/>
      <c r="B23" s="293">
        <v>1</v>
      </c>
      <c r="C23" s="293">
        <v>2</v>
      </c>
      <c r="D23" s="293">
        <v>3</v>
      </c>
      <c r="E23" s="293">
        <v>4</v>
      </c>
      <c r="F23" s="293">
        <v>5</v>
      </c>
      <c r="G23" s="293">
        <v>6</v>
      </c>
      <c r="H23" s="293">
        <v>7</v>
      </c>
      <c r="I23" s="293">
        <v>8</v>
      </c>
      <c r="J23" s="293">
        <v>9</v>
      </c>
      <c r="K23" s="293">
        <v>10</v>
      </c>
      <c r="L23" s="293">
        <v>11</v>
      </c>
      <c r="M23" s="293">
        <v>12</v>
      </c>
      <c r="N23" s="1702" t="s">
        <v>7</v>
      </c>
      <c r="O23" s="1703"/>
      <c r="P23" s="759"/>
      <c r="Q23" s="759"/>
      <c r="R23" s="759"/>
      <c r="S23" s="759"/>
      <c r="T23" s="1731" t="s">
        <v>741</v>
      </c>
      <c r="U23" s="503"/>
      <c r="V23" s="503"/>
      <c r="W23" s="503"/>
      <c r="X23" s="1711" t="s">
        <v>742</v>
      </c>
      <c r="Y23" s="503"/>
      <c r="Z23" s="503"/>
      <c r="AA23" s="503"/>
      <c r="AB23" s="1612"/>
      <c r="AC23" s="1729"/>
      <c r="AD23" s="1179"/>
      <c r="AE23" s="1179"/>
      <c r="AF23" s="1179"/>
      <c r="AG23" s="1179"/>
      <c r="AH23" s="1179"/>
      <c r="AI23" s="1179"/>
      <c r="AJ23" s="1179"/>
      <c r="AK23" s="1179"/>
      <c r="AL23" s="1179"/>
      <c r="AM23" s="1179"/>
      <c r="AN23" s="1179"/>
      <c r="AO23" s="1179"/>
      <c r="AP23" s="1179"/>
      <c r="AQ23" s="1179"/>
      <c r="AR23" s="1730"/>
    </row>
    <row r="24" spans="1:44" ht="12" customHeight="1">
      <c r="A24" s="295"/>
      <c r="B24" s="294"/>
      <c r="C24" s="294"/>
      <c r="D24" s="294"/>
      <c r="E24" s="294"/>
      <c r="F24" s="294"/>
      <c r="G24" s="294"/>
      <c r="H24" s="294"/>
      <c r="I24" s="294"/>
      <c r="J24" s="294"/>
      <c r="K24" s="294"/>
      <c r="L24" s="294"/>
      <c r="M24" s="294"/>
      <c r="N24" s="296"/>
      <c r="O24" s="294"/>
      <c r="P24" s="1617" t="s">
        <v>740</v>
      </c>
      <c r="Q24" s="1618"/>
      <c r="R24" s="1618"/>
      <c r="S24" s="1619"/>
      <c r="T24" s="294"/>
      <c r="U24" s="1669"/>
      <c r="V24" s="759"/>
      <c r="W24" s="1670"/>
      <c r="X24" s="294"/>
      <c r="Y24" s="1669"/>
      <c r="Z24" s="759"/>
      <c r="AA24" s="503"/>
      <c r="AB24" s="1612"/>
      <c r="AC24" s="1705" t="s">
        <v>751</v>
      </c>
      <c r="AD24" s="1706"/>
      <c r="AE24" s="1706"/>
      <c r="AF24" s="1706"/>
      <c r="AG24" s="1706"/>
      <c r="AH24" s="1706"/>
      <c r="AI24" s="1706"/>
      <c r="AJ24" s="1707"/>
      <c r="AK24" s="294" t="s">
        <v>36</v>
      </c>
      <c r="AL24" s="1688" t="s">
        <v>4</v>
      </c>
      <c r="AM24" s="1690"/>
      <c r="AN24" s="287"/>
      <c r="AO24" s="1688" t="s">
        <v>591</v>
      </c>
      <c r="AP24" s="842"/>
      <c r="AQ24" s="842"/>
      <c r="AR24" s="1589"/>
    </row>
    <row r="25" spans="1:44" ht="12" customHeight="1">
      <c r="A25" s="301"/>
      <c r="B25" s="1688" t="s">
        <v>206</v>
      </c>
      <c r="C25" s="842"/>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1589"/>
      <c r="AC25" s="1611"/>
      <c r="AD25" s="503"/>
      <c r="AE25" s="503"/>
      <c r="AF25" s="503"/>
      <c r="AG25" s="503"/>
      <c r="AH25" s="503"/>
      <c r="AI25" s="503"/>
      <c r="AJ25" s="503"/>
      <c r="AK25" s="503"/>
      <c r="AL25" s="503"/>
      <c r="AM25" s="503"/>
      <c r="AN25" s="503"/>
      <c r="AO25" s="503"/>
      <c r="AP25" s="503"/>
      <c r="AQ25" s="503"/>
      <c r="AR25" s="1612"/>
    </row>
    <row r="26" spans="1:44" ht="12" customHeight="1">
      <c r="A26" s="295"/>
      <c r="B26" s="293">
        <v>1</v>
      </c>
      <c r="C26" s="293">
        <v>2</v>
      </c>
      <c r="D26" s="293">
        <v>3</v>
      </c>
      <c r="E26" s="293">
        <v>4</v>
      </c>
      <c r="F26" s="293">
        <v>5</v>
      </c>
      <c r="G26" s="293">
        <v>6</v>
      </c>
      <c r="H26" s="293">
        <v>7</v>
      </c>
      <c r="I26" s="293">
        <v>8</v>
      </c>
      <c r="J26" s="293">
        <v>9</v>
      </c>
      <c r="K26" s="293">
        <v>10</v>
      </c>
      <c r="L26" s="293">
        <v>11</v>
      </c>
      <c r="M26" s="293">
        <v>12</v>
      </c>
      <c r="N26" s="1702" t="s">
        <v>7</v>
      </c>
      <c r="O26" s="1703"/>
      <c r="P26" s="296"/>
      <c r="Q26" s="296"/>
      <c r="R26" s="296"/>
      <c r="S26" s="296"/>
      <c r="T26" s="298" t="s">
        <v>1</v>
      </c>
      <c r="U26" s="298" t="s">
        <v>2</v>
      </c>
      <c r="V26" s="298" t="s">
        <v>743</v>
      </c>
      <c r="W26" s="298" t="s">
        <v>744</v>
      </c>
      <c r="X26" s="298" t="s">
        <v>745</v>
      </c>
      <c r="Y26" s="298" t="s">
        <v>746</v>
      </c>
      <c r="Z26" s="296"/>
      <c r="AA26" s="296"/>
      <c r="AB26" s="297"/>
      <c r="AC26" s="1611"/>
      <c r="AD26" s="503"/>
      <c r="AE26" s="503"/>
      <c r="AF26" s="503"/>
      <c r="AG26" s="503"/>
      <c r="AH26" s="503"/>
      <c r="AI26" s="503"/>
      <c r="AJ26" s="503"/>
      <c r="AK26" s="503"/>
      <c r="AL26" s="503"/>
      <c r="AM26" s="503"/>
      <c r="AN26" s="503"/>
      <c r="AO26" s="503"/>
      <c r="AP26" s="503"/>
      <c r="AQ26" s="503"/>
      <c r="AR26" s="1612"/>
    </row>
    <row r="27" spans="1:44" ht="12" customHeight="1">
      <c r="A27" s="295"/>
      <c r="B27" s="294"/>
      <c r="C27" s="294"/>
      <c r="D27" s="294"/>
      <c r="E27" s="294"/>
      <c r="F27" s="294"/>
      <c r="G27" s="294"/>
      <c r="H27" s="294"/>
      <c r="I27" s="294"/>
      <c r="J27" s="294"/>
      <c r="K27" s="294"/>
      <c r="L27" s="294"/>
      <c r="M27" s="294"/>
      <c r="N27" s="296"/>
      <c r="O27" s="294"/>
      <c r="P27" s="1617" t="s">
        <v>740</v>
      </c>
      <c r="Q27" s="1618"/>
      <c r="R27" s="1618"/>
      <c r="S27" s="1619"/>
      <c r="T27" s="294"/>
      <c r="U27" s="294"/>
      <c r="V27" s="294"/>
      <c r="W27" s="294"/>
      <c r="X27" s="294"/>
      <c r="Y27" s="294"/>
      <c r="Z27" s="296"/>
      <c r="AA27" s="296"/>
      <c r="AB27" s="297"/>
      <c r="AC27" s="1705" t="s">
        <v>752</v>
      </c>
      <c r="AD27" s="1706"/>
      <c r="AE27" s="1706"/>
      <c r="AF27" s="1706"/>
      <c r="AG27" s="1706"/>
      <c r="AH27" s="1706"/>
      <c r="AI27" s="1706"/>
      <c r="AJ27" s="1707"/>
      <c r="AK27" s="294"/>
      <c r="AL27" s="1688" t="s">
        <v>4</v>
      </c>
      <c r="AM27" s="1690"/>
      <c r="AN27" s="294" t="s">
        <v>36</v>
      </c>
      <c r="AO27" s="1688" t="s">
        <v>591</v>
      </c>
      <c r="AP27" s="842"/>
      <c r="AQ27" s="842"/>
      <c r="AR27" s="1589"/>
    </row>
    <row r="28" spans="1:44" ht="9.75" customHeight="1">
      <c r="A28" s="1708" t="s">
        <v>747</v>
      </c>
      <c r="B28" s="1709"/>
      <c r="C28" s="1709"/>
      <c r="D28" s="1709"/>
      <c r="E28" s="1709"/>
      <c r="F28" s="1700" t="s">
        <v>748</v>
      </c>
      <c r="G28" s="1700"/>
      <c r="H28" s="1700"/>
      <c r="I28" s="1700"/>
      <c r="J28" s="1700"/>
      <c r="K28" s="1700"/>
      <c r="L28" s="1700"/>
      <c r="M28" s="1700"/>
      <c r="N28" s="1700"/>
      <c r="O28" s="1700"/>
      <c r="P28" s="1700"/>
      <c r="Q28" s="348"/>
      <c r="R28" s="1700" t="s">
        <v>749</v>
      </c>
      <c r="S28" s="1700"/>
      <c r="T28" s="1700"/>
      <c r="U28" s="1700"/>
      <c r="V28" s="1700"/>
      <c r="W28" s="1700"/>
      <c r="X28" s="1700"/>
      <c r="Y28" s="1700"/>
      <c r="Z28" s="1700"/>
      <c r="AA28" s="1700"/>
      <c r="AB28" s="1701"/>
      <c r="AC28" s="1655"/>
      <c r="AD28" s="565"/>
      <c r="AE28" s="565"/>
      <c r="AF28" s="565"/>
      <c r="AG28" s="565"/>
      <c r="AH28" s="565"/>
      <c r="AI28" s="565"/>
      <c r="AJ28" s="565"/>
      <c r="AK28" s="565"/>
      <c r="AL28" s="565"/>
      <c r="AM28" s="565"/>
      <c r="AN28" s="565"/>
      <c r="AO28" s="565"/>
      <c r="AP28" s="565"/>
      <c r="AQ28" s="565"/>
      <c r="AR28" s="1656"/>
    </row>
    <row r="29" spans="1:44" ht="24" customHeight="1">
      <c r="A29" s="1710"/>
      <c r="B29" s="1709"/>
      <c r="C29" s="1709"/>
      <c r="D29" s="1709"/>
      <c r="E29" s="1709"/>
      <c r="F29" s="1620"/>
      <c r="G29" s="1621"/>
      <c r="H29" s="1621"/>
      <c r="I29" s="1621"/>
      <c r="J29" s="1621"/>
      <c r="K29" s="1621"/>
      <c r="L29" s="1621"/>
      <c r="M29" s="1621"/>
      <c r="N29" s="1621"/>
      <c r="O29" s="1621"/>
      <c r="P29" s="1622"/>
      <c r="Q29" s="334"/>
      <c r="R29" s="1620"/>
      <c r="S29" s="1623"/>
      <c r="T29" s="1623"/>
      <c r="U29" s="1623"/>
      <c r="V29" s="1623"/>
      <c r="W29" s="1623"/>
      <c r="X29" s="1624"/>
      <c r="Y29" s="1624"/>
      <c r="Z29" s="1624"/>
      <c r="AA29" s="1624"/>
      <c r="AB29" s="1625"/>
      <c r="AC29" s="1655"/>
      <c r="AD29" s="565"/>
      <c r="AE29" s="565"/>
      <c r="AF29" s="565"/>
      <c r="AG29" s="565"/>
      <c r="AH29" s="565"/>
      <c r="AI29" s="565"/>
      <c r="AJ29" s="565"/>
      <c r="AK29" s="565"/>
      <c r="AL29" s="565"/>
      <c r="AM29" s="565"/>
      <c r="AN29" s="565"/>
      <c r="AO29" s="565"/>
      <c r="AP29" s="565"/>
      <c r="AQ29" s="565"/>
      <c r="AR29" s="1656"/>
    </row>
    <row r="30" spans="1:44" ht="5.25" customHeight="1">
      <c r="A30" s="1645"/>
      <c r="B30" s="1639"/>
      <c r="C30" s="1639"/>
      <c r="D30" s="1639"/>
      <c r="E30" s="1639"/>
      <c r="F30" s="1639"/>
      <c r="G30" s="1639"/>
      <c r="H30" s="1639"/>
      <c r="I30" s="1639"/>
      <c r="J30" s="1639"/>
      <c r="K30" s="1639"/>
      <c r="L30" s="1639"/>
      <c r="M30" s="1639"/>
      <c r="N30" s="1639"/>
      <c r="O30" s="1639"/>
      <c r="P30" s="1639"/>
      <c r="Q30" s="1639"/>
      <c r="R30" s="1639"/>
      <c r="S30" s="1639"/>
      <c r="T30" s="1639"/>
      <c r="U30" s="1639"/>
      <c r="V30" s="1639"/>
      <c r="W30" s="1639"/>
      <c r="X30" s="1639"/>
      <c r="Y30" s="1639"/>
      <c r="Z30" s="1639"/>
      <c r="AA30" s="1639"/>
      <c r="AB30" s="1640"/>
      <c r="AC30" s="1657"/>
      <c r="AD30" s="1658"/>
      <c r="AE30" s="1658"/>
      <c r="AF30" s="1658"/>
      <c r="AG30" s="1658"/>
      <c r="AH30" s="1658"/>
      <c r="AI30" s="1658"/>
      <c r="AJ30" s="1658"/>
      <c r="AK30" s="1658"/>
      <c r="AL30" s="1658"/>
      <c r="AM30" s="1658"/>
      <c r="AN30" s="1658"/>
      <c r="AO30" s="1658"/>
      <c r="AP30" s="1658"/>
      <c r="AQ30" s="1658"/>
      <c r="AR30" s="1659"/>
    </row>
    <row r="31" spans="1:44" ht="12" customHeight="1">
      <c r="A31" s="1576" t="s">
        <v>284</v>
      </c>
      <c r="B31" s="1577"/>
      <c r="C31" s="1577"/>
      <c r="D31" s="1577"/>
      <c r="E31" s="1577"/>
      <c r="F31" s="1577"/>
      <c r="G31" s="1577"/>
      <c r="H31" s="1577"/>
      <c r="I31" s="1577"/>
      <c r="J31" s="1577"/>
      <c r="K31" s="1577"/>
      <c r="L31" s="1577"/>
      <c r="M31" s="1577"/>
      <c r="N31" s="1577"/>
      <c r="O31" s="1577"/>
      <c r="P31" s="1577"/>
      <c r="Q31" s="1577"/>
      <c r="R31" s="1577"/>
      <c r="S31" s="1577"/>
      <c r="T31" s="1577"/>
      <c r="U31" s="1577"/>
      <c r="V31" s="1577"/>
      <c r="W31" s="1578" t="s">
        <v>295</v>
      </c>
      <c r="X31" s="1579"/>
      <c r="Y31" s="1579"/>
      <c r="Z31" s="1579"/>
      <c r="AA31" s="1579"/>
      <c r="AB31" s="1579"/>
      <c r="AC31" s="1579"/>
      <c r="AD31" s="1579"/>
      <c r="AE31" s="1579"/>
      <c r="AF31" s="1579"/>
      <c r="AG31" s="1579"/>
      <c r="AH31" s="1579"/>
      <c r="AI31" s="1579"/>
      <c r="AJ31" s="1579"/>
      <c r="AK31" s="1579"/>
      <c r="AL31" s="1579"/>
      <c r="AM31" s="1580"/>
      <c r="AN31" s="1580"/>
      <c r="AO31" s="1580"/>
      <c r="AP31" s="1580"/>
      <c r="AQ31" s="1580"/>
      <c r="AR31" s="1581"/>
    </row>
    <row r="32" spans="1:68" ht="12" customHeight="1">
      <c r="A32" s="1594"/>
      <c r="B32" s="1595"/>
      <c r="C32" s="1595"/>
      <c r="D32" s="1595"/>
      <c r="E32" s="1595"/>
      <c r="F32" s="1595"/>
      <c r="G32" s="1595"/>
      <c r="H32" s="1595"/>
      <c r="I32" s="1595"/>
      <c r="J32" s="1595"/>
      <c r="K32" s="1595"/>
      <c r="L32" s="1595"/>
      <c r="M32" s="1595"/>
      <c r="N32" s="1595"/>
      <c r="O32" s="1595"/>
      <c r="P32" s="1595"/>
      <c r="Q32" s="1595"/>
      <c r="R32" s="1595"/>
      <c r="S32" s="1595"/>
      <c r="T32" s="1595"/>
      <c r="U32" s="1595"/>
      <c r="V32" s="1596"/>
      <c r="W32" s="1590"/>
      <c r="X32" s="1591"/>
      <c r="Y32" s="1591"/>
      <c r="Z32" s="1591"/>
      <c r="AA32" s="1591"/>
      <c r="AB32" s="1591"/>
      <c r="AC32" s="1591"/>
      <c r="AD32" s="1591"/>
      <c r="AE32" s="1591"/>
      <c r="AF32" s="1591"/>
      <c r="AG32" s="1591"/>
      <c r="AH32" s="1591"/>
      <c r="AI32" s="1591"/>
      <c r="AJ32" s="1591"/>
      <c r="AK32" s="1591"/>
      <c r="AL32" s="1591"/>
      <c r="AM32" s="1591"/>
      <c r="AN32" s="1591"/>
      <c r="AO32" s="1591"/>
      <c r="AP32" s="1591"/>
      <c r="AQ32" s="1591"/>
      <c r="AR32" s="1592"/>
      <c r="BG32" s="28"/>
      <c r="BH32" s="28"/>
      <c r="BI32" s="28"/>
      <c r="BJ32" s="28"/>
      <c r="BK32" s="28"/>
      <c r="BL32" s="28"/>
      <c r="BM32" s="28"/>
      <c r="BN32" s="28"/>
      <c r="BO32" s="28"/>
      <c r="BP32" s="28"/>
    </row>
    <row r="33" spans="1:68" ht="24" customHeight="1">
      <c r="A33" s="1597"/>
      <c r="B33" s="1236"/>
      <c r="C33" s="1236"/>
      <c r="D33" s="1236"/>
      <c r="E33" s="1236"/>
      <c r="F33" s="1236"/>
      <c r="G33" s="1236"/>
      <c r="H33" s="1236"/>
      <c r="I33" s="1236"/>
      <c r="J33" s="1236"/>
      <c r="K33" s="1236"/>
      <c r="L33" s="1236"/>
      <c r="M33" s="1236"/>
      <c r="N33" s="1236"/>
      <c r="O33" s="1236"/>
      <c r="P33" s="1236"/>
      <c r="Q33" s="1236"/>
      <c r="R33" s="1236"/>
      <c r="S33" s="1236"/>
      <c r="T33" s="1236"/>
      <c r="U33" s="1236"/>
      <c r="V33" s="1598"/>
      <c r="W33" s="1593"/>
      <c r="X33" s="842"/>
      <c r="Y33" s="842"/>
      <c r="Z33" s="842"/>
      <c r="AA33" s="842"/>
      <c r="AB33" s="842"/>
      <c r="AC33" s="842"/>
      <c r="AD33" s="842"/>
      <c r="AE33" s="842"/>
      <c r="AF33" s="842"/>
      <c r="AG33" s="842"/>
      <c r="AH33" s="842"/>
      <c r="AI33" s="842"/>
      <c r="AJ33" s="842"/>
      <c r="AK33" s="842"/>
      <c r="AL33" s="842"/>
      <c r="AM33" s="842"/>
      <c r="AN33" s="842"/>
      <c r="AO33" s="842"/>
      <c r="AP33" s="842"/>
      <c r="AQ33" s="842"/>
      <c r="AR33" s="1589"/>
      <c r="BG33" s="28"/>
      <c r="BH33" s="28"/>
      <c r="BI33" s="28"/>
      <c r="BJ33" s="28"/>
      <c r="BK33" s="28"/>
      <c r="BL33" s="28"/>
      <c r="BM33" s="28"/>
      <c r="BN33" s="28"/>
      <c r="BO33" s="28"/>
      <c r="BP33" s="28"/>
    </row>
    <row r="34" spans="1:68" ht="12" customHeight="1">
      <c r="A34" s="299"/>
      <c r="B34" s="1465"/>
      <c r="C34" s="1465"/>
      <c r="D34" s="1465"/>
      <c r="E34" s="1465"/>
      <c r="F34" s="1465"/>
      <c r="G34" s="1465"/>
      <c r="H34" s="1465"/>
      <c r="I34" s="1599" t="s">
        <v>207</v>
      </c>
      <c r="J34" s="1599"/>
      <c r="K34" s="1599"/>
      <c r="L34" s="1599"/>
      <c r="M34" s="1599"/>
      <c r="N34" s="1599"/>
      <c r="O34" s="1599"/>
      <c r="P34" s="1599"/>
      <c r="Q34" s="1599"/>
      <c r="R34" s="1599"/>
      <c r="S34" s="1599"/>
      <c r="T34" s="1613"/>
      <c r="U34" s="842"/>
      <c r="V34" s="1589"/>
      <c r="W34" s="1609" t="s">
        <v>208</v>
      </c>
      <c r="X34" s="1607"/>
      <c r="Y34" s="1607"/>
      <c r="Z34" s="1607"/>
      <c r="AA34" s="1607"/>
      <c r="AB34" s="1607"/>
      <c r="AC34" s="1607"/>
      <c r="AD34" s="1607"/>
      <c r="AE34" s="1607"/>
      <c r="AF34" s="1607"/>
      <c r="AG34" s="1607"/>
      <c r="AH34" s="1607"/>
      <c r="AI34" s="1607"/>
      <c r="AJ34" s="1607"/>
      <c r="AK34" s="1607"/>
      <c r="AL34" s="1607"/>
      <c r="AM34" s="1607"/>
      <c r="AN34" s="1607"/>
      <c r="AO34" s="1607"/>
      <c r="AP34" s="1607"/>
      <c r="AQ34" s="1607"/>
      <c r="AR34" s="1610"/>
      <c r="BG34" s="28"/>
      <c r="BH34" s="28"/>
      <c r="BI34" s="28"/>
      <c r="BJ34" s="28"/>
      <c r="BK34" s="28"/>
      <c r="BL34" s="28"/>
      <c r="BM34" s="28"/>
      <c r="BN34" s="28"/>
      <c r="BO34" s="28"/>
      <c r="BP34" s="28"/>
    </row>
    <row r="35" spans="1:68" ht="24" customHeight="1">
      <c r="A35" s="299"/>
      <c r="B35" s="1582" t="s">
        <v>285</v>
      </c>
      <c r="C35" s="1583"/>
      <c r="D35" s="1583"/>
      <c r="E35" s="1583"/>
      <c r="F35" s="1583"/>
      <c r="G35" s="1583"/>
      <c r="H35" s="1584"/>
      <c r="I35" s="1697">
        <f>+IF(1Př1!F11=0,+1Př1!F14+1Př1!F15-1Př1!F17+1Př1!F19+1Př1!F22,+1Př1!F11+1Př1!F15-1Př1!F17+1Př1!F19+1Př1!F22)</f>
        <v>0</v>
      </c>
      <c r="J35" s="1698"/>
      <c r="K35" s="1698"/>
      <c r="L35" s="1698"/>
      <c r="M35" s="1698"/>
      <c r="N35" s="1698"/>
      <c r="O35" s="1698"/>
      <c r="P35" s="1698"/>
      <c r="Q35" s="1698"/>
      <c r="R35" s="1698"/>
      <c r="S35" s="1699"/>
      <c r="T35" s="1588" t="s">
        <v>685</v>
      </c>
      <c r="U35" s="842"/>
      <c r="V35" s="1589"/>
      <c r="W35" s="299"/>
      <c r="X35" s="1582" t="s">
        <v>296</v>
      </c>
      <c r="Y35" s="1583"/>
      <c r="Z35" s="1583"/>
      <c r="AA35" s="1583"/>
      <c r="AB35" s="1583"/>
      <c r="AC35" s="1583"/>
      <c r="AD35" s="1584"/>
      <c r="AE35" s="1585">
        <v>0</v>
      </c>
      <c r="AF35" s="1586"/>
      <c r="AG35" s="1586"/>
      <c r="AH35" s="1586"/>
      <c r="AI35" s="1586"/>
      <c r="AJ35" s="1586"/>
      <c r="AK35" s="1586"/>
      <c r="AL35" s="1586"/>
      <c r="AM35" s="1586"/>
      <c r="AN35" s="1587"/>
      <c r="AO35" s="1588" t="s">
        <v>685</v>
      </c>
      <c r="AP35" s="842"/>
      <c r="AQ35" s="842"/>
      <c r="AR35" s="1589"/>
      <c r="BG35" s="28"/>
      <c r="BH35" s="28"/>
      <c r="BI35" s="28"/>
      <c r="BJ35" s="28"/>
      <c r="BK35" s="28"/>
      <c r="BL35" s="28"/>
      <c r="BM35" s="28"/>
      <c r="BN35" s="28"/>
      <c r="BO35" s="28"/>
      <c r="BP35" s="28"/>
    </row>
    <row r="36" spans="1:68" ht="15">
      <c r="A36" s="299"/>
      <c r="B36" s="1704"/>
      <c r="C36" s="1704"/>
      <c r="D36" s="1704"/>
      <c r="E36" s="1704"/>
      <c r="F36" s="1704"/>
      <c r="G36" s="1704"/>
      <c r="H36" s="1704"/>
      <c r="I36" s="1599" t="s">
        <v>209</v>
      </c>
      <c r="J36" s="1599"/>
      <c r="K36" s="1599"/>
      <c r="L36" s="1599"/>
      <c r="M36" s="1599"/>
      <c r="N36" s="1599"/>
      <c r="O36" s="1599"/>
      <c r="P36" s="1599"/>
      <c r="Q36" s="1599"/>
      <c r="R36" s="1599"/>
      <c r="S36" s="1599"/>
      <c r="T36" s="1613"/>
      <c r="U36" s="842"/>
      <c r="V36" s="1589"/>
      <c r="W36" s="1609" t="s">
        <v>297</v>
      </c>
      <c r="X36" s="1607"/>
      <c r="Y36" s="1607"/>
      <c r="Z36" s="1607"/>
      <c r="AA36" s="1607"/>
      <c r="AB36" s="1607"/>
      <c r="AC36" s="1607"/>
      <c r="AD36" s="1607"/>
      <c r="AE36" s="1607"/>
      <c r="AF36" s="1607"/>
      <c r="AG36" s="1607"/>
      <c r="AH36" s="1607"/>
      <c r="AI36" s="1607"/>
      <c r="AJ36" s="1607"/>
      <c r="AK36" s="1607"/>
      <c r="AL36" s="1607"/>
      <c r="AM36" s="1607"/>
      <c r="AN36" s="1607"/>
      <c r="AO36" s="1607"/>
      <c r="AP36" s="1607"/>
      <c r="AQ36" s="1607"/>
      <c r="AR36" s="1610"/>
      <c r="BG36" s="28"/>
      <c r="BH36" s="28"/>
      <c r="BI36" s="28"/>
      <c r="BJ36" s="28"/>
      <c r="BK36" s="28"/>
      <c r="BL36" s="28"/>
      <c r="BM36" s="28"/>
      <c r="BN36" s="28"/>
      <c r="BO36" s="28"/>
      <c r="BP36" s="28"/>
    </row>
    <row r="37" spans="1:68" ht="24" customHeight="1">
      <c r="A37" s="299"/>
      <c r="B37" s="1582" t="s">
        <v>286</v>
      </c>
      <c r="C37" s="1583"/>
      <c r="D37" s="1583"/>
      <c r="E37" s="1583"/>
      <c r="F37" s="1583"/>
      <c r="G37" s="1583"/>
      <c r="H37" s="1584"/>
      <c r="I37" s="1697">
        <f>+1Př1!F12+1Př1!F16-1Př1!F18+1Př1!F20</f>
        <v>0</v>
      </c>
      <c r="J37" s="1698"/>
      <c r="K37" s="1698"/>
      <c r="L37" s="1698"/>
      <c r="M37" s="1698"/>
      <c r="N37" s="1698"/>
      <c r="O37" s="1698"/>
      <c r="P37" s="1698"/>
      <c r="Q37" s="1698"/>
      <c r="R37" s="1698"/>
      <c r="S37" s="1699"/>
      <c r="T37" s="1588" t="s">
        <v>685</v>
      </c>
      <c r="U37" s="842"/>
      <c r="V37" s="1589"/>
      <c r="W37" s="299"/>
      <c r="X37" s="1582" t="s">
        <v>665</v>
      </c>
      <c r="Y37" s="1583"/>
      <c r="Z37" s="1583"/>
      <c r="AA37" s="1583"/>
      <c r="AB37" s="1583"/>
      <c r="AC37" s="1583"/>
      <c r="AD37" s="1584"/>
      <c r="AE37" s="1682">
        <f>AE35-+I51</f>
        <v>0</v>
      </c>
      <c r="AF37" s="1683"/>
      <c r="AG37" s="1683"/>
      <c r="AH37" s="1683"/>
      <c r="AI37" s="1683"/>
      <c r="AJ37" s="1683"/>
      <c r="AK37" s="1683"/>
      <c r="AL37" s="1683"/>
      <c r="AM37" s="1683"/>
      <c r="AN37" s="1684"/>
      <c r="AO37" s="1588" t="s">
        <v>685</v>
      </c>
      <c r="AP37" s="842"/>
      <c r="AQ37" s="842"/>
      <c r="AR37" s="1589"/>
      <c r="BG37" s="28"/>
      <c r="BH37" s="28"/>
      <c r="BI37" s="28"/>
      <c r="BJ37" s="28"/>
      <c r="BK37" s="28"/>
      <c r="BL37" s="28"/>
      <c r="BM37" s="28"/>
      <c r="BN37" s="28"/>
      <c r="BO37" s="28"/>
      <c r="BP37" s="28"/>
    </row>
    <row r="38" spans="1:68" ht="12" customHeight="1">
      <c r="A38" s="299"/>
      <c r="B38" s="1607" t="s">
        <v>210</v>
      </c>
      <c r="C38" s="1679"/>
      <c r="D38" s="1679"/>
      <c r="E38" s="1679"/>
      <c r="F38" s="1679"/>
      <c r="G38" s="1679"/>
      <c r="H38" s="1679"/>
      <c r="I38" s="1679"/>
      <c r="J38" s="1679"/>
      <c r="K38" s="1679"/>
      <c r="L38" s="1679"/>
      <c r="M38" s="1679"/>
      <c r="N38" s="1679"/>
      <c r="O38" s="1679"/>
      <c r="P38" s="1679"/>
      <c r="Q38" s="1679"/>
      <c r="R38" s="1679"/>
      <c r="S38" s="1679"/>
      <c r="T38" s="1679"/>
      <c r="U38" s="1679"/>
      <c r="V38" s="1680"/>
      <c r="W38" s="1608"/>
      <c r="X38" s="842"/>
      <c r="Y38" s="842"/>
      <c r="Z38" s="842"/>
      <c r="AA38" s="842"/>
      <c r="AB38" s="842"/>
      <c r="AC38" s="842"/>
      <c r="AD38" s="842"/>
      <c r="AE38" s="842"/>
      <c r="AF38" s="842"/>
      <c r="AG38" s="842"/>
      <c r="AH38" s="842"/>
      <c r="AI38" s="842"/>
      <c r="AJ38" s="842"/>
      <c r="AK38" s="842"/>
      <c r="AL38" s="842"/>
      <c r="AM38" s="842"/>
      <c r="AN38" s="842"/>
      <c r="AO38" s="842"/>
      <c r="AP38" s="842"/>
      <c r="AQ38" s="842"/>
      <c r="AR38" s="1589"/>
      <c r="BG38" s="28"/>
      <c r="BH38" s="28"/>
      <c r="BI38" s="28"/>
      <c r="BJ38" s="28"/>
      <c r="BK38" s="28"/>
      <c r="BL38" s="28"/>
      <c r="BM38" s="28"/>
      <c r="BN38" s="28"/>
      <c r="BO38" s="28"/>
      <c r="BP38" s="28"/>
    </row>
    <row r="39" spans="1:68" ht="18" customHeight="1">
      <c r="A39" s="299"/>
      <c r="B39" s="1582" t="s">
        <v>287</v>
      </c>
      <c r="C39" s="1583"/>
      <c r="D39" s="1583"/>
      <c r="E39" s="1583"/>
      <c r="F39" s="1583"/>
      <c r="G39" s="1583"/>
      <c r="H39" s="1583"/>
      <c r="I39" s="1583"/>
      <c r="J39" s="1583"/>
      <c r="K39" s="1583"/>
      <c r="L39" s="1583"/>
      <c r="M39" s="1584"/>
      <c r="N39" s="1675">
        <f>+1Př2!G3</f>
        <v>12</v>
      </c>
      <c r="O39" s="1676"/>
      <c r="P39" s="1608"/>
      <c r="Q39" s="842"/>
      <c r="R39" s="842"/>
      <c r="S39" s="842"/>
      <c r="T39" s="842"/>
      <c r="U39" s="842"/>
      <c r="V39" s="1589"/>
      <c r="W39" s="1593"/>
      <c r="X39" s="842"/>
      <c r="Y39" s="842"/>
      <c r="Z39" s="842"/>
      <c r="AA39" s="842"/>
      <c r="AB39" s="842"/>
      <c r="AC39" s="842"/>
      <c r="AD39" s="842"/>
      <c r="AE39" s="842"/>
      <c r="AF39" s="842"/>
      <c r="AG39" s="842"/>
      <c r="AH39" s="842"/>
      <c r="AI39" s="842"/>
      <c r="AJ39" s="842"/>
      <c r="AK39" s="842"/>
      <c r="AL39" s="842"/>
      <c r="AM39" s="842"/>
      <c r="AN39" s="842"/>
      <c r="AO39" s="842"/>
      <c r="AP39" s="842"/>
      <c r="AQ39" s="842"/>
      <c r="AR39" s="1589"/>
      <c r="BG39" s="28"/>
      <c r="BH39" s="28"/>
      <c r="BI39" s="28"/>
      <c r="BJ39" s="28"/>
      <c r="BK39" s="28"/>
      <c r="BL39" s="28"/>
      <c r="BM39" s="28"/>
      <c r="BN39" s="28"/>
      <c r="BO39" s="28"/>
      <c r="BP39" s="28"/>
    </row>
    <row r="40" spans="1:68" ht="18" customHeight="1">
      <c r="A40" s="299"/>
      <c r="B40" s="1607" t="s">
        <v>697</v>
      </c>
      <c r="C40" s="1679"/>
      <c r="D40" s="1679"/>
      <c r="E40" s="1679"/>
      <c r="F40" s="1679"/>
      <c r="G40" s="1679"/>
      <c r="H40" s="1679"/>
      <c r="I40" s="1679"/>
      <c r="J40" s="1679"/>
      <c r="K40" s="1679"/>
      <c r="L40" s="1679"/>
      <c r="M40" s="1679"/>
      <c r="N40" s="1679"/>
      <c r="O40" s="1679"/>
      <c r="P40" s="1679"/>
      <c r="Q40" s="1679"/>
      <c r="R40" s="1679"/>
      <c r="S40" s="1679"/>
      <c r="T40" s="1679"/>
      <c r="U40" s="1679"/>
      <c r="V40" s="1680"/>
      <c r="W40" s="299"/>
      <c r="X40" s="1689" t="s">
        <v>298</v>
      </c>
      <c r="Y40" s="1689"/>
      <c r="Z40" s="1689"/>
      <c r="AA40" s="1689"/>
      <c r="AB40" s="1689"/>
      <c r="AC40" s="1689"/>
      <c r="AD40" s="1689"/>
      <c r="AE40" s="1689"/>
      <c r="AF40" s="1689"/>
      <c r="AG40" s="1689"/>
      <c r="AH40" s="1689"/>
      <c r="AI40" s="1689"/>
      <c r="AJ40" s="1689"/>
      <c r="AK40" s="1689"/>
      <c r="AL40" s="1689"/>
      <c r="AM40" s="1689"/>
      <c r="AN40" s="1689"/>
      <c r="AO40" s="1689"/>
      <c r="AP40" s="1689"/>
      <c r="AQ40" s="1689"/>
      <c r="AR40" s="1690"/>
      <c r="BG40" s="28"/>
      <c r="BH40" s="28"/>
      <c r="BI40" s="28"/>
      <c r="BJ40" s="28"/>
      <c r="BK40" s="28"/>
      <c r="BL40" s="28"/>
      <c r="BM40" s="28"/>
      <c r="BN40" s="28"/>
      <c r="BO40" s="28"/>
      <c r="BP40" s="28"/>
    </row>
    <row r="41" spans="1:68" ht="18" customHeight="1">
      <c r="A41" s="299"/>
      <c r="B41" s="1582" t="s">
        <v>288</v>
      </c>
      <c r="C41" s="1583"/>
      <c r="D41" s="1583"/>
      <c r="E41" s="1583"/>
      <c r="F41" s="1583"/>
      <c r="G41" s="1583"/>
      <c r="H41" s="1583"/>
      <c r="I41" s="1583"/>
      <c r="J41" s="1583"/>
      <c r="K41" s="1583"/>
      <c r="L41" s="1583"/>
      <c r="M41" s="1584"/>
      <c r="N41" s="1675">
        <f>+N39</f>
        <v>12</v>
      </c>
      <c r="O41" s="1676"/>
      <c r="P41" s="1608"/>
      <c r="Q41" s="842"/>
      <c r="R41" s="842"/>
      <c r="S41" s="842"/>
      <c r="T41" s="842"/>
      <c r="U41" s="842"/>
      <c r="V41" s="1589"/>
      <c r="W41" s="299"/>
      <c r="X41" s="294" t="s">
        <v>36</v>
      </c>
      <c r="Y41" s="1688" t="s">
        <v>299</v>
      </c>
      <c r="Z41" s="1689"/>
      <c r="AA41" s="1689"/>
      <c r="AB41" s="1689"/>
      <c r="AC41" s="1689"/>
      <c r="AD41" s="1689"/>
      <c r="AE41" s="1689"/>
      <c r="AF41" s="1689"/>
      <c r="AG41" s="1689"/>
      <c r="AH41" s="1689"/>
      <c r="AI41" s="1689"/>
      <c r="AJ41" s="1689"/>
      <c r="AK41" s="1689"/>
      <c r="AL41" s="1689"/>
      <c r="AM41" s="1689"/>
      <c r="AN41" s="1689"/>
      <c r="AO41" s="1689"/>
      <c r="AP41" s="1689"/>
      <c r="AQ41" s="1689"/>
      <c r="AR41" s="1690"/>
      <c r="BG41" s="28"/>
      <c r="BH41" s="28"/>
      <c r="BI41" s="28"/>
      <c r="BJ41" s="28"/>
      <c r="BK41" s="28"/>
      <c r="BL41" s="28"/>
      <c r="BM41" s="28"/>
      <c r="BN41" s="28"/>
      <c r="BO41" s="28"/>
      <c r="BP41" s="28"/>
    </row>
    <row r="42" spans="1:68" ht="18" customHeight="1">
      <c r="A42" s="299"/>
      <c r="B42" s="1672" t="s">
        <v>289</v>
      </c>
      <c r="C42" s="1673"/>
      <c r="D42" s="1673"/>
      <c r="E42" s="1673"/>
      <c r="F42" s="1673"/>
      <c r="G42" s="1673"/>
      <c r="H42" s="1673"/>
      <c r="I42" s="1673"/>
      <c r="J42" s="1673"/>
      <c r="K42" s="1673"/>
      <c r="L42" s="1673"/>
      <c r="M42" s="1673"/>
      <c r="N42" s="1673"/>
      <c r="O42" s="1673"/>
      <c r="P42" s="1673"/>
      <c r="Q42" s="1673"/>
      <c r="R42" s="1673"/>
      <c r="S42" s="1673"/>
      <c r="T42" s="1673"/>
      <c r="U42" s="1673"/>
      <c r="V42" s="1674"/>
      <c r="W42" s="299"/>
      <c r="X42" s="294"/>
      <c r="Y42" s="1688" t="s">
        <v>300</v>
      </c>
      <c r="Z42" s="1689"/>
      <c r="AA42" s="1689"/>
      <c r="AB42" s="1689"/>
      <c r="AC42" s="1689"/>
      <c r="AD42" s="1689"/>
      <c r="AE42" s="1689"/>
      <c r="AF42" s="1689"/>
      <c r="AG42" s="1689"/>
      <c r="AH42" s="1689"/>
      <c r="AI42" s="1689"/>
      <c r="AJ42" s="1689"/>
      <c r="AK42" s="1689"/>
      <c r="AL42" s="1689"/>
      <c r="AM42" s="1689"/>
      <c r="AN42" s="1689"/>
      <c r="AO42" s="1689"/>
      <c r="AP42" s="1689"/>
      <c r="AQ42" s="1689"/>
      <c r="AR42" s="1690"/>
      <c r="BG42" s="28"/>
      <c r="BH42" s="28"/>
      <c r="BI42" s="28"/>
      <c r="BJ42" s="28"/>
      <c r="BK42" s="28"/>
      <c r="BL42" s="28"/>
      <c r="BM42" s="28"/>
      <c r="BN42" s="28"/>
      <c r="BO42" s="28"/>
      <c r="BP42" s="28"/>
    </row>
    <row r="43" spans="1:68" ht="18" customHeight="1">
      <c r="A43" s="299"/>
      <c r="B43" s="1582" t="s">
        <v>290</v>
      </c>
      <c r="C43" s="1583"/>
      <c r="D43" s="1583"/>
      <c r="E43" s="1583"/>
      <c r="F43" s="1583"/>
      <c r="G43" s="1583"/>
      <c r="H43" s="1583"/>
      <c r="I43" s="1583"/>
      <c r="J43" s="1583"/>
      <c r="K43" s="1583"/>
      <c r="L43" s="1583"/>
      <c r="M43" s="1584"/>
      <c r="N43" s="1675">
        <v>0</v>
      </c>
      <c r="O43" s="1676"/>
      <c r="P43" s="1608"/>
      <c r="Q43" s="842"/>
      <c r="R43" s="842"/>
      <c r="S43" s="842"/>
      <c r="T43" s="842"/>
      <c r="U43" s="842"/>
      <c r="V43" s="1589"/>
      <c r="W43" s="299"/>
      <c r="X43" s="294"/>
      <c r="Y43" s="1688" t="s">
        <v>301</v>
      </c>
      <c r="Z43" s="842"/>
      <c r="AA43" s="842"/>
      <c r="AB43" s="842"/>
      <c r="AC43" s="842"/>
      <c r="AD43" s="842"/>
      <c r="AE43" s="842"/>
      <c r="AF43" s="842"/>
      <c r="AG43" s="1589"/>
      <c r="AH43" s="1585">
        <f>+MAX(0,AE37)</f>
        <v>0</v>
      </c>
      <c r="AI43" s="1691"/>
      <c r="AJ43" s="1691"/>
      <c r="AK43" s="1691"/>
      <c r="AL43" s="1691"/>
      <c r="AM43" s="1691"/>
      <c r="AN43" s="1691"/>
      <c r="AO43" s="1692"/>
      <c r="AP43" s="1588" t="s">
        <v>685</v>
      </c>
      <c r="AQ43" s="842"/>
      <c r="AR43" s="1589"/>
      <c r="BG43" s="28"/>
      <c r="BH43" s="28"/>
      <c r="BI43" s="28"/>
      <c r="BJ43" s="28"/>
      <c r="BK43" s="28"/>
      <c r="BL43" s="28"/>
      <c r="BM43" s="28"/>
      <c r="BN43" s="28"/>
      <c r="BO43" s="28"/>
      <c r="BP43" s="28"/>
    </row>
    <row r="44" spans="1:68" ht="12" customHeight="1">
      <c r="A44" s="299"/>
      <c r="B44" s="1465"/>
      <c r="C44" s="1465"/>
      <c r="D44" s="1465"/>
      <c r="E44" s="1465"/>
      <c r="F44" s="1465"/>
      <c r="G44" s="1465"/>
      <c r="H44" s="1465"/>
      <c r="I44" s="1681" t="s">
        <v>215</v>
      </c>
      <c r="J44" s="1681"/>
      <c r="K44" s="1681"/>
      <c r="L44" s="1681"/>
      <c r="M44" s="1681"/>
      <c r="N44" s="1681"/>
      <c r="O44" s="1681"/>
      <c r="P44" s="1681"/>
      <c r="Q44" s="1681"/>
      <c r="R44" s="1681"/>
      <c r="S44" s="1681"/>
      <c r="T44" s="1613"/>
      <c r="U44" s="842"/>
      <c r="V44" s="1589"/>
      <c r="W44" s="1608"/>
      <c r="X44" s="1613"/>
      <c r="Y44" s="1613"/>
      <c r="Z44" s="1613"/>
      <c r="AA44" s="1613"/>
      <c r="AB44" s="1613"/>
      <c r="AC44" s="1613"/>
      <c r="AD44" s="1613"/>
      <c r="AE44" s="1613"/>
      <c r="AF44" s="1613"/>
      <c r="AG44" s="1613"/>
      <c r="AH44" s="1613"/>
      <c r="AI44" s="1613"/>
      <c r="AJ44" s="1613"/>
      <c r="AK44" s="1613"/>
      <c r="AL44" s="1613"/>
      <c r="AM44" s="1613"/>
      <c r="AN44" s="1613"/>
      <c r="AO44" s="1613"/>
      <c r="AP44" s="1613"/>
      <c r="AQ44" s="1613"/>
      <c r="AR44" s="1614"/>
      <c r="BG44" s="28"/>
      <c r="BH44" s="28"/>
      <c r="BI44" s="28"/>
      <c r="BJ44" s="28"/>
      <c r="BK44" s="28"/>
      <c r="BL44" s="28"/>
      <c r="BM44" s="28"/>
      <c r="BN44" s="28"/>
      <c r="BO44" s="28"/>
      <c r="BP44" s="28"/>
    </row>
    <row r="45" spans="1:68" ht="24" customHeight="1">
      <c r="A45" s="299"/>
      <c r="B45" s="1582" t="s">
        <v>291</v>
      </c>
      <c r="C45" s="842"/>
      <c r="D45" s="842"/>
      <c r="E45" s="842"/>
      <c r="F45" s="842"/>
      <c r="G45" s="842"/>
      <c r="H45" s="1589"/>
      <c r="I45" s="1604">
        <f>+N43*12971</f>
        <v>0</v>
      </c>
      <c r="J45" s="1605"/>
      <c r="K45" s="1605"/>
      <c r="L45" s="1605"/>
      <c r="M45" s="1605"/>
      <c r="N45" s="1605"/>
      <c r="O45" s="1605"/>
      <c r="P45" s="1605"/>
      <c r="Q45" s="1605"/>
      <c r="R45" s="1605"/>
      <c r="S45" s="1606"/>
      <c r="T45" s="1588" t="s">
        <v>685</v>
      </c>
      <c r="U45" s="842"/>
      <c r="V45" s="1589"/>
      <c r="W45" s="1576" t="s">
        <v>8</v>
      </c>
      <c r="X45" s="1693"/>
      <c r="Y45" s="1693"/>
      <c r="Z45" s="1693"/>
      <c r="AA45" s="1693"/>
      <c r="AB45" s="1693"/>
      <c r="AC45" s="1693"/>
      <c r="AD45" s="1693"/>
      <c r="AE45" s="1693"/>
      <c r="AF45" s="1693"/>
      <c r="AG45" s="1693"/>
      <c r="AH45" s="1693"/>
      <c r="AI45" s="1693"/>
      <c r="AJ45" s="1693"/>
      <c r="AK45" s="1693"/>
      <c r="AL45" s="1693"/>
      <c r="AM45" s="1577"/>
      <c r="AN45" s="1577"/>
      <c r="AO45" s="1577"/>
      <c r="AP45" s="1577"/>
      <c r="AQ45" s="1577"/>
      <c r="AR45" s="1694"/>
      <c r="BG45" s="28"/>
      <c r="BH45" s="28"/>
      <c r="BI45" s="28"/>
      <c r="BJ45" s="28"/>
      <c r="BK45" s="28"/>
      <c r="BL45" s="28"/>
      <c r="BM45" s="28"/>
      <c r="BN45" s="28"/>
      <c r="BO45" s="28"/>
      <c r="BP45" s="28"/>
    </row>
    <row r="46" spans="1:68" ht="12" customHeight="1">
      <c r="A46" s="339"/>
      <c r="B46" s="1465"/>
      <c r="C46" s="1465"/>
      <c r="D46" s="1465"/>
      <c r="E46" s="1465"/>
      <c r="F46" s="1465"/>
      <c r="G46" s="1465"/>
      <c r="H46" s="1465"/>
      <c r="I46" s="1599" t="s">
        <v>293</v>
      </c>
      <c r="J46" s="1599"/>
      <c r="K46" s="1599"/>
      <c r="L46" s="1599"/>
      <c r="M46" s="1599"/>
      <c r="N46" s="1599"/>
      <c r="O46" s="1599"/>
      <c r="P46" s="1599"/>
      <c r="Q46" s="1599"/>
      <c r="R46" s="1599"/>
      <c r="S46" s="1599"/>
      <c r="T46" s="1613"/>
      <c r="U46" s="842"/>
      <c r="V46" s="1589"/>
      <c r="W46" s="1609" t="s">
        <v>303</v>
      </c>
      <c r="X46" s="1607"/>
      <c r="Y46" s="1607"/>
      <c r="Z46" s="1607"/>
      <c r="AA46" s="1607"/>
      <c r="AB46" s="1607"/>
      <c r="AC46" s="1607"/>
      <c r="AD46" s="1607"/>
      <c r="AE46" s="1607"/>
      <c r="AF46" s="1607"/>
      <c r="AG46" s="1607"/>
      <c r="AH46" s="1607"/>
      <c r="AI46" s="1607"/>
      <c r="AJ46" s="1607"/>
      <c r="AK46" s="1607"/>
      <c r="AL46" s="1607"/>
      <c r="AM46" s="1607"/>
      <c r="AN46" s="1607"/>
      <c r="AO46" s="1607"/>
      <c r="AP46" s="1607"/>
      <c r="AQ46" s="1607"/>
      <c r="AR46" s="1610"/>
      <c r="BG46" s="28"/>
      <c r="BH46" s="28"/>
      <c r="BI46" s="28"/>
      <c r="BJ46" s="28"/>
      <c r="BK46" s="28"/>
      <c r="BL46" s="28"/>
      <c r="BM46" s="28"/>
      <c r="BN46" s="28"/>
      <c r="BO46" s="28"/>
      <c r="BP46" s="28"/>
    </row>
    <row r="47" spans="1:68" ht="24" customHeight="1">
      <c r="A47" s="299"/>
      <c r="B47" s="1582" t="s">
        <v>292</v>
      </c>
      <c r="C47" s="1583"/>
      <c r="D47" s="1583"/>
      <c r="E47" s="1583"/>
      <c r="F47" s="1583"/>
      <c r="G47" s="1583"/>
      <c r="H47" s="1584"/>
      <c r="I47" s="1604">
        <f>+I35-I37</f>
        <v>0</v>
      </c>
      <c r="J47" s="1615"/>
      <c r="K47" s="1615"/>
      <c r="L47" s="1615"/>
      <c r="M47" s="1615"/>
      <c r="N47" s="1615"/>
      <c r="O47" s="1615"/>
      <c r="P47" s="1615"/>
      <c r="Q47" s="1615"/>
      <c r="R47" s="1615"/>
      <c r="S47" s="1616"/>
      <c r="T47" s="1588" t="s">
        <v>685</v>
      </c>
      <c r="U47" s="842"/>
      <c r="V47" s="1589"/>
      <c r="W47" s="299"/>
      <c r="X47" s="1582" t="s">
        <v>302</v>
      </c>
      <c r="Y47" s="1695"/>
      <c r="Z47" s="1695"/>
      <c r="AA47" s="1695"/>
      <c r="AB47" s="1695"/>
      <c r="AC47" s="1695"/>
      <c r="AD47" s="1696"/>
      <c r="AE47" s="1695"/>
      <c r="AF47" s="1695"/>
      <c r="AG47" s="1682">
        <f>+CEILING(0.135*0.5*MAX(0,I47)/N39,1)</f>
        <v>0</v>
      </c>
      <c r="AH47" s="1683"/>
      <c r="AI47" s="1683"/>
      <c r="AJ47" s="1683"/>
      <c r="AK47" s="1683"/>
      <c r="AL47" s="1683"/>
      <c r="AM47" s="1683"/>
      <c r="AN47" s="1684"/>
      <c r="AO47" s="1588" t="s">
        <v>685</v>
      </c>
      <c r="AP47" s="1613"/>
      <c r="AQ47" s="1613"/>
      <c r="AR47" s="1614"/>
      <c r="BG47" s="28"/>
      <c r="BH47" s="28"/>
      <c r="BI47" s="28"/>
      <c r="BJ47" s="28"/>
      <c r="BK47" s="28"/>
      <c r="BL47" s="28"/>
      <c r="BM47" s="28"/>
      <c r="BN47" s="28"/>
      <c r="BO47" s="28"/>
      <c r="BP47" s="28"/>
    </row>
    <row r="48" spans="1:68" ht="12" customHeight="1">
      <c r="A48" s="1609" t="s">
        <v>211</v>
      </c>
      <c r="B48" s="842"/>
      <c r="C48" s="842"/>
      <c r="D48" s="842"/>
      <c r="E48" s="842"/>
      <c r="F48" s="842"/>
      <c r="G48" s="842"/>
      <c r="H48" s="842"/>
      <c r="I48" s="842"/>
      <c r="J48" s="842"/>
      <c r="K48" s="842"/>
      <c r="L48" s="842"/>
      <c r="M48" s="842"/>
      <c r="N48" s="842"/>
      <c r="O48" s="842"/>
      <c r="P48" s="842"/>
      <c r="Q48" s="842"/>
      <c r="R48" s="842"/>
      <c r="S48" s="842"/>
      <c r="T48" s="842"/>
      <c r="U48" s="842"/>
      <c r="V48" s="1589"/>
      <c r="W48" s="1609"/>
      <c r="X48" s="1607"/>
      <c r="Y48" s="1607"/>
      <c r="Z48" s="1607"/>
      <c r="AA48" s="1607"/>
      <c r="AB48" s="1607"/>
      <c r="AC48" s="1607"/>
      <c r="AD48" s="1607"/>
      <c r="AE48" s="1607"/>
      <c r="AF48" s="1607"/>
      <c r="AG48" s="1607"/>
      <c r="AH48" s="1607"/>
      <c r="AI48" s="1607"/>
      <c r="AJ48" s="1607"/>
      <c r="AK48" s="1607"/>
      <c r="AL48" s="1607"/>
      <c r="AM48" s="1607"/>
      <c r="AN48" s="1607"/>
      <c r="AO48" s="1607"/>
      <c r="AP48" s="1607"/>
      <c r="AQ48" s="1607"/>
      <c r="AR48" s="1610"/>
      <c r="BG48" s="28"/>
      <c r="BH48" s="28"/>
      <c r="BI48" s="28"/>
      <c r="BJ48" s="28"/>
      <c r="BK48" s="28"/>
      <c r="BL48" s="28"/>
      <c r="BM48" s="28"/>
      <c r="BN48" s="28"/>
      <c r="BO48" s="28"/>
      <c r="BP48" s="28"/>
    </row>
    <row r="49" spans="1:68" ht="24" customHeight="1">
      <c r="A49" s="299"/>
      <c r="B49" s="1582" t="s">
        <v>544</v>
      </c>
      <c r="C49" s="1583"/>
      <c r="D49" s="1583"/>
      <c r="E49" s="1583"/>
      <c r="F49" s="1583"/>
      <c r="G49" s="1583"/>
      <c r="H49" s="1584"/>
      <c r="I49" s="1604">
        <f>+MAX(I45,+I47*0.5)</f>
        <v>0</v>
      </c>
      <c r="J49" s="1615"/>
      <c r="K49" s="1615"/>
      <c r="L49" s="1615"/>
      <c r="M49" s="1615"/>
      <c r="N49" s="1615"/>
      <c r="O49" s="1615"/>
      <c r="P49" s="1615"/>
      <c r="Q49" s="1615"/>
      <c r="R49" s="1615"/>
      <c r="S49" s="1616"/>
      <c r="T49" s="1588" t="s">
        <v>685</v>
      </c>
      <c r="U49" s="842"/>
      <c r="V49" s="1589"/>
      <c r="W49" s="1611"/>
      <c r="X49" s="418"/>
      <c r="Y49" s="418"/>
      <c r="Z49" s="418"/>
      <c r="AA49" s="418"/>
      <c r="AB49" s="418"/>
      <c r="AC49" s="418"/>
      <c r="AD49" s="418"/>
      <c r="AE49" s="418"/>
      <c r="AF49" s="418"/>
      <c r="AG49" s="418"/>
      <c r="AH49" s="418"/>
      <c r="AI49" s="418"/>
      <c r="AJ49" s="418"/>
      <c r="AK49" s="418"/>
      <c r="AL49" s="418"/>
      <c r="AM49" s="418"/>
      <c r="AN49" s="418"/>
      <c r="AO49" s="418"/>
      <c r="AP49" s="418"/>
      <c r="AQ49" s="418"/>
      <c r="AR49" s="1612"/>
      <c r="BG49" s="28"/>
      <c r="BH49" s="28"/>
      <c r="BI49" s="28"/>
      <c r="BJ49" s="28"/>
      <c r="BK49" s="28"/>
      <c r="BL49" s="28"/>
      <c r="BM49" s="28"/>
      <c r="BN49" s="28"/>
      <c r="BO49" s="28"/>
      <c r="BP49" s="28"/>
    </row>
    <row r="50" spans="1:44" ht="12.75" customHeight="1">
      <c r="A50" s="299"/>
      <c r="B50" s="1607" t="s">
        <v>212</v>
      </c>
      <c r="C50" s="842"/>
      <c r="D50" s="842"/>
      <c r="E50" s="842"/>
      <c r="F50" s="842"/>
      <c r="G50" s="842"/>
      <c r="H50" s="842"/>
      <c r="I50" s="842"/>
      <c r="J50" s="842"/>
      <c r="K50" s="842"/>
      <c r="L50" s="842"/>
      <c r="M50" s="842"/>
      <c r="N50" s="842"/>
      <c r="O50" s="842"/>
      <c r="P50" s="842"/>
      <c r="Q50" s="842"/>
      <c r="R50" s="842"/>
      <c r="S50" s="842"/>
      <c r="T50" s="842"/>
      <c r="U50" s="842"/>
      <c r="V50" s="1589"/>
      <c r="W50" s="1611"/>
      <c r="X50" s="418"/>
      <c r="Y50" s="418"/>
      <c r="Z50" s="418"/>
      <c r="AA50" s="418"/>
      <c r="AB50" s="418"/>
      <c r="AC50" s="418"/>
      <c r="AD50" s="418"/>
      <c r="AE50" s="418"/>
      <c r="AF50" s="418"/>
      <c r="AG50" s="418"/>
      <c r="AH50" s="418"/>
      <c r="AI50" s="418"/>
      <c r="AJ50" s="418"/>
      <c r="AK50" s="418"/>
      <c r="AL50" s="418"/>
      <c r="AM50" s="418"/>
      <c r="AN50" s="418"/>
      <c r="AO50" s="418"/>
      <c r="AP50" s="418"/>
      <c r="AQ50" s="418"/>
      <c r="AR50" s="1612"/>
    </row>
    <row r="51" spans="1:44" ht="24" customHeight="1">
      <c r="A51" s="342"/>
      <c r="B51" s="1582" t="s">
        <v>294</v>
      </c>
      <c r="C51" s="1583"/>
      <c r="D51" s="1583"/>
      <c r="E51" s="1583"/>
      <c r="F51" s="1583"/>
      <c r="G51" s="1583"/>
      <c r="H51" s="1584"/>
      <c r="I51" s="1604">
        <f>+CEILING(0.135*(I49*N41)/N39,1)</f>
        <v>0</v>
      </c>
      <c r="J51" s="1615"/>
      <c r="K51" s="1615"/>
      <c r="L51" s="1615"/>
      <c r="M51" s="1615"/>
      <c r="N51" s="1615"/>
      <c r="O51" s="1615"/>
      <c r="P51" s="1615"/>
      <c r="Q51" s="1615"/>
      <c r="R51" s="1615"/>
      <c r="S51" s="1616"/>
      <c r="T51" s="1588" t="s">
        <v>685</v>
      </c>
      <c r="U51" s="842"/>
      <c r="V51" s="1589"/>
      <c r="W51" s="299"/>
      <c r="X51" s="294" t="s">
        <v>36</v>
      </c>
      <c r="Y51" s="1688" t="s">
        <v>214</v>
      </c>
      <c r="Z51" s="1613"/>
      <c r="AA51" s="1613"/>
      <c r="AB51" s="294"/>
      <c r="AC51" s="1688" t="s">
        <v>304</v>
      </c>
      <c r="AD51" s="1613"/>
      <c r="AE51" s="1613"/>
      <c r="AF51" s="294"/>
      <c r="AG51" s="1688" t="s">
        <v>305</v>
      </c>
      <c r="AH51" s="1613"/>
      <c r="AI51" s="1613"/>
      <c r="AJ51" s="1585">
        <f>+IF(OR(EXACT(X51,"X"),EXACT(X51,"x")),MAX(AG47,1797),IF(OR(EXACT(AF51,"X"),EXACT(AF51,"x")),0,+AG47))</f>
        <v>1797</v>
      </c>
      <c r="AK51" s="1586"/>
      <c r="AL51" s="1586"/>
      <c r="AM51" s="1586"/>
      <c r="AN51" s="1587"/>
      <c r="AO51" s="1588" t="s">
        <v>685</v>
      </c>
      <c r="AP51" s="1613"/>
      <c r="AQ51" s="1613"/>
      <c r="AR51" s="1614"/>
    </row>
    <row r="52" spans="1:44" ht="21" customHeight="1">
      <c r="A52" s="1645"/>
      <c r="B52" s="1639"/>
      <c r="C52" s="1639"/>
      <c r="D52" s="1639"/>
      <c r="E52" s="1639"/>
      <c r="F52" s="1639"/>
      <c r="G52" s="1639"/>
      <c r="H52" s="1639"/>
      <c r="I52" s="1639"/>
      <c r="J52" s="1639"/>
      <c r="K52" s="1639"/>
      <c r="L52" s="1639"/>
      <c r="M52" s="1639"/>
      <c r="N52" s="1639"/>
      <c r="O52" s="1639"/>
      <c r="P52" s="1639"/>
      <c r="Q52" s="1639"/>
      <c r="R52" s="1639"/>
      <c r="S52" s="1639"/>
      <c r="T52" s="1639"/>
      <c r="U52" s="1639"/>
      <c r="V52" s="1640"/>
      <c r="W52" s="1646"/>
      <c r="X52" s="1647"/>
      <c r="Y52" s="1647"/>
      <c r="Z52" s="1647"/>
      <c r="AA52" s="1647"/>
      <c r="AB52" s="1647"/>
      <c r="AC52" s="1647"/>
      <c r="AD52" s="1647"/>
      <c r="AE52" s="1647"/>
      <c r="AF52" s="1647"/>
      <c r="AG52" s="1647"/>
      <c r="AH52" s="1647"/>
      <c r="AI52" s="1647"/>
      <c r="AJ52" s="1647"/>
      <c r="AK52" s="1647"/>
      <c r="AL52" s="1647"/>
      <c r="AM52" s="1647"/>
      <c r="AN52" s="1647"/>
      <c r="AO52" s="1647"/>
      <c r="AP52" s="1647"/>
      <c r="AQ52" s="1647"/>
      <c r="AR52" s="1648"/>
    </row>
    <row r="53" spans="1:44" ht="12.75" customHeight="1">
      <c r="A53" s="1576" t="s">
        <v>306</v>
      </c>
      <c r="B53" s="1605"/>
      <c r="C53" s="1605"/>
      <c r="D53" s="1605"/>
      <c r="E53" s="1605"/>
      <c r="F53" s="1605"/>
      <c r="G53" s="1605"/>
      <c r="H53" s="1605"/>
      <c r="I53" s="1605"/>
      <c r="J53" s="1605"/>
      <c r="K53" s="1605"/>
      <c r="L53" s="1605"/>
      <c r="M53" s="1605"/>
      <c r="N53" s="1605"/>
      <c r="O53" s="1605"/>
      <c r="P53" s="1605"/>
      <c r="Q53" s="1605"/>
      <c r="R53" s="1605"/>
      <c r="S53" s="1605"/>
      <c r="T53" s="1605"/>
      <c r="U53" s="1605"/>
      <c r="V53" s="1605"/>
      <c r="W53" s="1605"/>
      <c r="X53" s="1605"/>
      <c r="Y53" s="1605"/>
      <c r="Z53" s="1605"/>
      <c r="AA53" s="1605"/>
      <c r="AB53" s="1605"/>
      <c r="AC53" s="1605"/>
      <c r="AD53" s="1605"/>
      <c r="AE53" s="1605"/>
      <c r="AF53" s="1605"/>
      <c r="AG53" s="1605"/>
      <c r="AH53" s="1605"/>
      <c r="AI53" s="1605"/>
      <c r="AJ53" s="1605"/>
      <c r="AK53" s="1605"/>
      <c r="AL53" s="1605"/>
      <c r="AM53" s="1605"/>
      <c r="AN53" s="1605"/>
      <c r="AO53" s="1605"/>
      <c r="AP53" s="1605"/>
      <c r="AQ53" s="1605"/>
      <c r="AR53" s="1606"/>
    </row>
    <row r="54" spans="1:44" ht="9.75" customHeight="1">
      <c r="A54" s="1671" t="s">
        <v>308</v>
      </c>
      <c r="B54" s="503"/>
      <c r="C54" s="503"/>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115"/>
      <c r="AB54" s="115"/>
      <c r="AC54" s="115"/>
      <c r="AD54" s="115"/>
      <c r="AE54" s="115"/>
      <c r="AF54" s="115"/>
      <c r="AG54" s="115"/>
      <c r="AH54" s="115"/>
      <c r="AI54" s="115"/>
      <c r="AJ54" s="115"/>
      <c r="AK54" s="115"/>
      <c r="AL54" s="115"/>
      <c r="AM54" s="115"/>
      <c r="AN54" s="115"/>
      <c r="AO54" s="115"/>
      <c r="AP54" s="115"/>
      <c r="AQ54" s="115"/>
      <c r="AR54" s="343"/>
    </row>
    <row r="55" spans="1:44" ht="9.75" customHeight="1">
      <c r="A55" s="1611"/>
      <c r="B55" s="503"/>
      <c r="C55" s="503"/>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296"/>
      <c r="AB55" s="1660" t="s">
        <v>307</v>
      </c>
      <c r="AC55" s="1661"/>
      <c r="AD55" s="1661"/>
      <c r="AE55" s="1661"/>
      <c r="AF55" s="1661"/>
      <c r="AG55" s="1661"/>
      <c r="AH55" s="1661"/>
      <c r="AI55" s="1661"/>
      <c r="AJ55" s="1661"/>
      <c r="AK55" s="1661"/>
      <c r="AL55" s="1661"/>
      <c r="AM55" s="1661"/>
      <c r="AN55" s="1662"/>
      <c r="AO55" s="1669"/>
      <c r="AP55" s="759"/>
      <c r="AQ55" s="759"/>
      <c r="AR55" s="1670"/>
    </row>
    <row r="56" spans="1:44" ht="9.75" customHeight="1">
      <c r="A56" s="1611"/>
      <c r="B56" s="503"/>
      <c r="C56" s="503"/>
      <c r="D56" s="503"/>
      <c r="E56" s="503"/>
      <c r="F56" s="503"/>
      <c r="G56" s="503"/>
      <c r="H56" s="503"/>
      <c r="I56" s="503"/>
      <c r="J56" s="503"/>
      <c r="K56" s="503"/>
      <c r="L56" s="503"/>
      <c r="M56" s="503"/>
      <c r="N56" s="503"/>
      <c r="O56" s="503"/>
      <c r="P56" s="503"/>
      <c r="Q56" s="503"/>
      <c r="R56" s="503"/>
      <c r="S56" s="503"/>
      <c r="T56" s="503"/>
      <c r="U56" s="503"/>
      <c r="V56" s="503"/>
      <c r="W56" s="503"/>
      <c r="X56" s="503"/>
      <c r="Y56" s="503"/>
      <c r="Z56" s="503"/>
      <c r="AA56" s="296"/>
      <c r="AB56" s="1663"/>
      <c r="AC56" s="1664"/>
      <c r="AD56" s="1664"/>
      <c r="AE56" s="1664"/>
      <c r="AF56" s="1664"/>
      <c r="AG56" s="1664"/>
      <c r="AH56" s="1664"/>
      <c r="AI56" s="1664"/>
      <c r="AJ56" s="1664"/>
      <c r="AK56" s="1664"/>
      <c r="AL56" s="1664"/>
      <c r="AM56" s="1664"/>
      <c r="AN56" s="1665"/>
      <c r="AO56" s="1669"/>
      <c r="AP56" s="759"/>
      <c r="AQ56" s="759"/>
      <c r="AR56" s="1670"/>
    </row>
    <row r="57" spans="1:44" ht="9.75" customHeight="1">
      <c r="A57" s="1611"/>
      <c r="B57" s="503"/>
      <c r="C57" s="503"/>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296"/>
      <c r="AB57" s="1663"/>
      <c r="AC57" s="1664"/>
      <c r="AD57" s="1664"/>
      <c r="AE57" s="1664"/>
      <c r="AF57" s="1664"/>
      <c r="AG57" s="1664"/>
      <c r="AH57" s="1664"/>
      <c r="AI57" s="1664"/>
      <c r="AJ57" s="1664"/>
      <c r="AK57" s="1664"/>
      <c r="AL57" s="1664"/>
      <c r="AM57" s="1664"/>
      <c r="AN57" s="1665"/>
      <c r="AO57" s="1669"/>
      <c r="AP57" s="759"/>
      <c r="AQ57" s="759"/>
      <c r="AR57" s="1670"/>
    </row>
    <row r="58" spans="1:44" ht="12.75">
      <c r="A58" s="295"/>
      <c r="B58" s="1654" t="s">
        <v>213</v>
      </c>
      <c r="C58" s="1654"/>
      <c r="D58" s="1654"/>
      <c r="E58" s="1654"/>
      <c r="F58" s="1654"/>
      <c r="G58" s="1654"/>
      <c r="H58" s="1654"/>
      <c r="I58" s="1654"/>
      <c r="J58" s="1654"/>
      <c r="K58" s="1654"/>
      <c r="L58" s="1654"/>
      <c r="M58" s="1654"/>
      <c r="N58" s="1654"/>
      <c r="O58" s="1654"/>
      <c r="P58" s="1654"/>
      <c r="Q58" s="340" t="s">
        <v>309</v>
      </c>
      <c r="R58" s="340"/>
      <c r="S58" s="340"/>
      <c r="T58" s="340"/>
      <c r="U58" s="340"/>
      <c r="V58" s="340"/>
      <c r="W58" s="340"/>
      <c r="X58" s="340"/>
      <c r="Y58" s="340"/>
      <c r="Z58" s="340"/>
      <c r="AA58" s="341"/>
      <c r="AB58" s="1663"/>
      <c r="AC58" s="1664"/>
      <c r="AD58" s="1664"/>
      <c r="AE58" s="1664"/>
      <c r="AF58" s="1664"/>
      <c r="AG58" s="1664"/>
      <c r="AH58" s="1664"/>
      <c r="AI58" s="1664"/>
      <c r="AJ58" s="1664"/>
      <c r="AK58" s="1664"/>
      <c r="AL58" s="1664"/>
      <c r="AM58" s="1664"/>
      <c r="AN58" s="1665"/>
      <c r="AO58" s="1669"/>
      <c r="AP58" s="759"/>
      <c r="AQ58" s="759"/>
      <c r="AR58" s="1670"/>
    </row>
    <row r="59" spans="1:44" ht="15" customHeight="1">
      <c r="A59" s="342"/>
      <c r="B59" s="300"/>
      <c r="C59" s="759"/>
      <c r="D59" s="759"/>
      <c r="E59" s="759"/>
      <c r="F59" s="759"/>
      <c r="G59" s="759"/>
      <c r="H59" s="759"/>
      <c r="I59" s="759"/>
      <c r="J59" s="759"/>
      <c r="K59" s="759"/>
      <c r="L59" s="759"/>
      <c r="M59" s="759"/>
      <c r="N59" s="759"/>
      <c r="O59" s="759"/>
      <c r="P59" s="759"/>
      <c r="Q59" s="1641">
        <f ca="1">+TODAY()</f>
        <v>42101</v>
      </c>
      <c r="R59" s="1642"/>
      <c r="S59" s="1642"/>
      <c r="T59" s="1642"/>
      <c r="U59" s="1642"/>
      <c r="V59" s="1642"/>
      <c r="W59" s="1642"/>
      <c r="X59" s="1642"/>
      <c r="Y59" s="1643"/>
      <c r="Z59" s="296"/>
      <c r="AA59" s="296"/>
      <c r="AB59" s="1663"/>
      <c r="AC59" s="1664"/>
      <c r="AD59" s="1664"/>
      <c r="AE59" s="1664"/>
      <c r="AF59" s="1664"/>
      <c r="AG59" s="1664"/>
      <c r="AH59" s="1664"/>
      <c r="AI59" s="1664"/>
      <c r="AJ59" s="1664"/>
      <c r="AK59" s="1664"/>
      <c r="AL59" s="1664"/>
      <c r="AM59" s="1664"/>
      <c r="AN59" s="1665"/>
      <c r="AO59" s="1669"/>
      <c r="AP59" s="759"/>
      <c r="AQ59" s="300"/>
      <c r="AR59" s="1670"/>
    </row>
    <row r="60" spans="1:44" ht="12.75">
      <c r="A60" s="349"/>
      <c r="B60" s="296"/>
      <c r="C60" s="296"/>
      <c r="D60" s="296"/>
      <c r="E60" s="296"/>
      <c r="F60" s="296"/>
      <c r="G60" s="296"/>
      <c r="H60" s="296"/>
      <c r="I60" s="296"/>
      <c r="J60" s="296"/>
      <c r="K60" s="296"/>
      <c r="L60" s="296"/>
      <c r="M60" s="296"/>
      <c r="N60" s="296"/>
      <c r="O60" s="296"/>
      <c r="P60" s="296"/>
      <c r="Q60" s="1644"/>
      <c r="R60" s="1639"/>
      <c r="S60" s="1639"/>
      <c r="T60" s="1639"/>
      <c r="U60" s="1639"/>
      <c r="V60" s="1639"/>
      <c r="W60" s="1639"/>
      <c r="X60" s="1639"/>
      <c r="Y60" s="1640"/>
      <c r="Z60" s="296"/>
      <c r="AA60" s="296"/>
      <c r="AB60" s="1666"/>
      <c r="AC60" s="1667"/>
      <c r="AD60" s="1667"/>
      <c r="AE60" s="1667"/>
      <c r="AF60" s="1667"/>
      <c r="AG60" s="1667"/>
      <c r="AH60" s="1667"/>
      <c r="AI60" s="1667"/>
      <c r="AJ60" s="1667"/>
      <c r="AK60" s="1667"/>
      <c r="AL60" s="1667"/>
      <c r="AM60" s="1667"/>
      <c r="AN60" s="1668"/>
      <c r="AO60" s="1669"/>
      <c r="AP60" s="759"/>
      <c r="AQ60" s="296"/>
      <c r="AR60" s="1670"/>
    </row>
    <row r="61" spans="1:44" ht="7.5" customHeight="1">
      <c r="A61" s="1638"/>
      <c r="B61" s="1639"/>
      <c r="C61" s="1639"/>
      <c r="D61" s="1639"/>
      <c r="E61" s="1639"/>
      <c r="F61" s="1639"/>
      <c r="G61" s="1639"/>
      <c r="H61" s="1639"/>
      <c r="I61" s="1639"/>
      <c r="J61" s="1639"/>
      <c r="K61" s="1639"/>
      <c r="L61" s="1639"/>
      <c r="M61" s="1639"/>
      <c r="N61" s="1639"/>
      <c r="O61" s="1639"/>
      <c r="P61" s="1639"/>
      <c r="Q61" s="1639"/>
      <c r="R61" s="1639"/>
      <c r="S61" s="1639"/>
      <c r="T61" s="1639"/>
      <c r="U61" s="1639"/>
      <c r="V61" s="1639"/>
      <c r="W61" s="1639"/>
      <c r="X61" s="1639"/>
      <c r="Y61" s="1639"/>
      <c r="Z61" s="1639"/>
      <c r="AA61" s="1639"/>
      <c r="AB61" s="1639"/>
      <c r="AC61" s="1639"/>
      <c r="AD61" s="1639"/>
      <c r="AE61" s="1639"/>
      <c r="AF61" s="1639"/>
      <c r="AG61" s="1639"/>
      <c r="AH61" s="1639"/>
      <c r="AI61" s="1639"/>
      <c r="AJ61" s="1639"/>
      <c r="AK61" s="1639"/>
      <c r="AL61" s="1639"/>
      <c r="AM61" s="1639"/>
      <c r="AN61" s="1639"/>
      <c r="AO61" s="1639"/>
      <c r="AP61" s="1639"/>
      <c r="AQ61" s="1639"/>
      <c r="AR61" s="1640"/>
    </row>
    <row r="62" spans="1:44" ht="12.75">
      <c r="A62" s="1685" t="str">
        <f>+SP1!A70</f>
        <v>Formulář zpracovala ASPEKT HM, daňová, účetní a auditorská kancelář, www.danovapriznani.cz, business.center.cz</v>
      </c>
      <c r="B62" s="1686"/>
      <c r="C62" s="1686"/>
      <c r="D62" s="1686"/>
      <c r="E62" s="1686"/>
      <c r="F62" s="1686"/>
      <c r="G62" s="1686"/>
      <c r="H62" s="1686"/>
      <c r="I62" s="1686"/>
      <c r="J62" s="1686"/>
      <c r="K62" s="1686"/>
      <c r="L62" s="1686"/>
      <c r="M62" s="1686"/>
      <c r="N62" s="1686"/>
      <c r="O62" s="1686"/>
      <c r="P62" s="1686"/>
      <c r="Q62" s="1686"/>
      <c r="R62" s="1686"/>
      <c r="S62" s="1686"/>
      <c r="T62" s="1686"/>
      <c r="U62" s="1686"/>
      <c r="V62" s="1686"/>
      <c r="W62" s="1686"/>
      <c r="X62" s="1686"/>
      <c r="Y62" s="1686"/>
      <c r="Z62" s="1686"/>
      <c r="AA62" s="1686"/>
      <c r="AB62" s="1686"/>
      <c r="AC62" s="1686"/>
      <c r="AD62" s="1686"/>
      <c r="AE62" s="1686"/>
      <c r="AF62" s="1686"/>
      <c r="AG62" s="1686"/>
      <c r="AH62" s="1686"/>
      <c r="AI62" s="1686"/>
      <c r="AJ62" s="1686"/>
      <c r="AK62" s="1686"/>
      <c r="AL62" s="1686"/>
      <c r="AM62" s="1686"/>
      <c r="AN62" s="1686"/>
      <c r="AO62" s="1686"/>
      <c r="AP62" s="1686"/>
      <c r="AQ62" s="1686"/>
      <c r="AR62" s="1686"/>
    </row>
    <row r="63" spans="1:44" ht="12.75">
      <c r="A63" s="1687">
        <f>+ZAKL_DATA!A46</f>
        <v>0</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8"/>
    </row>
    <row r="64" spans="1:44"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row>
    <row r="65" spans="1:44"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row>
    <row r="66" spans="1:44"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row>
    <row r="67" spans="1:44"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row>
    <row r="68" spans="1:44"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row>
    <row r="69" spans="1:44"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row>
    <row r="70" spans="1:44"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row>
    <row r="71" spans="1:44"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row>
    <row r="72" spans="1:44"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row>
    <row r="73" spans="1:44"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row>
    <row r="74" spans="1:44"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row>
    <row r="75" spans="1:44"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row>
    <row r="76" spans="1:44"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row>
    <row r="77" spans="1:44"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row>
    <row r="78" spans="1:44"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row>
    <row r="79" spans="1:44"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row>
    <row r="80" spans="1:44"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row>
    <row r="81" spans="1:44"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row>
    <row r="82" spans="1:44"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row>
    <row r="83" spans="1:44"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row>
    <row r="84" spans="1:44"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row>
    <row r="85" spans="1:44"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row>
    <row r="86" spans="1:44"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row>
    <row r="87" spans="1:44"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row>
    <row r="88" spans="1:44"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row>
    <row r="89" spans="1:44"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row>
    <row r="90" spans="1:44"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row>
    <row r="91" spans="1:44"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row>
    <row r="92" spans="1:44"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row>
    <row r="93" spans="1:44"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row>
    <row r="94" spans="1:44"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row>
    <row r="95" spans="1:44"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row>
    <row r="96" spans="1:44"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row>
    <row r="97" spans="1:44"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row>
    <row r="98" spans="1:44"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row>
    <row r="99" spans="1:44"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row>
    <row r="100" spans="1:44"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row>
    <row r="101" spans="1:44"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row>
    <row r="102" spans="1:44"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row>
    <row r="103" spans="1:44"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row>
    <row r="104" spans="1:44"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row>
    <row r="105" spans="1:44"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row>
    <row r="106" spans="1:44"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row>
    <row r="107" spans="1:44"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row>
    <row r="108" spans="1:44"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row>
    <row r="109" spans="1:44"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row>
    <row r="110" spans="1:44"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row>
    <row r="111" spans="1:44"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row>
    <row r="112" spans="1:44"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row>
    <row r="113" spans="1:44"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row>
    <row r="114" spans="2:44" ht="12.75">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row>
    <row r="115" spans="2:44" ht="12.75">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row>
  </sheetData>
  <sheetProtection password="EF65" sheet="1" objects="1" scenarios="1"/>
  <mergeCells count="160">
    <mergeCell ref="A8:AR8"/>
    <mergeCell ref="Y51:AA51"/>
    <mergeCell ref="AC51:AE51"/>
    <mergeCell ref="AG51:AI51"/>
    <mergeCell ref="AJ51:AN51"/>
    <mergeCell ref="A9:AR9"/>
    <mergeCell ref="A10:W10"/>
    <mergeCell ref="Y10:AL10"/>
    <mergeCell ref="AN10:AR10"/>
    <mergeCell ref="A11:W11"/>
    <mergeCell ref="Y11:AL11"/>
    <mergeCell ref="AN11:AR11"/>
    <mergeCell ref="A12:W12"/>
    <mergeCell ref="Y12:AF12"/>
    <mergeCell ref="AH12:AR12"/>
    <mergeCell ref="K16:AE16"/>
    <mergeCell ref="A16:J16"/>
    <mergeCell ref="A14:F14"/>
    <mergeCell ref="H15:AI15"/>
    <mergeCell ref="H14:AI14"/>
    <mergeCell ref="K17:AE17"/>
    <mergeCell ref="Y13:AF13"/>
    <mergeCell ref="AH13:AR13"/>
    <mergeCell ref="B17:D17"/>
    <mergeCell ref="F17:J17"/>
    <mergeCell ref="A15:F15"/>
    <mergeCell ref="AK15:AR15"/>
    <mergeCell ref="AK14:AR14"/>
    <mergeCell ref="A13:W13"/>
    <mergeCell ref="AG16:AR16"/>
    <mergeCell ref="A18:AR18"/>
    <mergeCell ref="A20:AR20"/>
    <mergeCell ref="AG17:AR17"/>
    <mergeCell ref="N23:O23"/>
    <mergeCell ref="P23:S23"/>
    <mergeCell ref="A21:AB21"/>
    <mergeCell ref="B22:AB22"/>
    <mergeCell ref="AC21:AR21"/>
    <mergeCell ref="AC22:AR23"/>
    <mergeCell ref="T23:W23"/>
    <mergeCell ref="X23:AB23"/>
    <mergeCell ref="U24:W24"/>
    <mergeCell ref="AC24:AJ24"/>
    <mergeCell ref="AL24:AM24"/>
    <mergeCell ref="Y24:AB24"/>
    <mergeCell ref="AO24:AR24"/>
    <mergeCell ref="AL27:AM27"/>
    <mergeCell ref="AC25:AR26"/>
    <mergeCell ref="AO27:AR27"/>
    <mergeCell ref="P24:S24"/>
    <mergeCell ref="AC27:AJ27"/>
    <mergeCell ref="B35:H35"/>
    <mergeCell ref="T34:V34"/>
    <mergeCell ref="A30:AB30"/>
    <mergeCell ref="A28:E29"/>
    <mergeCell ref="F28:P28"/>
    <mergeCell ref="R28:AB28"/>
    <mergeCell ref="B25:AB25"/>
    <mergeCell ref="N26:O26"/>
    <mergeCell ref="B36:H36"/>
    <mergeCell ref="B37:H37"/>
    <mergeCell ref="W34:AR34"/>
    <mergeCell ref="T36:V36"/>
    <mergeCell ref="T37:V37"/>
    <mergeCell ref="I36:S36"/>
    <mergeCell ref="I37:S37"/>
    <mergeCell ref="I35:S35"/>
    <mergeCell ref="X40:AR40"/>
    <mergeCell ref="Y41:AR41"/>
    <mergeCell ref="B40:V40"/>
    <mergeCell ref="P39:V39"/>
    <mergeCell ref="AE37:AN37"/>
    <mergeCell ref="N39:O39"/>
    <mergeCell ref="AO37:AR37"/>
    <mergeCell ref="A62:AR62"/>
    <mergeCell ref="A63:AR63"/>
    <mergeCell ref="Y42:AR42"/>
    <mergeCell ref="AH43:AO43"/>
    <mergeCell ref="AP43:AR43"/>
    <mergeCell ref="Y43:AG43"/>
    <mergeCell ref="W45:AR45"/>
    <mergeCell ref="N43:O43"/>
    <mergeCell ref="I47:S47"/>
    <mergeCell ref="X47:AF47"/>
    <mergeCell ref="AG47:AN47"/>
    <mergeCell ref="AO47:AR47"/>
    <mergeCell ref="B43:M43"/>
    <mergeCell ref="P43:V43"/>
    <mergeCell ref="W46:AR46"/>
    <mergeCell ref="B46:H46"/>
    <mergeCell ref="B47:H47"/>
    <mergeCell ref="T46:V46"/>
    <mergeCell ref="T47:V47"/>
    <mergeCell ref="I46:S46"/>
    <mergeCell ref="B44:H44"/>
    <mergeCell ref="T49:V49"/>
    <mergeCell ref="T45:V45"/>
    <mergeCell ref="T44:V44"/>
    <mergeCell ref="B49:H49"/>
    <mergeCell ref="I44:S44"/>
    <mergeCell ref="B42:V42"/>
    <mergeCell ref="N41:O41"/>
    <mergeCell ref="B41:M41"/>
    <mergeCell ref="P41:V41"/>
    <mergeCell ref="T1:AA1"/>
    <mergeCell ref="T2:AA2"/>
    <mergeCell ref="B38:V38"/>
    <mergeCell ref="B39:M39"/>
    <mergeCell ref="W36:AR36"/>
    <mergeCell ref="X37:AD37"/>
    <mergeCell ref="AC28:AR30"/>
    <mergeCell ref="B51:H51"/>
    <mergeCell ref="AB55:AN60"/>
    <mergeCell ref="AO55:AR58"/>
    <mergeCell ref="AO59:AP60"/>
    <mergeCell ref="AR59:AR60"/>
    <mergeCell ref="A53:AR53"/>
    <mergeCell ref="T51:V51"/>
    <mergeCell ref="I51:S51"/>
    <mergeCell ref="A54:Z57"/>
    <mergeCell ref="A19:AR19"/>
    <mergeCell ref="A5:R6"/>
    <mergeCell ref="C59:P59"/>
    <mergeCell ref="A61:AR61"/>
    <mergeCell ref="Q59:Y60"/>
    <mergeCell ref="A52:V52"/>
    <mergeCell ref="W52:AR52"/>
    <mergeCell ref="AF1:AR7"/>
    <mergeCell ref="B58:P58"/>
    <mergeCell ref="AO51:AR51"/>
    <mergeCell ref="P27:S27"/>
    <mergeCell ref="F29:P29"/>
    <mergeCell ref="R29:AB29"/>
    <mergeCell ref="T3:AA3"/>
    <mergeCell ref="T4:AA4"/>
    <mergeCell ref="A7:S7"/>
    <mergeCell ref="U6:Z6"/>
    <mergeCell ref="T7:V7"/>
    <mergeCell ref="X7:Y7"/>
    <mergeCell ref="A4:E4"/>
    <mergeCell ref="F4:S4"/>
    <mergeCell ref="U5:Z5"/>
    <mergeCell ref="I45:S45"/>
    <mergeCell ref="B50:V50"/>
    <mergeCell ref="B45:H45"/>
    <mergeCell ref="W38:AR39"/>
    <mergeCell ref="A48:V48"/>
    <mergeCell ref="W48:AR50"/>
    <mergeCell ref="W44:AR44"/>
    <mergeCell ref="I49:S49"/>
    <mergeCell ref="A31:V31"/>
    <mergeCell ref="W31:AR31"/>
    <mergeCell ref="X35:AD35"/>
    <mergeCell ref="AE35:AN35"/>
    <mergeCell ref="AO35:AR35"/>
    <mergeCell ref="W32:AR33"/>
    <mergeCell ref="A32:V33"/>
    <mergeCell ref="I34:S34"/>
    <mergeCell ref="B34:H34"/>
    <mergeCell ref="T35:V35"/>
  </mergeCells>
  <printOptions horizontalCentered="1" verticalCentered="1"/>
  <pageMargins left="0.2755905511811024" right="0.2755905511811024" top="0.31496062992125984" bottom="0" header="0.5118110236220472" footer="0"/>
  <pageSetup fitToHeight="1" fitToWidth="1" horizontalDpi="600" verticalDpi="6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84" customWidth="1"/>
    <col min="2" max="2" width="65.7109375" style="84" customWidth="1"/>
    <col min="3" max="3" width="3.00390625" style="84" customWidth="1"/>
    <col min="4" max="4" width="65.7109375" style="84" customWidth="1"/>
    <col min="5" max="5" width="28.28125" style="84" customWidth="1"/>
    <col min="6" max="37" width="9.140625" style="29" customWidth="1"/>
  </cols>
  <sheetData>
    <row r="1" spans="1:37" s="157" customFormat="1" ht="18">
      <c r="A1" s="425" t="s">
        <v>246</v>
      </c>
      <c r="B1" s="426"/>
      <c r="C1" s="426"/>
      <c r="D1" s="426"/>
      <c r="E1" s="426"/>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row>
    <row r="2" spans="1:37" s="157" customFormat="1" ht="18">
      <c r="A2" s="288"/>
      <c r="B2" s="289" t="s">
        <v>16</v>
      </c>
      <c r="C2" s="290"/>
      <c r="D2" s="305" t="s">
        <v>650</v>
      </c>
      <c r="E2" s="291"/>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row>
    <row r="3" spans="1:37" s="157" customFormat="1" ht="15.75" customHeight="1">
      <c r="A3" s="205"/>
      <c r="B3" s="206" t="s">
        <v>247</v>
      </c>
      <c r="C3" s="158"/>
      <c r="D3" s="206" t="s">
        <v>251</v>
      </c>
      <c r="E3" s="20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row>
    <row r="4" spans="1:37" s="157" customFormat="1" ht="15.75" customHeight="1">
      <c r="A4" s="207" t="s">
        <v>271</v>
      </c>
      <c r="B4" s="219"/>
      <c r="C4" s="208"/>
      <c r="D4" s="429"/>
      <c r="E4" s="158" t="s">
        <v>252</v>
      </c>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row>
    <row r="5" spans="1:37" s="157" customFormat="1" ht="15.75" customHeight="1">
      <c r="A5" s="207" t="s">
        <v>272</v>
      </c>
      <c r="B5" s="220"/>
      <c r="C5" s="209"/>
      <c r="D5" s="430"/>
      <c r="E5" s="158"/>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1:37" s="157" customFormat="1" ht="15.75" customHeight="1">
      <c r="A6" s="207" t="s">
        <v>257</v>
      </c>
      <c r="B6" s="220"/>
      <c r="C6" s="209"/>
      <c r="D6" s="430"/>
      <c r="E6" s="158"/>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row>
    <row r="7" spans="1:37" s="157" customFormat="1" ht="15.75" customHeight="1">
      <c r="A7" s="207" t="s">
        <v>258</v>
      </c>
      <c r="B7" s="220"/>
      <c r="C7" s="209"/>
      <c r="D7" s="221"/>
      <c r="E7" s="158" t="s">
        <v>254</v>
      </c>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row>
    <row r="8" spans="1:37" s="157" customFormat="1" ht="15.75" customHeight="1">
      <c r="A8" s="207" t="s">
        <v>248</v>
      </c>
      <c r="B8" s="222"/>
      <c r="C8" s="209"/>
      <c r="D8" s="221"/>
      <c r="E8" s="158"/>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row>
    <row r="9" spans="1:37" s="157" customFormat="1" ht="15.75" customHeight="1">
      <c r="A9" s="207" t="s">
        <v>249</v>
      </c>
      <c r="B9" s="223"/>
      <c r="C9" s="209"/>
      <c r="D9" s="221"/>
      <c r="E9" s="158"/>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row>
    <row r="10" spans="1:37" s="157" customFormat="1" ht="15.75" customHeight="1">
      <c r="A10" s="207" t="s">
        <v>253</v>
      </c>
      <c r="B10" s="223"/>
      <c r="C10" s="209"/>
      <c r="D10" s="224"/>
      <c r="E10" s="158" t="s">
        <v>253</v>
      </c>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row>
    <row r="11" spans="1:37" s="157" customFormat="1" ht="15.75" customHeight="1">
      <c r="A11" s="207" t="s">
        <v>267</v>
      </c>
      <c r="B11" s="223"/>
      <c r="C11" s="209"/>
      <c r="D11" s="221"/>
      <c r="E11" s="158"/>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row>
    <row r="12" spans="1:37" s="157" customFormat="1" ht="15.75" customHeight="1">
      <c r="A12" s="207"/>
      <c r="B12" s="422" t="s">
        <v>324</v>
      </c>
      <c r="C12" s="423"/>
      <c r="D12" s="424"/>
      <c r="E12" s="158"/>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row>
    <row r="13" spans="1:37" s="157" customFormat="1" ht="15.75" customHeight="1">
      <c r="A13" s="207" t="s">
        <v>617</v>
      </c>
      <c r="B13" s="225"/>
      <c r="C13" s="210"/>
      <c r="D13" s="226"/>
      <c r="E13" s="211" t="s">
        <v>270</v>
      </c>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row>
    <row r="14" spans="1:37" s="157" customFormat="1" ht="15.75" customHeight="1">
      <c r="A14" s="207" t="s">
        <v>618</v>
      </c>
      <c r="B14" s="225"/>
      <c r="C14" s="209"/>
      <c r="D14" s="226"/>
      <c r="E14" s="158" t="s">
        <v>271</v>
      </c>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row>
    <row r="15" spans="1:37" s="157" customFormat="1" ht="15.75" customHeight="1">
      <c r="A15" s="212" t="s">
        <v>277</v>
      </c>
      <c r="B15" s="225"/>
      <c r="C15" s="209"/>
      <c r="D15" s="226"/>
      <c r="E15" s="158" t="s">
        <v>272</v>
      </c>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row>
    <row r="16" spans="1:37" s="157" customFormat="1" ht="15.75" customHeight="1">
      <c r="A16" s="207" t="s">
        <v>76</v>
      </c>
      <c r="B16" s="225"/>
      <c r="C16" s="209"/>
      <c r="D16" s="226"/>
      <c r="E16" s="158" t="s">
        <v>258</v>
      </c>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row>
    <row r="17" spans="1:37" s="157" customFormat="1" ht="15.75" customHeight="1">
      <c r="A17" s="207" t="s">
        <v>255</v>
      </c>
      <c r="B17" s="400"/>
      <c r="C17" s="209"/>
      <c r="D17" s="226"/>
      <c r="E17" s="158" t="s">
        <v>273</v>
      </c>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row>
    <row r="18" spans="1:37" s="157" customFormat="1" ht="15.75" customHeight="1">
      <c r="A18" s="207" t="s">
        <v>256</v>
      </c>
      <c r="B18" s="225"/>
      <c r="C18" s="209"/>
      <c r="D18" s="226"/>
      <c r="E18" s="158"/>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row>
    <row r="19" spans="1:37" s="157" customFormat="1" ht="15.75" customHeight="1">
      <c r="A19" s="207" t="s">
        <v>244</v>
      </c>
      <c r="B19" s="227"/>
      <c r="C19" s="210"/>
      <c r="D19" s="226"/>
      <c r="E19" s="211" t="s">
        <v>265</v>
      </c>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row>
    <row r="20" spans="1:37" s="157" customFormat="1" ht="15.75" customHeight="1">
      <c r="A20" s="207" t="s">
        <v>260</v>
      </c>
      <c r="B20" s="225"/>
      <c r="C20" s="209"/>
      <c r="D20" s="226"/>
      <c r="E20" s="158" t="s">
        <v>271</v>
      </c>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row>
    <row r="21" spans="1:37" s="157" customFormat="1" ht="15.75" customHeight="1">
      <c r="A21" s="207" t="s">
        <v>268</v>
      </c>
      <c r="B21" s="225"/>
      <c r="C21" s="209"/>
      <c r="D21" s="226"/>
      <c r="E21" s="158" t="s">
        <v>272</v>
      </c>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row>
    <row r="22" spans="1:37" s="157" customFormat="1" ht="15.75" customHeight="1">
      <c r="A22" s="207"/>
      <c r="B22" s="225"/>
      <c r="C22" s="209"/>
      <c r="D22" s="226"/>
      <c r="E22" s="158" t="s">
        <v>258</v>
      </c>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row>
    <row r="23" spans="1:37" s="157" customFormat="1" ht="15.75" customHeight="1">
      <c r="A23" s="212" t="s">
        <v>278</v>
      </c>
      <c r="B23" s="225"/>
      <c r="C23" s="209"/>
      <c r="D23" s="228"/>
      <c r="E23" s="158" t="s">
        <v>259</v>
      </c>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row>
    <row r="24" spans="1:37" s="157" customFormat="1" ht="15.75" customHeight="1">
      <c r="A24" s="207"/>
      <c r="B24" s="225"/>
      <c r="C24" s="209"/>
      <c r="D24" s="226"/>
      <c r="E24" s="158" t="s">
        <v>250</v>
      </c>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row>
    <row r="25" spans="1:37" s="157" customFormat="1" ht="15.75" customHeight="1">
      <c r="A25" s="207" t="s">
        <v>259</v>
      </c>
      <c r="B25" s="229"/>
      <c r="C25" s="209"/>
      <c r="D25" s="230"/>
      <c r="E25" s="158" t="s">
        <v>255</v>
      </c>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row>
    <row r="26" spans="1:37" s="157" customFormat="1" ht="15.75" customHeight="1">
      <c r="A26" s="207" t="s">
        <v>269</v>
      </c>
      <c r="B26" s="229"/>
      <c r="C26" s="209"/>
      <c r="D26" s="226"/>
      <c r="E26" s="158" t="s">
        <v>256</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row>
    <row r="27" spans="1:37" s="157" customFormat="1" ht="15.75" customHeight="1">
      <c r="A27" s="207" t="s">
        <v>615</v>
      </c>
      <c r="B27" s="401"/>
      <c r="C27" s="209"/>
      <c r="D27" s="231"/>
      <c r="E27" s="158" t="s">
        <v>244</v>
      </c>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row>
    <row r="28" spans="1:37" s="157" customFormat="1" ht="15.75" customHeight="1">
      <c r="A28" s="207" t="s">
        <v>432</v>
      </c>
      <c r="B28" s="225"/>
      <c r="C28" s="209"/>
      <c r="D28" s="226"/>
      <c r="E28" s="158"/>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row>
    <row r="29" spans="1:37" s="157" customFormat="1" ht="15.75" customHeight="1">
      <c r="A29" s="207" t="s">
        <v>266</v>
      </c>
      <c r="B29" s="428"/>
      <c r="C29" s="210"/>
      <c r="D29" s="226"/>
      <c r="E29" s="211" t="s">
        <v>274</v>
      </c>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row>
    <row r="30" spans="1:37" s="157" customFormat="1" ht="15.75" customHeight="1">
      <c r="A30" s="207"/>
      <c r="B30" s="428"/>
      <c r="C30" s="209"/>
      <c r="D30" s="226"/>
      <c r="E30" s="158" t="s">
        <v>271</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row>
    <row r="31" spans="1:37" s="157" customFormat="1" ht="15.75" customHeight="1">
      <c r="A31" s="212" t="s">
        <v>262</v>
      </c>
      <c r="B31" s="225"/>
      <c r="C31" s="209"/>
      <c r="D31" s="226"/>
      <c r="E31" s="158" t="s">
        <v>272</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row>
    <row r="32" spans="1:37" s="157" customFormat="1" ht="15.75" customHeight="1">
      <c r="A32" s="207" t="s">
        <v>261</v>
      </c>
      <c r="B32" s="227"/>
      <c r="C32" s="209"/>
      <c r="D32" s="226"/>
      <c r="E32" s="158" t="s">
        <v>258</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row>
    <row r="33" spans="1:37" s="157" customFormat="1" ht="15.75" customHeight="1">
      <c r="A33" s="207" t="s">
        <v>263</v>
      </c>
      <c r="B33" s="227"/>
      <c r="C33" s="209"/>
      <c r="D33" s="228"/>
      <c r="E33" s="158" t="s">
        <v>259</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row>
    <row r="34" spans="1:37" s="157" customFormat="1" ht="15.75" customHeight="1">
      <c r="A34" s="207" t="s">
        <v>264</v>
      </c>
      <c r="B34" s="225"/>
      <c r="C34" s="209"/>
      <c r="D34" s="228"/>
      <c r="E34" s="158" t="s">
        <v>275</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row>
    <row r="35" spans="1:37" s="157" customFormat="1" ht="15.75" customHeight="1">
      <c r="A35" s="207"/>
      <c r="B35" s="225"/>
      <c r="C35" s="209"/>
      <c r="D35" s="402"/>
      <c r="E35" s="158" t="s">
        <v>615</v>
      </c>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row>
    <row r="36" spans="1:37" s="157" customFormat="1" ht="15.75" customHeight="1">
      <c r="A36" s="207"/>
      <c r="B36" s="232"/>
      <c r="C36" s="213"/>
      <c r="D36" s="233"/>
      <c r="E36" s="158"/>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s="157" customFormat="1" ht="12.75">
      <c r="A37" s="427" t="s">
        <v>282</v>
      </c>
      <c r="B37" s="426"/>
      <c r="C37" s="426"/>
      <c r="D37" s="426"/>
      <c r="E37" s="426"/>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s="157" customFormat="1" ht="12.75">
      <c r="A38" s="214"/>
      <c r="B38" s="215" t="s">
        <v>280</v>
      </c>
      <c r="C38" s="158"/>
      <c r="D38" s="420" t="s">
        <v>283</v>
      </c>
      <c r="E38" s="421"/>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s="157" customFormat="1" ht="12.75">
      <c r="A39" s="216"/>
      <c r="B39" s="217" t="s">
        <v>279</v>
      </c>
      <c r="C39" s="158"/>
      <c r="D39" s="218" t="s">
        <v>325</v>
      </c>
      <c r="E39" s="158"/>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row>
    <row r="40" spans="1:37" s="157" customFormat="1" ht="12.75">
      <c r="A40" s="234"/>
      <c r="B40" s="235" t="s">
        <v>281</v>
      </c>
      <c r="C40" s="158"/>
      <c r="D40" s="158"/>
      <c r="E40" s="158"/>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row>
    <row r="41" spans="1:37" s="157" customFormat="1" ht="12.75">
      <c r="A41" s="419" t="s">
        <v>19</v>
      </c>
      <c r="B41" s="419"/>
      <c r="C41" s="419"/>
      <c r="D41" s="419"/>
      <c r="E41" s="203"/>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row>
    <row r="43" s="29" customFormat="1" ht="12.75">
      <c r="A43" s="204"/>
    </row>
    <row r="44" spans="1:5" s="29" customFormat="1" ht="12.75">
      <c r="A44" s="417"/>
      <c r="B44" s="418"/>
      <c r="C44" s="418"/>
      <c r="D44" s="418"/>
      <c r="E44" s="418"/>
    </row>
    <row r="45" s="29" customFormat="1" ht="12.75"/>
    <row r="46" s="29" customFormat="1" ht="12.75"/>
    <row r="47" s="29" customFormat="1" ht="12.75"/>
    <row r="48" s="29" customFormat="1" ht="12.75"/>
    <row r="49" s="29" customFormat="1" ht="12.75"/>
    <row r="50" s="29" customFormat="1" ht="12.75"/>
    <row r="51" s="29" customFormat="1" ht="12.75"/>
    <row r="52" s="29" customFormat="1" ht="12.75"/>
    <row r="53" s="29" customFormat="1" ht="12.75">
      <c r="A53" s="204"/>
    </row>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row r="115" s="29" customFormat="1" ht="12.75"/>
    <row r="116" s="29" customFormat="1" ht="12.75"/>
    <row r="117" s="29" customFormat="1" ht="12.75"/>
    <row r="118" s="29" customFormat="1" ht="12.75"/>
    <row r="119" s="29" customFormat="1" ht="12.75"/>
    <row r="120" s="29" customFormat="1" ht="12.75"/>
    <row r="121" s="29" customFormat="1" ht="12.75"/>
    <row r="122" s="29" customFormat="1" ht="12.75"/>
    <row r="123" s="29" customFormat="1" ht="12.75"/>
    <row r="124" s="29" customFormat="1" ht="12.75"/>
    <row r="125" s="29" customFormat="1" ht="12.75"/>
    <row r="126" s="29" customFormat="1" ht="12.75"/>
    <row r="127" s="29" customFormat="1" ht="12.75"/>
    <row r="128" s="29" customFormat="1" ht="12.75"/>
    <row r="129" s="29" customFormat="1" ht="12.75"/>
    <row r="130" s="29" customFormat="1" ht="12.75"/>
    <row r="131" s="29" customFormat="1" ht="12.75"/>
    <row r="132" s="29" customFormat="1" ht="12.75"/>
    <row r="133" s="29" customFormat="1" ht="12.75"/>
    <row r="134" s="29" customFormat="1" ht="12.75"/>
    <row r="135" s="29" customFormat="1" ht="12.75"/>
    <row r="136" s="29" customFormat="1" ht="12.75"/>
    <row r="137" s="29" customFormat="1" ht="12.75"/>
    <row r="138" s="29" customFormat="1" ht="12.75"/>
    <row r="139" s="29" customFormat="1" ht="12.75"/>
    <row r="140" s="29" customFormat="1" ht="12.75"/>
    <row r="141" s="29" customFormat="1" ht="12.75"/>
    <row r="142" s="29" customFormat="1" ht="12.75"/>
    <row r="143" s="29" customFormat="1" ht="12.75"/>
    <row r="144" s="29" customFormat="1" ht="12.75"/>
    <row r="145" s="29" customFormat="1" ht="12.75"/>
    <row r="146" s="29" customFormat="1" ht="12.75"/>
    <row r="147" s="29" customFormat="1" ht="12.75"/>
    <row r="148" s="29" customFormat="1" ht="12.75"/>
    <row r="149" s="29" customFormat="1" ht="12.75"/>
    <row r="150" s="29" customFormat="1" ht="12.75"/>
    <row r="151" s="29" customFormat="1" ht="12.75"/>
    <row r="152" s="29" customFormat="1" ht="12.75"/>
    <row r="153" s="29" customFormat="1" ht="12.75"/>
    <row r="154" s="29" customFormat="1" ht="12.75"/>
    <row r="155" s="29" customFormat="1" ht="12.75"/>
    <row r="156" s="29" customFormat="1" ht="12.75"/>
    <row r="157" s="29" customFormat="1" ht="12.75"/>
    <row r="158" s="29" customFormat="1" ht="12.75"/>
    <row r="159" s="29" customFormat="1" ht="12.75"/>
    <row r="160" s="29" customFormat="1" ht="12.75"/>
    <row r="161" s="29" customFormat="1" ht="12.75"/>
    <row r="162" s="29" customFormat="1" ht="12.75"/>
    <row r="163" s="29" customFormat="1" ht="12.75"/>
    <row r="164" s="29" customFormat="1" ht="12.75"/>
    <row r="165" s="29" customFormat="1" ht="12.75"/>
    <row r="166" s="29" customFormat="1" ht="12.75"/>
    <row r="167" s="29" customFormat="1" ht="12.75"/>
    <row r="168" s="29" customFormat="1" ht="12.75"/>
    <row r="169" s="29" customFormat="1" ht="12.75"/>
    <row r="170" s="29" customFormat="1" ht="12.75"/>
    <row r="171" s="29" customFormat="1" ht="12.75"/>
    <row r="172" s="29" customFormat="1" ht="12.75"/>
    <row r="173" s="29" customFormat="1" ht="12.75"/>
    <row r="174" s="29" customFormat="1" ht="12.75"/>
    <row r="175" s="29" customFormat="1" ht="12.75"/>
    <row r="176" s="29" customFormat="1" ht="12.75"/>
    <row r="177" s="29" customFormat="1" ht="12.75"/>
    <row r="178" s="29" customFormat="1" ht="12.75"/>
    <row r="179" s="29" customFormat="1" ht="12.75"/>
    <row r="180" s="29" customFormat="1" ht="12.75"/>
    <row r="181" s="29" customFormat="1" ht="12.75"/>
    <row r="182" s="29" customFormat="1" ht="12.75"/>
    <row r="183" s="29" customFormat="1" ht="12.75"/>
    <row r="184" s="29" customFormat="1" ht="12.75"/>
    <row r="185" s="29" customFormat="1" ht="12.75"/>
    <row r="186" s="29" customFormat="1" ht="12.75"/>
    <row r="187" s="29" customFormat="1" ht="12.75"/>
    <row r="188" s="29" customFormat="1" ht="12.75"/>
    <row r="189" s="29" customFormat="1" ht="12.75"/>
    <row r="190" s="29" customFormat="1" ht="12.75"/>
    <row r="191" s="29" customFormat="1" ht="12.75"/>
    <row r="192" s="29" customFormat="1" ht="12.75"/>
    <row r="193" s="29" customFormat="1" ht="12.75"/>
    <row r="194" s="29" customFormat="1" ht="12.75"/>
    <row r="195" s="29" customFormat="1" ht="12.75"/>
    <row r="196" s="29" customFormat="1" ht="12.75"/>
    <row r="197" s="29" customFormat="1" ht="12.75"/>
    <row r="198" s="29" customFormat="1" ht="12.75"/>
    <row r="199" s="29" customFormat="1" ht="12.75"/>
    <row r="200" s="29" customFormat="1" ht="12.75"/>
    <row r="201" s="29" customFormat="1" ht="12.75"/>
    <row r="202" s="29" customFormat="1" ht="12.75"/>
    <row r="203" s="29" customFormat="1" ht="12.75"/>
    <row r="204" s="29" customFormat="1" ht="12.75"/>
    <row r="205" s="29" customFormat="1" ht="12.75"/>
    <row r="206" s="29" customFormat="1" ht="12.75"/>
    <row r="207" s="29" customFormat="1" ht="12.75"/>
    <row r="208" s="29" customFormat="1" ht="12.75"/>
    <row r="209" s="29" customFormat="1" ht="12.75"/>
    <row r="210" s="29" customFormat="1" ht="12.75"/>
    <row r="211" s="29" customFormat="1" ht="12.75"/>
    <row r="212" s="29" customFormat="1" ht="12.75"/>
    <row r="213" s="29" customFormat="1" ht="12.75"/>
    <row r="214" s="29" customFormat="1" ht="12.75"/>
    <row r="215" s="29" customFormat="1" ht="12.75"/>
    <row r="216" s="29" customFormat="1" ht="12.75"/>
    <row r="217" s="29"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H112"/>
  <sheetViews>
    <sheetView zoomScalePageLayoutView="0" workbookViewId="0" topLeftCell="A1">
      <selection activeCell="B5" sqref="B5"/>
    </sheetView>
  </sheetViews>
  <sheetFormatPr defaultColWidth="9.140625" defaultRowHeight="12.75"/>
  <cols>
    <col min="1" max="1" width="24.00390625" style="4" customWidth="1"/>
    <col min="2" max="6" width="15.7109375" style="4" customWidth="1"/>
    <col min="7" max="7" width="11.421875" style="28" bestFit="1" customWidth="1"/>
    <col min="8" max="29" width="9.140625" style="28" customWidth="1"/>
    <col min="30" max="16384" width="9.140625" style="4" customWidth="1"/>
  </cols>
  <sheetData>
    <row r="1" spans="1:8" ht="18" customHeight="1">
      <c r="A1" s="1778" t="s">
        <v>174</v>
      </c>
      <c r="B1" s="426"/>
      <c r="C1" s="426"/>
      <c r="D1" s="426"/>
      <c r="E1" s="426"/>
      <c r="F1" s="426"/>
      <c r="G1" s="30"/>
      <c r="H1" s="30"/>
    </row>
    <row r="2" spans="1:8" ht="18" customHeight="1">
      <c r="A2" s="1779" t="s">
        <v>175</v>
      </c>
      <c r="B2" s="1779"/>
      <c r="C2" s="1779"/>
      <c r="D2" s="1779"/>
      <c r="E2" s="1779"/>
      <c r="F2" s="1779"/>
      <c r="G2" s="30"/>
      <c r="H2" s="30"/>
    </row>
    <row r="3" spans="1:8" ht="18" customHeight="1">
      <c r="A3" s="306" t="s">
        <v>528</v>
      </c>
      <c r="B3" s="1780" t="str">
        <f>+CONCATENATE(ZAKL_DATA!B5," ",ZAKL_DATA!B4," ",ZAKL_DATA!B7)</f>
        <v>  </v>
      </c>
      <c r="C3" s="1781"/>
      <c r="D3" s="1781"/>
      <c r="E3" s="1781"/>
      <c r="F3" s="1781"/>
      <c r="H3" s="30"/>
    </row>
    <row r="4" spans="1:8" ht="18" customHeight="1">
      <c r="A4" s="1782"/>
      <c r="B4" s="926"/>
      <c r="C4" s="926"/>
      <c r="D4" s="926"/>
      <c r="E4" s="926"/>
      <c r="F4" s="926"/>
      <c r="H4" s="30"/>
    </row>
    <row r="5" spans="1:8" ht="18" customHeight="1">
      <c r="A5" s="306" t="s">
        <v>92</v>
      </c>
      <c r="B5" s="307">
        <f>+DAP3!D26</f>
        <v>0</v>
      </c>
      <c r="C5" s="1782"/>
      <c r="D5" s="1782"/>
      <c r="E5" s="1782"/>
      <c r="F5" s="1782"/>
      <c r="G5" s="30"/>
      <c r="H5" s="30"/>
    </row>
    <row r="6" spans="1:8" ht="18" customHeight="1" thickBot="1">
      <c r="A6" s="1783"/>
      <c r="B6" s="924"/>
      <c r="C6" s="924"/>
      <c r="D6" s="924"/>
      <c r="E6" s="924"/>
      <c r="F6" s="924"/>
      <c r="G6" s="30"/>
      <c r="H6" s="30"/>
    </row>
    <row r="7" spans="1:8" ht="18" customHeight="1">
      <c r="A7" s="308" t="s">
        <v>93</v>
      </c>
      <c r="B7" s="309" t="s">
        <v>94</v>
      </c>
      <c r="C7" s="309" t="s">
        <v>648</v>
      </c>
      <c r="D7" s="328" t="s">
        <v>490</v>
      </c>
      <c r="E7" s="328" t="s">
        <v>649</v>
      </c>
      <c r="F7" s="310" t="s">
        <v>95</v>
      </c>
      <c r="G7" s="31"/>
      <c r="H7" s="30"/>
    </row>
    <row r="8" spans="1:8" ht="18" customHeight="1" thickBot="1">
      <c r="A8" s="311"/>
      <c r="B8" s="312" t="s">
        <v>96</v>
      </c>
      <c r="C8" s="312" t="s">
        <v>97</v>
      </c>
      <c r="D8" s="329" t="s">
        <v>491</v>
      </c>
      <c r="E8" s="329" t="s">
        <v>97</v>
      </c>
      <c r="F8" s="313" t="s">
        <v>97</v>
      </c>
      <c r="G8" s="30"/>
      <c r="H8" s="30"/>
    </row>
    <row r="9" spans="1:8" ht="18" customHeight="1">
      <c r="A9" s="314">
        <v>42094</v>
      </c>
      <c r="B9" s="315">
        <f>+DAP3!D48</f>
        <v>0</v>
      </c>
      <c r="C9" s="315">
        <v>0</v>
      </c>
      <c r="D9" s="324">
        <f>+Poj_priz!G32</f>
        <v>0</v>
      </c>
      <c r="E9" s="324">
        <v>0</v>
      </c>
      <c r="F9" s="316">
        <v>0</v>
      </c>
      <c r="H9" s="30"/>
    </row>
    <row r="10" spans="1:8" ht="30.75" customHeight="1">
      <c r="A10" s="317" t="s">
        <v>759</v>
      </c>
      <c r="B10" s="315">
        <v>0</v>
      </c>
      <c r="C10" s="315">
        <f>+SP1!Z67</f>
        <v>22727</v>
      </c>
      <c r="D10" s="315">
        <v>0</v>
      </c>
      <c r="E10" s="315">
        <v>0</v>
      </c>
      <c r="F10" s="316">
        <f>-VZP!AE37</f>
        <v>0</v>
      </c>
      <c r="H10" s="30"/>
    </row>
    <row r="11" spans="1:8" ht="18" customHeight="1">
      <c r="A11" s="314">
        <f>8+A9</f>
        <v>42102</v>
      </c>
      <c r="B11" s="315">
        <v>0</v>
      </c>
      <c r="C11" s="315">
        <v>0</v>
      </c>
      <c r="D11" s="315">
        <v>0</v>
      </c>
      <c r="E11" s="324">
        <v>0</v>
      </c>
      <c r="F11" s="316">
        <f>+VZP!AJ51</f>
        <v>1797</v>
      </c>
      <c r="H11" s="30"/>
    </row>
    <row r="12" spans="1:8" ht="18" customHeight="1">
      <c r="A12" s="314">
        <f>+A11+12</f>
        <v>42114</v>
      </c>
      <c r="B12" s="315">
        <v>0</v>
      </c>
      <c r="C12" s="315">
        <f>+SP2!M33</f>
        <v>1943</v>
      </c>
      <c r="D12" s="315">
        <v>0</v>
      </c>
      <c r="E12" s="324">
        <f>+SP2!AF31</f>
        <v>0</v>
      </c>
      <c r="F12" s="316">
        <v>0</v>
      </c>
      <c r="H12" s="30"/>
    </row>
    <row r="13" spans="1:8" ht="18" customHeight="1">
      <c r="A13" s="314">
        <f>22+A11</f>
        <v>42124</v>
      </c>
      <c r="B13" s="315">
        <v>0</v>
      </c>
      <c r="C13" s="315">
        <v>0</v>
      </c>
      <c r="D13" s="315">
        <v>0</v>
      </c>
      <c r="E13" s="315">
        <v>0</v>
      </c>
      <c r="F13" s="316">
        <v>0</v>
      </c>
      <c r="H13" s="30"/>
    </row>
    <row r="14" spans="1:8" ht="18" customHeight="1">
      <c r="A14" s="314">
        <f>+A13+8</f>
        <v>42132</v>
      </c>
      <c r="B14" s="315">
        <v>0</v>
      </c>
      <c r="C14" s="315">
        <v>0</v>
      </c>
      <c r="D14" s="315">
        <v>0</v>
      </c>
      <c r="E14" s="315">
        <v>0</v>
      </c>
      <c r="F14" s="316">
        <f>F11</f>
        <v>1797</v>
      </c>
      <c r="H14" s="30"/>
    </row>
    <row r="15" spans="1:8" ht="18" customHeight="1">
      <c r="A15" s="314">
        <f>12+A14</f>
        <v>42144</v>
      </c>
      <c r="B15" s="315">
        <v>0</v>
      </c>
      <c r="C15" s="315">
        <f>+C12</f>
        <v>1943</v>
      </c>
      <c r="D15" s="315">
        <v>0</v>
      </c>
      <c r="E15" s="315">
        <f>+E12</f>
        <v>0</v>
      </c>
      <c r="F15" s="316">
        <v>0</v>
      </c>
      <c r="H15" s="30"/>
    </row>
    <row r="16" spans="1:8" ht="18" customHeight="1">
      <c r="A16" s="314">
        <f>31+A14</f>
        <v>42163</v>
      </c>
      <c r="B16" s="315">
        <v>0</v>
      </c>
      <c r="C16" s="315">
        <v>0</v>
      </c>
      <c r="D16" s="315">
        <v>0</v>
      </c>
      <c r="E16" s="315">
        <v>0</v>
      </c>
      <c r="F16" s="316">
        <f>F14</f>
        <v>1797</v>
      </c>
      <c r="H16" s="30"/>
    </row>
    <row r="17" spans="1:6" ht="18" customHeight="1">
      <c r="A17" s="314">
        <f>8+A16-1</f>
        <v>42170</v>
      </c>
      <c r="B17" s="315">
        <f>CEILING(+A104*(IF($B$5&gt;150000,$B$5/4,0)+IF($B$5&gt;30000,$B$5*0.4,0)*IF($B$5&lt;150000,1,0)),100)</f>
        <v>0</v>
      </c>
      <c r="C17" s="315">
        <v>0</v>
      </c>
      <c r="D17" s="315">
        <v>0</v>
      </c>
      <c r="E17" s="315">
        <v>0</v>
      </c>
      <c r="F17" s="316">
        <v>0</v>
      </c>
    </row>
    <row r="18" spans="1:6" ht="18" customHeight="1">
      <c r="A18" s="314">
        <f>5+A17</f>
        <v>42175</v>
      </c>
      <c r="B18" s="315">
        <v>0</v>
      </c>
      <c r="C18" s="315">
        <f>+C15</f>
        <v>1943</v>
      </c>
      <c r="D18" s="315">
        <v>0</v>
      </c>
      <c r="E18" s="315">
        <f>+E15</f>
        <v>0</v>
      </c>
      <c r="F18" s="316">
        <v>0</v>
      </c>
    </row>
    <row r="19" spans="1:6" ht="18" customHeight="1">
      <c r="A19" s="314">
        <f>23+A17</f>
        <v>42193</v>
      </c>
      <c r="B19" s="315">
        <v>0</v>
      </c>
      <c r="C19" s="315">
        <v>0</v>
      </c>
      <c r="D19" s="315">
        <v>0</v>
      </c>
      <c r="E19" s="315">
        <v>0</v>
      </c>
      <c r="F19" s="316">
        <f>F16</f>
        <v>1797</v>
      </c>
    </row>
    <row r="20" spans="1:6" ht="18" customHeight="1">
      <c r="A20" s="314">
        <f>12+A19</f>
        <v>42205</v>
      </c>
      <c r="B20" s="315">
        <v>0</v>
      </c>
      <c r="C20" s="315">
        <f>+C18</f>
        <v>1943</v>
      </c>
      <c r="D20" s="315">
        <v>0</v>
      </c>
      <c r="E20" s="315">
        <f>+E18</f>
        <v>0</v>
      </c>
      <c r="F20" s="316">
        <v>0</v>
      </c>
    </row>
    <row r="21" spans="1:6" ht="19.5" customHeight="1">
      <c r="A21" s="314">
        <f>31+A19</f>
        <v>42224</v>
      </c>
      <c r="B21" s="315">
        <v>0</v>
      </c>
      <c r="C21" s="315">
        <v>0</v>
      </c>
      <c r="D21" s="315">
        <v>0</v>
      </c>
      <c r="E21" s="315">
        <v>0</v>
      </c>
      <c r="F21" s="316">
        <f>F19</f>
        <v>1797</v>
      </c>
    </row>
    <row r="22" spans="1:6" ht="19.5" customHeight="1">
      <c r="A22" s="314">
        <f>12+A21</f>
        <v>42236</v>
      </c>
      <c r="B22" s="315">
        <v>0</v>
      </c>
      <c r="C22" s="315">
        <f>+C20</f>
        <v>1943</v>
      </c>
      <c r="D22" s="315">
        <v>0</v>
      </c>
      <c r="E22" s="315">
        <f>+E20</f>
        <v>0</v>
      </c>
      <c r="F22" s="316">
        <v>0</v>
      </c>
    </row>
    <row r="23" spans="1:6" ht="18" customHeight="1">
      <c r="A23" s="314">
        <f>31+A21</f>
        <v>42255</v>
      </c>
      <c r="B23" s="315">
        <v>0</v>
      </c>
      <c r="C23" s="315">
        <v>0</v>
      </c>
      <c r="D23" s="315">
        <v>0</v>
      </c>
      <c r="E23" s="315">
        <v>0</v>
      </c>
      <c r="F23" s="316">
        <f>F21</f>
        <v>1797</v>
      </c>
    </row>
    <row r="24" spans="1:6" ht="18" customHeight="1">
      <c r="A24" s="314">
        <f>7+A23</f>
        <v>42262</v>
      </c>
      <c r="B24" s="315">
        <f>CEILING(+A104*(IF($B$5&gt;150000,$B$5/4,0)),100)</f>
        <v>0</v>
      </c>
      <c r="C24" s="315">
        <v>0</v>
      </c>
      <c r="D24" s="315">
        <v>0</v>
      </c>
      <c r="E24" s="315">
        <v>0</v>
      </c>
      <c r="F24" s="316">
        <v>0</v>
      </c>
    </row>
    <row r="25" spans="1:6" ht="18" customHeight="1">
      <c r="A25" s="314">
        <f>5+A24</f>
        <v>42267</v>
      </c>
      <c r="B25" s="315">
        <v>0</v>
      </c>
      <c r="C25" s="315">
        <f>+C22</f>
        <v>1943</v>
      </c>
      <c r="D25" s="315">
        <v>0</v>
      </c>
      <c r="E25" s="315">
        <f>+E22</f>
        <v>0</v>
      </c>
      <c r="F25" s="316">
        <v>0</v>
      </c>
    </row>
    <row r="26" spans="1:6" ht="18" customHeight="1">
      <c r="A26" s="314">
        <f>23+A24</f>
        <v>42285</v>
      </c>
      <c r="B26" s="315">
        <v>0</v>
      </c>
      <c r="C26" s="315">
        <v>0</v>
      </c>
      <c r="D26" s="315">
        <v>0</v>
      </c>
      <c r="E26" s="315">
        <v>0</v>
      </c>
      <c r="F26" s="316">
        <f>F23</f>
        <v>1797</v>
      </c>
    </row>
    <row r="27" spans="1:6" ht="18" customHeight="1">
      <c r="A27" s="314">
        <f>12+A26</f>
        <v>42297</v>
      </c>
      <c r="B27" s="315">
        <v>0</v>
      </c>
      <c r="C27" s="315">
        <f>+C25</f>
        <v>1943</v>
      </c>
      <c r="D27" s="315">
        <v>0</v>
      </c>
      <c r="E27" s="315">
        <f>+E25</f>
        <v>0</v>
      </c>
      <c r="F27" s="316">
        <v>0</v>
      </c>
    </row>
    <row r="28" spans="1:6" ht="18" customHeight="1">
      <c r="A28" s="314">
        <f>31+A26</f>
        <v>42316</v>
      </c>
      <c r="B28" s="315">
        <v>0</v>
      </c>
      <c r="C28" s="315">
        <v>0</v>
      </c>
      <c r="D28" s="315">
        <v>0</v>
      </c>
      <c r="E28" s="315">
        <v>0</v>
      </c>
      <c r="F28" s="316">
        <f>F26</f>
        <v>1797</v>
      </c>
    </row>
    <row r="29" spans="1:6" ht="18" customHeight="1">
      <c r="A29" s="314">
        <f>12+A28</f>
        <v>42328</v>
      </c>
      <c r="B29" s="315">
        <v>0</v>
      </c>
      <c r="C29" s="315">
        <f>+C27</f>
        <v>1943</v>
      </c>
      <c r="D29" s="315">
        <v>0</v>
      </c>
      <c r="E29" s="315">
        <f>+E27</f>
        <v>0</v>
      </c>
      <c r="F29" s="316">
        <v>0</v>
      </c>
    </row>
    <row r="30" spans="1:6" ht="18" customHeight="1">
      <c r="A30" s="314">
        <f>30+A28</f>
        <v>42346</v>
      </c>
      <c r="B30" s="315">
        <v>0</v>
      </c>
      <c r="C30" s="315">
        <v>0</v>
      </c>
      <c r="D30" s="315">
        <v>0</v>
      </c>
      <c r="E30" s="315">
        <v>0</v>
      </c>
      <c r="F30" s="316">
        <f>F28</f>
        <v>1797</v>
      </c>
    </row>
    <row r="31" spans="1:6" ht="18" customHeight="1">
      <c r="A31" s="314">
        <f>22+A30+1-16</f>
        <v>42353</v>
      </c>
      <c r="B31" s="315">
        <f>CEILING(+A104*(IF($B$5&gt;150000,$B$5/4,0)+IF($B$5&gt;30000,$B$5*0.4,0)*IF($B$5&lt;150000,1,0)),100)</f>
        <v>0</v>
      </c>
      <c r="C31" s="315">
        <v>0</v>
      </c>
      <c r="D31" s="315">
        <v>0</v>
      </c>
      <c r="E31" s="315">
        <v>0</v>
      </c>
      <c r="F31" s="316">
        <v>0</v>
      </c>
    </row>
    <row r="32" spans="1:6" ht="18" customHeight="1">
      <c r="A32" s="314">
        <f>5+A31</f>
        <v>42358</v>
      </c>
      <c r="B32" s="315">
        <v>0</v>
      </c>
      <c r="C32" s="315">
        <f>+C29</f>
        <v>1943</v>
      </c>
      <c r="D32" s="315">
        <v>0</v>
      </c>
      <c r="E32" s="315">
        <f>+E29</f>
        <v>0</v>
      </c>
      <c r="F32" s="316">
        <v>0</v>
      </c>
    </row>
    <row r="33" spans="1:6" ht="18" customHeight="1">
      <c r="A33" s="318">
        <f>24+A31</f>
        <v>42377</v>
      </c>
      <c r="B33" s="319">
        <v>0</v>
      </c>
      <c r="C33" s="315">
        <v>0</v>
      </c>
      <c r="D33" s="315">
        <v>0</v>
      </c>
      <c r="E33" s="315">
        <v>0</v>
      </c>
      <c r="F33" s="316">
        <f>F30</f>
        <v>1797</v>
      </c>
    </row>
    <row r="34" spans="1:6" ht="18" customHeight="1">
      <c r="A34" s="314">
        <f>12+A33</f>
        <v>42389</v>
      </c>
      <c r="B34" s="319">
        <v>0</v>
      </c>
      <c r="C34" s="315">
        <f>+C32</f>
        <v>1943</v>
      </c>
      <c r="D34" s="315">
        <v>0</v>
      </c>
      <c r="E34" s="315">
        <f>+E32</f>
        <v>0</v>
      </c>
      <c r="F34" s="316">
        <v>0</v>
      </c>
    </row>
    <row r="35" spans="1:6" ht="18" customHeight="1">
      <c r="A35" s="318">
        <f>31+A33</f>
        <v>42408</v>
      </c>
      <c r="B35" s="319">
        <v>0</v>
      </c>
      <c r="C35" s="315">
        <v>0</v>
      </c>
      <c r="D35" s="315">
        <v>0</v>
      </c>
      <c r="E35" s="315">
        <v>0</v>
      </c>
      <c r="F35" s="316">
        <f>F33</f>
        <v>1797</v>
      </c>
    </row>
    <row r="36" spans="1:6" ht="18" customHeight="1">
      <c r="A36" s="314">
        <f>12+A35</f>
        <v>42420</v>
      </c>
      <c r="B36" s="319">
        <v>0</v>
      </c>
      <c r="C36" s="315">
        <f>+C34</f>
        <v>1943</v>
      </c>
      <c r="D36" s="315">
        <v>0</v>
      </c>
      <c r="E36" s="315">
        <f>+E34</f>
        <v>0</v>
      </c>
      <c r="F36" s="316">
        <v>0</v>
      </c>
    </row>
    <row r="37" spans="1:6" ht="18" customHeight="1">
      <c r="A37" s="318">
        <f>29+A35</f>
        <v>42437</v>
      </c>
      <c r="B37" s="319">
        <v>0</v>
      </c>
      <c r="C37" s="315">
        <v>0</v>
      </c>
      <c r="D37" s="315">
        <v>0</v>
      </c>
      <c r="E37" s="315">
        <v>0</v>
      </c>
      <c r="F37" s="316">
        <f>F35</f>
        <v>1797</v>
      </c>
    </row>
    <row r="38" spans="1:6" ht="18" customHeight="1">
      <c r="A38" s="320">
        <f>7+A37</f>
        <v>42444</v>
      </c>
      <c r="B38" s="321">
        <f>CEILING(+A104*(IF($B$5&gt;150000,$B$5/4,0)),100)</f>
        <v>0</v>
      </c>
      <c r="C38" s="321">
        <v>0</v>
      </c>
      <c r="D38" s="315">
        <v>0</v>
      </c>
      <c r="E38" s="321">
        <v>0</v>
      </c>
      <c r="F38" s="322">
        <v>0</v>
      </c>
    </row>
    <row r="39" spans="1:6" ht="18" customHeight="1" thickBot="1">
      <c r="A39" s="323">
        <f>5+A38</f>
        <v>42449</v>
      </c>
      <c r="B39" s="247">
        <v>0</v>
      </c>
      <c r="C39" s="247">
        <f>+C36</f>
        <v>1943</v>
      </c>
      <c r="D39" s="247">
        <v>0</v>
      </c>
      <c r="E39" s="247">
        <f>+E36</f>
        <v>0</v>
      </c>
      <c r="F39" s="248">
        <v>0</v>
      </c>
    </row>
    <row r="40" spans="1:6" ht="17.25" customHeight="1">
      <c r="A40" s="1774" t="s">
        <v>529</v>
      </c>
      <c r="B40" s="1775"/>
      <c r="C40" s="1775"/>
      <c r="D40" s="1775"/>
      <c r="E40" s="1775"/>
      <c r="F40" s="1775"/>
    </row>
    <row r="41" spans="1:6" ht="18" customHeight="1">
      <c r="A41" s="1776" t="str">
        <f>+DAP1!A46</f>
        <v>Formulář zpracovala ASPEKT HM, daňová, účetní a auditorská kancelář, www.danovapriznani.cz, business.center.cz</v>
      </c>
      <c r="B41" s="1777"/>
      <c r="C41" s="1777"/>
      <c r="D41" s="1777"/>
      <c r="E41" s="1777"/>
      <c r="F41" s="1777"/>
    </row>
    <row r="42" spans="1:6" ht="12.75">
      <c r="A42" s="32"/>
      <c r="B42" s="28"/>
      <c r="C42" s="28"/>
      <c r="D42" s="28"/>
      <c r="E42" s="28"/>
      <c r="F42" s="28"/>
    </row>
    <row r="43" spans="1:6" ht="12.75">
      <c r="A43" s="32"/>
      <c r="B43" s="28"/>
      <c r="C43" s="28"/>
      <c r="D43" s="28"/>
      <c r="E43" s="28"/>
      <c r="F43" s="28"/>
    </row>
    <row r="44" spans="1:6" ht="12.75">
      <c r="A44" s="32"/>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pans="1:6" ht="12.75">
      <c r="A49" s="28"/>
      <c r="B49" s="28"/>
      <c r="C49" s="28"/>
      <c r="D49" s="28"/>
      <c r="E49" s="28"/>
      <c r="F49" s="28"/>
    </row>
    <row r="50" spans="1:6" ht="12.75">
      <c r="A50" s="28"/>
      <c r="B50" s="28"/>
      <c r="C50" s="28"/>
      <c r="D50" s="28"/>
      <c r="E50" s="28"/>
      <c r="F50" s="28"/>
    </row>
    <row r="51" spans="1:6" ht="12.75">
      <c r="A51" s="28"/>
      <c r="B51" s="28"/>
      <c r="C51" s="28"/>
      <c r="D51" s="28"/>
      <c r="E51" s="28"/>
      <c r="F51" s="28"/>
    </row>
    <row r="52" spans="1:6" ht="12.75">
      <c r="A52" s="28"/>
      <c r="B52" s="28"/>
      <c r="C52" s="28"/>
      <c r="D52" s="28"/>
      <c r="E52" s="28"/>
      <c r="F52" s="28"/>
    </row>
    <row r="53" spans="1:6" ht="12.75">
      <c r="A53" s="28"/>
      <c r="B53" s="28"/>
      <c r="C53" s="28"/>
      <c r="D53" s="28"/>
      <c r="E53" s="28"/>
      <c r="F53" s="28"/>
    </row>
    <row r="54" spans="1:6" ht="12.75">
      <c r="A54" s="28"/>
      <c r="B54" s="28"/>
      <c r="C54" s="28"/>
      <c r="D54" s="28"/>
      <c r="E54" s="28"/>
      <c r="F54" s="28"/>
    </row>
    <row r="55" spans="1:6" ht="12.75">
      <c r="A55" s="28"/>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row r="61" spans="1:6" ht="12.75">
      <c r="A61" s="28"/>
      <c r="B61" s="28"/>
      <c r="C61" s="28"/>
      <c r="D61" s="28"/>
      <c r="E61" s="28"/>
      <c r="F61" s="28"/>
    </row>
    <row r="62" spans="1:6" ht="12.75">
      <c r="A62" s="28"/>
      <c r="B62" s="28"/>
      <c r="C62" s="28"/>
      <c r="D62" s="28"/>
      <c r="E62" s="28"/>
      <c r="F62" s="28"/>
    </row>
    <row r="63" spans="1:6" ht="12.75">
      <c r="A63" s="28"/>
      <c r="B63" s="28"/>
      <c r="C63" s="28"/>
      <c r="D63" s="28"/>
      <c r="E63" s="28"/>
      <c r="F63" s="28"/>
    </row>
    <row r="64" spans="1:6" ht="12.75">
      <c r="A64" s="28"/>
      <c r="B64" s="28"/>
      <c r="C64" s="28"/>
      <c r="D64" s="28"/>
      <c r="E64" s="28"/>
      <c r="F64" s="28"/>
    </row>
    <row r="65" spans="1:6" ht="12.75">
      <c r="A65" s="28"/>
      <c r="B65" s="28"/>
      <c r="C65" s="28"/>
      <c r="D65" s="28"/>
      <c r="E65" s="28"/>
      <c r="F65" s="28"/>
    </row>
    <row r="66" spans="1:6" ht="12.75">
      <c r="A66" s="28"/>
      <c r="B66" s="28"/>
      <c r="C66" s="28"/>
      <c r="D66" s="28"/>
      <c r="E66" s="28"/>
      <c r="F66" s="28"/>
    </row>
    <row r="67" spans="1:6" ht="12.75">
      <c r="A67" s="28"/>
      <c r="B67" s="28"/>
      <c r="C67" s="28"/>
      <c r="D67" s="28"/>
      <c r="E67" s="28"/>
      <c r="F67" s="28"/>
    </row>
    <row r="68" spans="1:6" ht="12.75">
      <c r="A68" s="28"/>
      <c r="B68" s="28"/>
      <c r="C68" s="28"/>
      <c r="D68" s="28"/>
      <c r="E68" s="28"/>
      <c r="F68" s="28"/>
    </row>
    <row r="69" spans="1:6" ht="12.75">
      <c r="A69" s="28"/>
      <c r="B69" s="28"/>
      <c r="C69" s="28"/>
      <c r="D69" s="28"/>
      <c r="E69" s="28"/>
      <c r="F69" s="28"/>
    </row>
    <row r="70" spans="1:6" ht="12.75">
      <c r="A70" s="28"/>
      <c r="B70" s="28"/>
      <c r="C70" s="28"/>
      <c r="D70" s="28"/>
      <c r="E70" s="28"/>
      <c r="F70" s="28"/>
    </row>
    <row r="71" spans="1:6" ht="12.75">
      <c r="A71" s="28"/>
      <c r="B71" s="28"/>
      <c r="C71" s="28"/>
      <c r="D71" s="28"/>
      <c r="E71" s="28"/>
      <c r="F71" s="28"/>
    </row>
    <row r="72" spans="1:6" ht="12.75">
      <c r="A72" s="28"/>
      <c r="B72" s="28"/>
      <c r="C72" s="28"/>
      <c r="D72" s="28"/>
      <c r="E72" s="28"/>
      <c r="F72" s="28"/>
    </row>
    <row r="73" spans="1:6" ht="12.75">
      <c r="A73" s="28"/>
      <c r="B73" s="28"/>
      <c r="C73" s="28"/>
      <c r="D73" s="28"/>
      <c r="E73" s="28"/>
      <c r="F73" s="28"/>
    </row>
    <row r="74" spans="1:6" ht="12.75">
      <c r="A74" s="28"/>
      <c r="B74" s="28"/>
      <c r="C74" s="28"/>
      <c r="D74" s="28"/>
      <c r="E74" s="28"/>
      <c r="F74" s="28"/>
    </row>
    <row r="75" spans="1:6" ht="12.75">
      <c r="A75" s="28"/>
      <c r="B75" s="28"/>
      <c r="C75" s="28"/>
      <c r="D75" s="28"/>
      <c r="E75" s="28"/>
      <c r="F75" s="28"/>
    </row>
    <row r="76" spans="1:6" ht="12.75">
      <c r="A76" s="28"/>
      <c r="B76" s="28"/>
      <c r="C76" s="28"/>
      <c r="D76" s="28"/>
      <c r="E76" s="28"/>
      <c r="F76" s="28"/>
    </row>
    <row r="77" spans="1:6" ht="12.75">
      <c r="A77" s="28"/>
      <c r="B77" s="28"/>
      <c r="C77" s="28"/>
      <c r="D77" s="28"/>
      <c r="E77" s="28"/>
      <c r="F77" s="28"/>
    </row>
    <row r="78" spans="1:6" ht="12.75">
      <c r="A78" s="28"/>
      <c r="B78" s="28"/>
      <c r="C78" s="28"/>
      <c r="D78" s="28"/>
      <c r="E78" s="28"/>
      <c r="F78" s="28"/>
    </row>
    <row r="79" spans="1:6" ht="12.75">
      <c r="A79" s="28"/>
      <c r="B79" s="28"/>
      <c r="C79" s="28"/>
      <c r="D79" s="28"/>
      <c r="E79" s="28"/>
      <c r="F79" s="28"/>
    </row>
    <row r="80" spans="1:6" ht="12.75">
      <c r="A80" s="28"/>
      <c r="B80" s="28"/>
      <c r="C80" s="28"/>
      <c r="D80" s="28"/>
      <c r="E80" s="28"/>
      <c r="F80" s="28"/>
    </row>
    <row r="81" spans="1:6" ht="12.75">
      <c r="A81" s="28"/>
      <c r="B81" s="28"/>
      <c r="C81" s="28"/>
      <c r="D81" s="28"/>
      <c r="E81" s="28"/>
      <c r="F81" s="28"/>
    </row>
    <row r="82" spans="1:6" ht="12.75">
      <c r="A82" s="28"/>
      <c r="B82" s="28"/>
      <c r="C82" s="28"/>
      <c r="D82" s="28"/>
      <c r="E82" s="28"/>
      <c r="F82" s="28"/>
    </row>
    <row r="83" spans="1:6" ht="12.75">
      <c r="A83" s="28"/>
      <c r="B83" s="28"/>
      <c r="C83" s="28"/>
      <c r="D83" s="28"/>
      <c r="E83" s="28"/>
      <c r="F83" s="28"/>
    </row>
    <row r="84" spans="1:6" ht="12.75">
      <c r="A84" s="28"/>
      <c r="B84" s="28"/>
      <c r="C84" s="28"/>
      <c r="D84" s="28"/>
      <c r="E84" s="28"/>
      <c r="F84" s="28"/>
    </row>
    <row r="85" spans="1:6" ht="12.75">
      <c r="A85" s="28"/>
      <c r="B85" s="28"/>
      <c r="C85" s="28"/>
      <c r="D85" s="28"/>
      <c r="E85" s="28"/>
      <c r="F85" s="28"/>
    </row>
    <row r="86" spans="1:6" ht="12.75">
      <c r="A86" s="28"/>
      <c r="B86" s="28"/>
      <c r="C86" s="28"/>
      <c r="D86" s="28"/>
      <c r="E86" s="28"/>
      <c r="F86" s="28"/>
    </row>
    <row r="87" spans="1:6" ht="12.75">
      <c r="A87" s="28"/>
      <c r="B87" s="28"/>
      <c r="C87" s="28"/>
      <c r="D87" s="28"/>
      <c r="E87" s="28"/>
      <c r="F87" s="28"/>
    </row>
    <row r="88" spans="1:6" ht="12.75">
      <c r="A88" s="28"/>
      <c r="B88" s="28"/>
      <c r="C88" s="28"/>
      <c r="D88" s="28"/>
      <c r="E88" s="28"/>
      <c r="F88" s="28"/>
    </row>
    <row r="89" spans="1:6" ht="12.75">
      <c r="A89" s="28"/>
      <c r="B89" s="28"/>
      <c r="C89" s="28"/>
      <c r="D89" s="28"/>
      <c r="E89" s="28"/>
      <c r="F89" s="28"/>
    </row>
    <row r="90" spans="1:6" ht="12.75">
      <c r="A90" s="28"/>
      <c r="B90" s="28"/>
      <c r="C90" s="28"/>
      <c r="D90" s="28"/>
      <c r="E90" s="28"/>
      <c r="F90" s="28"/>
    </row>
    <row r="91" spans="1:6" ht="12.75">
      <c r="A91" s="28"/>
      <c r="B91" s="28"/>
      <c r="C91" s="28"/>
      <c r="D91" s="28"/>
      <c r="E91" s="28"/>
      <c r="F91" s="28"/>
    </row>
    <row r="92" spans="1:6" ht="12.75">
      <c r="A92" s="28"/>
      <c r="B92" s="28"/>
      <c r="C92" s="28"/>
      <c r="D92" s="28"/>
      <c r="E92" s="28"/>
      <c r="F92" s="28"/>
    </row>
    <row r="93" spans="1:6" ht="12.75">
      <c r="A93" s="28"/>
      <c r="B93" s="28"/>
      <c r="C93" s="28"/>
      <c r="D93" s="28"/>
      <c r="E93" s="28"/>
      <c r="F93" s="28"/>
    </row>
    <row r="94" spans="1:6" ht="12.75">
      <c r="A94" s="28"/>
      <c r="B94" s="28"/>
      <c r="C94" s="28"/>
      <c r="D94" s="28"/>
      <c r="E94" s="28"/>
      <c r="F94" s="28"/>
    </row>
    <row r="95" spans="1:6" ht="12.75">
      <c r="A95" s="28"/>
      <c r="B95" s="28"/>
      <c r="C95" s="28"/>
      <c r="D95" s="28"/>
      <c r="E95" s="28"/>
      <c r="F95" s="28"/>
    </row>
    <row r="96" spans="1:6" ht="12.75">
      <c r="A96" s="28"/>
      <c r="B96" s="28"/>
      <c r="C96" s="28"/>
      <c r="D96" s="28"/>
      <c r="E96" s="28"/>
      <c r="F96" s="28"/>
    </row>
    <row r="97" spans="1:6" ht="12.75">
      <c r="A97" s="28"/>
      <c r="B97" s="28"/>
      <c r="C97" s="28"/>
      <c r="D97" s="28"/>
      <c r="E97" s="28"/>
      <c r="F97" s="28"/>
    </row>
    <row r="98" spans="1:6" ht="12.75">
      <c r="A98" s="28"/>
      <c r="B98" s="28"/>
      <c r="C98" s="28"/>
      <c r="D98" s="28"/>
      <c r="E98" s="28"/>
      <c r="F98" s="28"/>
    </row>
    <row r="99" spans="1:6" ht="12.75">
      <c r="A99" s="28"/>
      <c r="B99" s="28"/>
      <c r="C99" s="28"/>
      <c r="D99" s="28"/>
      <c r="E99" s="28"/>
      <c r="F99" s="28"/>
    </row>
    <row r="100" spans="1:6" ht="12.75">
      <c r="A100" s="28"/>
      <c r="B100" s="28"/>
      <c r="C100" s="28"/>
      <c r="D100" s="28"/>
      <c r="E100" s="28"/>
      <c r="F100" s="28"/>
    </row>
    <row r="101" spans="1:6" ht="12.75">
      <c r="A101" s="28"/>
      <c r="B101" s="28"/>
      <c r="C101" s="28"/>
      <c r="D101" s="28"/>
      <c r="E101" s="28"/>
      <c r="F101" s="28"/>
    </row>
    <row r="102" spans="1:6" ht="12.75">
      <c r="A102" s="28"/>
      <c r="B102" s="28"/>
      <c r="C102" s="28"/>
      <c r="D102" s="28"/>
      <c r="E102" s="28"/>
      <c r="F102" s="28"/>
    </row>
    <row r="103" spans="1:6" ht="12.75">
      <c r="A103" s="28"/>
      <c r="B103" s="28"/>
      <c r="C103" s="28"/>
      <c r="D103" s="28"/>
      <c r="E103" s="28"/>
      <c r="F103" s="28"/>
    </row>
    <row r="104" spans="1:6" ht="12.75">
      <c r="A104" s="28">
        <f>+IF(DAP2!E11&lt;0.5*DAP2!E18,+IF(DAP2!E11/DAP2!E18&gt;0.15,0.5,1),0)</f>
        <v>0</v>
      </c>
      <c r="B104" s="28"/>
      <c r="C104" s="28"/>
      <c r="D104" s="28"/>
      <c r="E104" s="28"/>
      <c r="F104" s="28"/>
    </row>
    <row r="105" spans="1:6" ht="12.75">
      <c r="A105" s="28"/>
      <c r="B105" s="28"/>
      <c r="C105" s="28"/>
      <c r="D105" s="28"/>
      <c r="E105" s="28"/>
      <c r="F105" s="28"/>
    </row>
    <row r="106" spans="1:6" ht="12.75">
      <c r="A106" s="28"/>
      <c r="B106" s="28"/>
      <c r="C106" s="28"/>
      <c r="D106" s="28"/>
      <c r="E106" s="28"/>
      <c r="F106" s="28"/>
    </row>
    <row r="107" spans="1:6" ht="12.75">
      <c r="A107" s="28"/>
      <c r="B107" s="28"/>
      <c r="C107" s="28"/>
      <c r="D107" s="28"/>
      <c r="E107" s="28"/>
      <c r="F107" s="28"/>
    </row>
    <row r="108" spans="1:6" ht="12.75">
      <c r="A108" s="28"/>
      <c r="B108" s="28"/>
      <c r="C108" s="28"/>
      <c r="D108" s="28"/>
      <c r="E108" s="28"/>
      <c r="F108" s="28"/>
    </row>
    <row r="109" spans="1:6" ht="12.75">
      <c r="A109" s="28"/>
      <c r="B109" s="28"/>
      <c r="C109" s="28"/>
      <c r="D109" s="28"/>
      <c r="E109" s="28"/>
      <c r="F109" s="28"/>
    </row>
    <row r="110" spans="1:6" ht="12.75">
      <c r="A110" s="28"/>
      <c r="B110" s="28"/>
      <c r="C110" s="28"/>
      <c r="D110" s="28"/>
      <c r="E110" s="28"/>
      <c r="F110" s="28"/>
    </row>
    <row r="111" spans="1:6" ht="12.75">
      <c r="A111" s="28"/>
      <c r="B111" s="28"/>
      <c r="C111" s="28"/>
      <c r="D111" s="28"/>
      <c r="E111" s="28"/>
      <c r="F111" s="28"/>
    </row>
    <row r="112" spans="1:6" ht="12.75">
      <c r="A112" s="28"/>
      <c r="B112" s="28"/>
      <c r="C112" s="28"/>
      <c r="D112" s="28"/>
      <c r="E112" s="28"/>
      <c r="F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sheetData>
  <sheetProtection password="EF65" sheet="1" objects="1" scenarios="1"/>
  <mergeCells count="8">
    <mergeCell ref="A40:F40"/>
    <mergeCell ref="A41:F41"/>
    <mergeCell ref="A1:F1"/>
    <mergeCell ref="A2:F2"/>
    <mergeCell ref="B3:F3"/>
    <mergeCell ref="A4:F4"/>
    <mergeCell ref="C5:F5"/>
    <mergeCell ref="A6:F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H112"/>
  <sheetViews>
    <sheetView zoomScalePageLayoutView="0" workbookViewId="0" topLeftCell="A1">
      <selection activeCell="B9" sqref="B9"/>
    </sheetView>
  </sheetViews>
  <sheetFormatPr defaultColWidth="9.140625" defaultRowHeight="12.75"/>
  <cols>
    <col min="1" max="1" width="24.00390625" style="4" customWidth="1"/>
    <col min="2" max="6" width="15.7109375" style="4" customWidth="1"/>
    <col min="7" max="7" width="11.421875" style="28" bestFit="1" customWidth="1"/>
    <col min="8" max="29" width="9.140625" style="28" customWidth="1"/>
    <col min="30" max="16384" width="9.140625" style="4" customWidth="1"/>
  </cols>
  <sheetData>
    <row r="1" spans="1:8" ht="18" customHeight="1">
      <c r="A1" s="1778" t="str">
        <f>+Zálohy1!A1</f>
        <v>Platební kalendář daňových povinností 2015 - 2016</v>
      </c>
      <c r="B1" s="426"/>
      <c r="C1" s="426"/>
      <c r="D1" s="426"/>
      <c r="E1" s="426"/>
      <c r="F1" s="426"/>
      <c r="G1" s="30"/>
      <c r="H1" s="30"/>
    </row>
    <row r="2" spans="1:8" ht="18" customHeight="1">
      <c r="A2" s="1779" t="s">
        <v>216</v>
      </c>
      <c r="B2" s="1779"/>
      <c r="C2" s="1779"/>
      <c r="D2" s="1779"/>
      <c r="E2" s="1779"/>
      <c r="F2" s="1779"/>
      <c r="G2" s="30"/>
      <c r="H2" s="30"/>
    </row>
    <row r="3" spans="1:8" ht="18" customHeight="1">
      <c r="A3" s="306" t="s">
        <v>528</v>
      </c>
      <c r="B3" s="1780" t="str">
        <f>+Zálohy1!B3</f>
        <v>  </v>
      </c>
      <c r="C3" s="1781"/>
      <c r="D3" s="1781"/>
      <c r="E3" s="1781"/>
      <c r="F3" s="1781"/>
      <c r="H3" s="30"/>
    </row>
    <row r="4" spans="1:8" ht="18" customHeight="1">
      <c r="A4" s="1782"/>
      <c r="B4" s="926"/>
      <c r="C4" s="926"/>
      <c r="D4" s="926"/>
      <c r="E4" s="926"/>
      <c r="F4" s="926"/>
      <c r="H4" s="30"/>
    </row>
    <row r="5" spans="1:8" ht="18" customHeight="1">
      <c r="A5" s="306" t="s">
        <v>92</v>
      </c>
      <c r="B5" s="307">
        <f>+Zálohy1!B5</f>
        <v>0</v>
      </c>
      <c r="C5" s="1782"/>
      <c r="D5" s="1782"/>
      <c r="E5" s="1782"/>
      <c r="F5" s="1782"/>
      <c r="G5" s="30"/>
      <c r="H5" s="30"/>
    </row>
    <row r="6" spans="1:8" ht="18" customHeight="1" thickBot="1">
      <c r="A6" s="1783"/>
      <c r="B6" s="924"/>
      <c r="C6" s="924"/>
      <c r="D6" s="924"/>
      <c r="E6" s="924"/>
      <c r="F6" s="924"/>
      <c r="G6" s="30"/>
      <c r="H6" s="30"/>
    </row>
    <row r="7" spans="1:8" ht="18" customHeight="1">
      <c r="A7" s="308" t="s">
        <v>93</v>
      </c>
      <c r="B7" s="309" t="s">
        <v>94</v>
      </c>
      <c r="C7" s="309" t="s">
        <v>648</v>
      </c>
      <c r="D7" s="328" t="s">
        <v>490</v>
      </c>
      <c r="E7" s="328" t="s">
        <v>649</v>
      </c>
      <c r="F7" s="310" t="s">
        <v>95</v>
      </c>
      <c r="G7" s="31"/>
      <c r="H7" s="30"/>
    </row>
    <row r="8" spans="1:8" ht="18" customHeight="1" thickBot="1">
      <c r="A8" s="311"/>
      <c r="B8" s="312" t="s">
        <v>96</v>
      </c>
      <c r="C8" s="312" t="s">
        <v>97</v>
      </c>
      <c r="D8" s="329" t="s">
        <v>491</v>
      </c>
      <c r="E8" s="329" t="s">
        <v>97</v>
      </c>
      <c r="F8" s="313" t="s">
        <v>97</v>
      </c>
      <c r="G8" s="30"/>
      <c r="H8" s="30"/>
    </row>
    <row r="9" spans="1:8" ht="18" customHeight="1">
      <c r="A9" s="314">
        <v>42185</v>
      </c>
      <c r="B9" s="315">
        <f>+Zálohy1!B9</f>
        <v>0</v>
      </c>
      <c r="C9" s="315">
        <v>0</v>
      </c>
      <c r="D9" s="324">
        <f>+Poj_priz!G32</f>
        <v>0</v>
      </c>
      <c r="E9" s="315">
        <f>+Zálohy1!E9</f>
        <v>0</v>
      </c>
      <c r="F9" s="316">
        <v>0</v>
      </c>
      <c r="H9" s="30"/>
    </row>
    <row r="10" spans="1:8" ht="30.75" customHeight="1">
      <c r="A10" s="317" t="s">
        <v>759</v>
      </c>
      <c r="B10" s="315">
        <v>0</v>
      </c>
      <c r="C10" s="315">
        <f>+Zálohy1!C10</f>
        <v>22727</v>
      </c>
      <c r="D10" s="315">
        <v>0</v>
      </c>
      <c r="E10" s="315">
        <f>+Zálohy1!E10</f>
        <v>0</v>
      </c>
      <c r="F10" s="316">
        <f>-VZP!AE37</f>
        <v>0</v>
      </c>
      <c r="H10" s="30"/>
    </row>
    <row r="11" spans="1:8" ht="18" customHeight="1">
      <c r="A11" s="314">
        <f>8+A9</f>
        <v>42193</v>
      </c>
      <c r="B11" s="315">
        <v>0</v>
      </c>
      <c r="C11" s="315">
        <v>0</v>
      </c>
      <c r="D11" s="315">
        <v>0</v>
      </c>
      <c r="E11" s="315">
        <f>+Zálohy1!E11</f>
        <v>0</v>
      </c>
      <c r="F11" s="316">
        <f>+Zálohy1!F11</f>
        <v>1797</v>
      </c>
      <c r="H11" s="30"/>
    </row>
    <row r="12" spans="1:8" ht="18" customHeight="1">
      <c r="A12" s="314">
        <f>12+A11</f>
        <v>42205</v>
      </c>
      <c r="B12" s="315">
        <v>0</v>
      </c>
      <c r="C12" s="315">
        <f>+Zálohy1!C12</f>
        <v>1943</v>
      </c>
      <c r="D12" s="315">
        <v>0</v>
      </c>
      <c r="E12" s="315">
        <f>+Zálohy1!E12</f>
        <v>0</v>
      </c>
      <c r="F12" s="316">
        <v>0</v>
      </c>
      <c r="H12" s="30"/>
    </row>
    <row r="13" spans="1:8" ht="18" customHeight="1">
      <c r="A13" s="314">
        <f>23+A11</f>
        <v>42216</v>
      </c>
      <c r="B13" s="315">
        <v>0</v>
      </c>
      <c r="C13" s="315">
        <v>0</v>
      </c>
      <c r="D13" s="315">
        <v>0</v>
      </c>
      <c r="E13" s="315">
        <f>+Zálohy1!E13</f>
        <v>0</v>
      </c>
      <c r="F13" s="316">
        <v>0</v>
      </c>
      <c r="H13" s="30"/>
    </row>
    <row r="14" spans="1:8" ht="18" customHeight="1">
      <c r="A14" s="314">
        <f>+A13+8</f>
        <v>42224</v>
      </c>
      <c r="B14" s="315">
        <v>0</v>
      </c>
      <c r="C14" s="315">
        <v>0</v>
      </c>
      <c r="D14" s="315">
        <v>0</v>
      </c>
      <c r="E14" s="315">
        <f>+Zálohy1!E14</f>
        <v>0</v>
      </c>
      <c r="F14" s="316">
        <f>F11</f>
        <v>1797</v>
      </c>
      <c r="H14" s="30"/>
    </row>
    <row r="15" spans="1:8" ht="18" customHeight="1">
      <c r="A15" s="314">
        <f>12+A14</f>
        <v>42236</v>
      </c>
      <c r="B15" s="315">
        <v>0</v>
      </c>
      <c r="C15" s="315">
        <f>+Zálohy1!C15</f>
        <v>1943</v>
      </c>
      <c r="D15" s="315">
        <v>0</v>
      </c>
      <c r="E15" s="315">
        <f>+Zálohy1!E15</f>
        <v>0</v>
      </c>
      <c r="F15" s="316">
        <v>0</v>
      </c>
      <c r="H15" s="30"/>
    </row>
    <row r="16" spans="1:8" ht="18" customHeight="1">
      <c r="A16" s="314">
        <f>31+A14</f>
        <v>42255</v>
      </c>
      <c r="B16" s="315">
        <v>0</v>
      </c>
      <c r="C16" s="315">
        <v>0</v>
      </c>
      <c r="D16" s="315">
        <v>0</v>
      </c>
      <c r="E16" s="315">
        <f>+Zálohy1!E16</f>
        <v>0</v>
      </c>
      <c r="F16" s="316">
        <f>F14</f>
        <v>1797</v>
      </c>
      <c r="H16" s="30"/>
    </row>
    <row r="17" spans="1:6" ht="18" customHeight="1">
      <c r="A17" s="314">
        <f>8+A16-1</f>
        <v>42262</v>
      </c>
      <c r="B17" s="315">
        <f>+Zálohy1!B24</f>
        <v>0</v>
      </c>
      <c r="C17" s="315">
        <v>0</v>
      </c>
      <c r="D17" s="315">
        <v>0</v>
      </c>
      <c r="E17" s="315">
        <f>+Zálohy1!E17</f>
        <v>0</v>
      </c>
      <c r="F17" s="316">
        <v>0</v>
      </c>
    </row>
    <row r="18" spans="1:6" ht="18" customHeight="1">
      <c r="A18" s="314">
        <f>5+A17</f>
        <v>42267</v>
      </c>
      <c r="B18" s="315">
        <v>0</v>
      </c>
      <c r="C18" s="315">
        <f>+Zálohy1!C18</f>
        <v>1943</v>
      </c>
      <c r="D18" s="315">
        <v>0</v>
      </c>
      <c r="E18" s="315">
        <f>+Zálohy1!E18</f>
        <v>0</v>
      </c>
      <c r="F18" s="316">
        <v>0</v>
      </c>
    </row>
    <row r="19" spans="1:6" ht="18" customHeight="1">
      <c r="A19" s="314">
        <f>23+A17</f>
        <v>42285</v>
      </c>
      <c r="B19" s="315">
        <v>0</v>
      </c>
      <c r="C19" s="315">
        <v>0</v>
      </c>
      <c r="D19" s="315">
        <v>0</v>
      </c>
      <c r="E19" s="315">
        <f>+Zálohy1!E19</f>
        <v>0</v>
      </c>
      <c r="F19" s="316">
        <f>F16</f>
        <v>1797</v>
      </c>
    </row>
    <row r="20" spans="1:6" ht="18" customHeight="1">
      <c r="A20" s="314">
        <f>12+A19</f>
        <v>42297</v>
      </c>
      <c r="B20" s="315">
        <v>0</v>
      </c>
      <c r="C20" s="315">
        <f>+Zálohy1!C20</f>
        <v>1943</v>
      </c>
      <c r="D20" s="315">
        <v>0</v>
      </c>
      <c r="E20" s="315">
        <f>+Zálohy1!E20</f>
        <v>0</v>
      </c>
      <c r="F20" s="316">
        <v>0</v>
      </c>
    </row>
    <row r="21" spans="1:6" ht="19.5" customHeight="1">
      <c r="A21" s="314">
        <f>31+A19</f>
        <v>42316</v>
      </c>
      <c r="B21" s="315">
        <v>0</v>
      </c>
      <c r="C21" s="315">
        <v>0</v>
      </c>
      <c r="D21" s="315">
        <v>0</v>
      </c>
      <c r="E21" s="315">
        <f>+Zálohy1!E21</f>
        <v>0</v>
      </c>
      <c r="F21" s="316">
        <f>F19</f>
        <v>1797</v>
      </c>
    </row>
    <row r="22" spans="1:6" ht="19.5" customHeight="1">
      <c r="A22" s="314">
        <f>12+A21</f>
        <v>42328</v>
      </c>
      <c r="B22" s="315">
        <v>0</v>
      </c>
      <c r="C22" s="315">
        <f>+Zálohy1!C22</f>
        <v>1943</v>
      </c>
      <c r="D22" s="315">
        <v>0</v>
      </c>
      <c r="E22" s="315">
        <f>+Zálohy1!E22</f>
        <v>0</v>
      </c>
      <c r="F22" s="316">
        <v>0</v>
      </c>
    </row>
    <row r="23" spans="1:6" ht="18" customHeight="1">
      <c r="A23" s="314">
        <f>30+A21</f>
        <v>42346</v>
      </c>
      <c r="B23" s="315">
        <v>0</v>
      </c>
      <c r="C23" s="315">
        <v>0</v>
      </c>
      <c r="D23" s="315">
        <v>0</v>
      </c>
      <c r="E23" s="315">
        <f>+Zálohy1!E23</f>
        <v>0</v>
      </c>
      <c r="F23" s="316">
        <f>F21</f>
        <v>1797</v>
      </c>
    </row>
    <row r="24" spans="1:6" ht="18" customHeight="1">
      <c r="A24" s="314">
        <f>7+A23</f>
        <v>42353</v>
      </c>
      <c r="B24" s="315">
        <f>+Zálohy1!B31</f>
        <v>0</v>
      </c>
      <c r="C24" s="315">
        <v>0</v>
      </c>
      <c r="D24" s="315">
        <v>0</v>
      </c>
      <c r="E24" s="315">
        <f>+Zálohy1!E24</f>
        <v>0</v>
      </c>
      <c r="F24" s="316">
        <v>0</v>
      </c>
    </row>
    <row r="25" spans="1:6" ht="18" customHeight="1">
      <c r="A25" s="314">
        <f>5+A24</f>
        <v>42358</v>
      </c>
      <c r="B25" s="315">
        <v>0</v>
      </c>
      <c r="C25" s="315">
        <f>+Zálohy1!C25</f>
        <v>1943</v>
      </c>
      <c r="D25" s="315">
        <v>0</v>
      </c>
      <c r="E25" s="315">
        <f>+Zálohy1!E25</f>
        <v>0</v>
      </c>
      <c r="F25" s="316">
        <v>0</v>
      </c>
    </row>
    <row r="26" spans="1:6" ht="18" customHeight="1">
      <c r="A26" s="314">
        <f>24+A24</f>
        <v>42377</v>
      </c>
      <c r="B26" s="315">
        <v>0</v>
      </c>
      <c r="C26" s="315">
        <v>0</v>
      </c>
      <c r="D26" s="315">
        <v>0</v>
      </c>
      <c r="E26" s="315">
        <f>+Zálohy1!E26</f>
        <v>0</v>
      </c>
      <c r="F26" s="316">
        <f>F23</f>
        <v>1797</v>
      </c>
    </row>
    <row r="27" spans="1:6" ht="18" customHeight="1">
      <c r="A27" s="314">
        <f>12+A26</f>
        <v>42389</v>
      </c>
      <c r="B27" s="315">
        <v>0</v>
      </c>
      <c r="C27" s="315">
        <f>+Zálohy1!C27</f>
        <v>1943</v>
      </c>
      <c r="D27" s="315">
        <v>0</v>
      </c>
      <c r="E27" s="315">
        <f>+Zálohy1!E27</f>
        <v>0</v>
      </c>
      <c r="F27" s="316">
        <v>0</v>
      </c>
    </row>
    <row r="28" spans="1:6" ht="18" customHeight="1">
      <c r="A28" s="314">
        <f>31+A26</f>
        <v>42408</v>
      </c>
      <c r="B28" s="315">
        <v>0</v>
      </c>
      <c r="C28" s="315">
        <v>0</v>
      </c>
      <c r="D28" s="315">
        <v>0</v>
      </c>
      <c r="E28" s="315">
        <f>+Zálohy1!E28</f>
        <v>0</v>
      </c>
      <c r="F28" s="316">
        <f>F26</f>
        <v>1797</v>
      </c>
    </row>
    <row r="29" spans="1:6" ht="18" customHeight="1">
      <c r="A29" s="314">
        <f>12+A28</f>
        <v>42420</v>
      </c>
      <c r="B29" s="315">
        <v>0</v>
      </c>
      <c r="C29" s="315">
        <f>+Zálohy1!C29</f>
        <v>1943</v>
      </c>
      <c r="D29" s="315">
        <v>0</v>
      </c>
      <c r="E29" s="315">
        <f>+Zálohy1!E29</f>
        <v>0</v>
      </c>
      <c r="F29" s="316">
        <v>0</v>
      </c>
    </row>
    <row r="30" spans="1:6" ht="18" customHeight="1">
      <c r="A30" s="314">
        <f>29+A28</f>
        <v>42437</v>
      </c>
      <c r="B30" s="315">
        <v>0</v>
      </c>
      <c r="C30" s="315">
        <v>0</v>
      </c>
      <c r="D30" s="315">
        <v>0</v>
      </c>
      <c r="E30" s="315">
        <f>+Zálohy1!E30</f>
        <v>0</v>
      </c>
      <c r="F30" s="316">
        <f>F28</f>
        <v>1797</v>
      </c>
    </row>
    <row r="31" spans="1:6" ht="18" customHeight="1">
      <c r="A31" s="314">
        <f>22+A30+1-16</f>
        <v>42444</v>
      </c>
      <c r="B31" s="315">
        <f>+B17</f>
        <v>0</v>
      </c>
      <c r="C31" s="315">
        <v>0</v>
      </c>
      <c r="D31" s="315">
        <v>0</v>
      </c>
      <c r="E31" s="315">
        <f>+Zálohy1!E31</f>
        <v>0</v>
      </c>
      <c r="F31" s="316">
        <v>0</v>
      </c>
    </row>
    <row r="32" spans="1:6" ht="18" customHeight="1">
      <c r="A32" s="314">
        <f>5+A31</f>
        <v>42449</v>
      </c>
      <c r="B32" s="315">
        <v>0</v>
      </c>
      <c r="C32" s="315">
        <f>+Zálohy1!C32</f>
        <v>1943</v>
      </c>
      <c r="D32" s="315">
        <v>0</v>
      </c>
      <c r="E32" s="315">
        <f>+Zálohy1!E32</f>
        <v>0</v>
      </c>
      <c r="F32" s="316">
        <v>0</v>
      </c>
    </row>
    <row r="33" spans="1:6" ht="18" customHeight="1">
      <c r="A33" s="318">
        <f>24+A31</f>
        <v>42468</v>
      </c>
      <c r="B33" s="319">
        <v>0</v>
      </c>
      <c r="C33" s="315">
        <v>0</v>
      </c>
      <c r="D33" s="315">
        <v>0</v>
      </c>
      <c r="E33" s="315">
        <f>+Zálohy1!E33</f>
        <v>0</v>
      </c>
      <c r="F33" s="316">
        <f>F30</f>
        <v>1797</v>
      </c>
    </row>
    <row r="34" spans="1:6" ht="18" customHeight="1">
      <c r="A34" s="314">
        <f>12+A33</f>
        <v>42480</v>
      </c>
      <c r="B34" s="319">
        <v>0</v>
      </c>
      <c r="C34" s="315">
        <f>+Zálohy1!C34</f>
        <v>1943</v>
      </c>
      <c r="D34" s="315">
        <v>0</v>
      </c>
      <c r="E34" s="315">
        <f>+Zálohy1!E34</f>
        <v>0</v>
      </c>
      <c r="F34" s="316">
        <v>0</v>
      </c>
    </row>
    <row r="35" spans="1:6" ht="18" customHeight="1">
      <c r="A35" s="318">
        <f>30+A33</f>
        <v>42498</v>
      </c>
      <c r="B35" s="319">
        <v>0</v>
      </c>
      <c r="C35" s="315">
        <v>0</v>
      </c>
      <c r="D35" s="315">
        <v>0</v>
      </c>
      <c r="E35" s="315">
        <f>+Zálohy1!E35</f>
        <v>0</v>
      </c>
      <c r="F35" s="316">
        <f>F33</f>
        <v>1797</v>
      </c>
    </row>
    <row r="36" spans="1:6" ht="18" customHeight="1">
      <c r="A36" s="314">
        <f>12+A35</f>
        <v>42510</v>
      </c>
      <c r="B36" s="319">
        <v>0</v>
      </c>
      <c r="C36" s="315">
        <f>+Zálohy1!C36</f>
        <v>1943</v>
      </c>
      <c r="D36" s="315">
        <v>0</v>
      </c>
      <c r="E36" s="315">
        <f>+Zálohy1!E36</f>
        <v>0</v>
      </c>
      <c r="F36" s="316">
        <v>0</v>
      </c>
    </row>
    <row r="37" spans="1:6" ht="18" customHeight="1">
      <c r="A37" s="318">
        <f>31+A35</f>
        <v>42529</v>
      </c>
      <c r="B37" s="319">
        <v>0</v>
      </c>
      <c r="C37" s="315">
        <v>0</v>
      </c>
      <c r="D37" s="315">
        <v>0</v>
      </c>
      <c r="E37" s="315">
        <f>+Zálohy1!E37</f>
        <v>0</v>
      </c>
      <c r="F37" s="316">
        <f>F35</f>
        <v>1797</v>
      </c>
    </row>
    <row r="38" spans="1:6" ht="18" customHeight="1">
      <c r="A38" s="318">
        <f>7+A37</f>
        <v>42536</v>
      </c>
      <c r="B38" s="315">
        <f>+B24</f>
        <v>0</v>
      </c>
      <c r="C38" s="315">
        <v>0</v>
      </c>
      <c r="D38" s="315">
        <v>0</v>
      </c>
      <c r="E38" s="315">
        <f>+Zálohy1!E38</f>
        <v>0</v>
      </c>
      <c r="F38" s="316">
        <v>0</v>
      </c>
    </row>
    <row r="39" spans="1:6" ht="18" customHeight="1" thickBot="1">
      <c r="A39" s="323">
        <f>5+A38</f>
        <v>42541</v>
      </c>
      <c r="B39" s="247">
        <v>0</v>
      </c>
      <c r="C39" s="247">
        <f>+C36</f>
        <v>1943</v>
      </c>
      <c r="D39" s="247">
        <v>0</v>
      </c>
      <c r="E39" s="247">
        <f>+Zálohy1!E39</f>
        <v>0</v>
      </c>
      <c r="F39" s="248">
        <v>0</v>
      </c>
    </row>
    <row r="40" spans="1:6" ht="14.25" customHeight="1">
      <c r="A40" s="1774" t="s">
        <v>529</v>
      </c>
      <c r="B40" s="1775"/>
      <c r="C40" s="1775"/>
      <c r="D40" s="1775"/>
      <c r="E40" s="1775"/>
      <c r="F40" s="1775"/>
    </row>
    <row r="41" spans="1:6" ht="18" customHeight="1">
      <c r="A41" s="1776" t="str">
        <f>+Zálohy1!A41</f>
        <v>Formulář zpracovala ASPEKT HM, daňová, účetní a auditorská kancelář, www.danovapriznani.cz, business.center.cz</v>
      </c>
      <c r="B41" s="1777"/>
      <c r="C41" s="1777"/>
      <c r="D41" s="1777"/>
      <c r="E41" s="1777"/>
      <c r="F41" s="1777"/>
    </row>
    <row r="42" spans="1:6" ht="12.75">
      <c r="A42" s="32"/>
      <c r="B42" s="28"/>
      <c r="C42" s="28"/>
      <c r="D42" s="28"/>
      <c r="E42" s="28"/>
      <c r="F42" s="28"/>
    </row>
    <row r="43" spans="1:6" ht="12.75">
      <c r="A43" s="32"/>
      <c r="B43" s="28"/>
      <c r="C43" s="28"/>
      <c r="D43" s="28"/>
      <c r="E43" s="28"/>
      <c r="F43" s="28"/>
    </row>
    <row r="44" spans="1:6" ht="12.75">
      <c r="A44" s="32"/>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pans="1:6" ht="12.75">
      <c r="A49" s="28"/>
      <c r="B49" s="28"/>
      <c r="C49" s="28"/>
      <c r="D49" s="28"/>
      <c r="E49" s="28"/>
      <c r="F49" s="28"/>
    </row>
    <row r="50" spans="1:6" ht="12.75">
      <c r="A50" s="28"/>
      <c r="B50" s="28"/>
      <c r="C50" s="28"/>
      <c r="D50" s="28"/>
      <c r="E50" s="28"/>
      <c r="F50" s="28"/>
    </row>
    <row r="51" spans="1:6" ht="12.75">
      <c r="A51" s="28"/>
      <c r="B51" s="28"/>
      <c r="C51" s="28"/>
      <c r="D51" s="28"/>
      <c r="E51" s="28"/>
      <c r="F51" s="28"/>
    </row>
    <row r="52" spans="1:6" ht="12.75">
      <c r="A52" s="28"/>
      <c r="B52" s="28"/>
      <c r="C52" s="28"/>
      <c r="D52" s="28"/>
      <c r="E52" s="28"/>
      <c r="F52" s="28"/>
    </row>
    <row r="53" spans="1:6" ht="12.75">
      <c r="A53" s="28"/>
      <c r="B53" s="28"/>
      <c r="C53" s="28"/>
      <c r="D53" s="28"/>
      <c r="E53" s="28"/>
      <c r="F53" s="28"/>
    </row>
    <row r="54" spans="1:6" ht="12.75">
      <c r="A54" s="28"/>
      <c r="B54" s="28"/>
      <c r="C54" s="28"/>
      <c r="D54" s="28"/>
      <c r="E54" s="28"/>
      <c r="F54" s="28"/>
    </row>
    <row r="55" spans="1:6" ht="12.75">
      <c r="A55" s="28"/>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row r="61" spans="1:6" ht="12.75">
      <c r="A61" s="28"/>
      <c r="B61" s="28"/>
      <c r="C61" s="28"/>
      <c r="D61" s="28"/>
      <c r="E61" s="28"/>
      <c r="F61" s="28"/>
    </row>
    <row r="62" spans="1:6" ht="12.75">
      <c r="A62" s="28"/>
      <c r="B62" s="28"/>
      <c r="C62" s="28"/>
      <c r="D62" s="28"/>
      <c r="E62" s="28"/>
      <c r="F62" s="28"/>
    </row>
    <row r="63" spans="1:6" ht="12.75">
      <c r="A63" s="28"/>
      <c r="B63" s="28"/>
      <c r="C63" s="28"/>
      <c r="D63" s="28"/>
      <c r="E63" s="28"/>
      <c r="F63" s="28"/>
    </row>
    <row r="64" spans="1:6" ht="12.75">
      <c r="A64" s="28"/>
      <c r="B64" s="28"/>
      <c r="C64" s="28"/>
      <c r="D64" s="28"/>
      <c r="E64" s="28"/>
      <c r="F64" s="28"/>
    </row>
    <row r="65" spans="1:6" ht="12.75">
      <c r="A65" s="28"/>
      <c r="B65" s="28"/>
      <c r="C65" s="28"/>
      <c r="D65" s="28"/>
      <c r="E65" s="28"/>
      <c r="F65" s="28"/>
    </row>
    <row r="66" spans="1:6" ht="12.75">
      <c r="A66" s="28"/>
      <c r="B66" s="28"/>
      <c r="C66" s="28"/>
      <c r="D66" s="28"/>
      <c r="E66" s="28"/>
      <c r="F66" s="28"/>
    </row>
    <row r="67" spans="1:6" ht="12.75">
      <c r="A67" s="28"/>
      <c r="B67" s="28"/>
      <c r="C67" s="28"/>
      <c r="D67" s="28"/>
      <c r="E67" s="28"/>
      <c r="F67" s="28"/>
    </row>
    <row r="68" spans="1:6" ht="12.75">
      <c r="A68" s="28"/>
      <c r="B68" s="28"/>
      <c r="C68" s="28"/>
      <c r="D68" s="28"/>
      <c r="E68" s="28"/>
      <c r="F68" s="28"/>
    </row>
    <row r="69" spans="1:6" ht="12.75">
      <c r="A69" s="28"/>
      <c r="B69" s="28"/>
      <c r="C69" s="28"/>
      <c r="D69" s="28"/>
      <c r="E69" s="28"/>
      <c r="F69" s="28"/>
    </row>
    <row r="70" spans="1:6" ht="12.75">
      <c r="A70" s="28"/>
      <c r="B70" s="28"/>
      <c r="C70" s="28"/>
      <c r="D70" s="28"/>
      <c r="E70" s="28"/>
      <c r="F70" s="28"/>
    </row>
    <row r="71" spans="1:6" ht="12.75">
      <c r="A71" s="28"/>
      <c r="B71" s="28"/>
      <c r="C71" s="28"/>
      <c r="D71" s="28"/>
      <c r="E71" s="28"/>
      <c r="F71" s="28"/>
    </row>
    <row r="72" spans="1:6" ht="12.75">
      <c r="A72" s="28"/>
      <c r="B72" s="28"/>
      <c r="C72" s="28"/>
      <c r="D72" s="28"/>
      <c r="E72" s="28"/>
      <c r="F72" s="28"/>
    </row>
    <row r="73" spans="1:6" ht="12.75">
      <c r="A73" s="28"/>
      <c r="B73" s="28"/>
      <c r="C73" s="28"/>
      <c r="D73" s="28"/>
      <c r="E73" s="28"/>
      <c r="F73" s="28"/>
    </row>
    <row r="74" spans="1:6" ht="12.75">
      <c r="A74" s="28"/>
      <c r="B74" s="28"/>
      <c r="C74" s="28"/>
      <c r="D74" s="28"/>
      <c r="E74" s="28"/>
      <c r="F74" s="28"/>
    </row>
    <row r="75" spans="1:6" ht="12.75">
      <c r="A75" s="28"/>
      <c r="B75" s="28"/>
      <c r="C75" s="28"/>
      <c r="D75" s="28"/>
      <c r="E75" s="28"/>
      <c r="F75" s="28"/>
    </row>
    <row r="76" spans="1:6" ht="12.75">
      <c r="A76" s="28"/>
      <c r="B76" s="28"/>
      <c r="C76" s="28"/>
      <c r="D76" s="28"/>
      <c r="E76" s="28"/>
      <c r="F76" s="28"/>
    </row>
    <row r="77" spans="1:6" ht="12.75">
      <c r="A77" s="28"/>
      <c r="B77" s="28"/>
      <c r="C77" s="28"/>
      <c r="D77" s="28"/>
      <c r="E77" s="28"/>
      <c r="F77" s="28"/>
    </row>
    <row r="78" spans="1:6" ht="12.75">
      <c r="A78" s="28"/>
      <c r="B78" s="28"/>
      <c r="C78" s="28"/>
      <c r="D78" s="28"/>
      <c r="E78" s="28"/>
      <c r="F78" s="28"/>
    </row>
    <row r="79" spans="1:6" ht="12.75">
      <c r="A79" s="28"/>
      <c r="B79" s="28"/>
      <c r="C79" s="28"/>
      <c r="D79" s="28"/>
      <c r="E79" s="28"/>
      <c r="F79" s="28"/>
    </row>
    <row r="80" spans="1:6" ht="12.75">
      <c r="A80" s="28"/>
      <c r="B80" s="28"/>
      <c r="C80" s="28"/>
      <c r="D80" s="28"/>
      <c r="E80" s="28"/>
      <c r="F80" s="28"/>
    </row>
    <row r="81" spans="1:6" ht="12.75">
      <c r="A81" s="28"/>
      <c r="B81" s="28"/>
      <c r="C81" s="28"/>
      <c r="D81" s="28"/>
      <c r="E81" s="28"/>
      <c r="F81" s="28"/>
    </row>
    <row r="82" spans="1:6" ht="12.75">
      <c r="A82" s="28"/>
      <c r="B82" s="28"/>
      <c r="C82" s="28"/>
      <c r="D82" s="28"/>
      <c r="E82" s="28"/>
      <c r="F82" s="28"/>
    </row>
    <row r="83" spans="1:6" ht="12.75">
      <c r="A83" s="28"/>
      <c r="B83" s="28"/>
      <c r="C83" s="28"/>
      <c r="D83" s="28"/>
      <c r="E83" s="28"/>
      <c r="F83" s="28"/>
    </row>
    <row r="84" spans="1:6" ht="12.75">
      <c r="A84" s="28"/>
      <c r="B84" s="28"/>
      <c r="C84" s="28"/>
      <c r="D84" s="28"/>
      <c r="E84" s="28"/>
      <c r="F84" s="28"/>
    </row>
    <row r="85" spans="1:6" ht="12.75">
      <c r="A85" s="28"/>
      <c r="B85" s="28"/>
      <c r="C85" s="28"/>
      <c r="D85" s="28"/>
      <c r="E85" s="28"/>
      <c r="F85" s="28"/>
    </row>
    <row r="86" spans="1:6" ht="12.75">
      <c r="A86" s="28"/>
      <c r="B86" s="28"/>
      <c r="C86" s="28"/>
      <c r="D86" s="28"/>
      <c r="E86" s="28"/>
      <c r="F86" s="28"/>
    </row>
    <row r="87" spans="1:6" ht="12.75">
      <c r="A87" s="28"/>
      <c r="B87" s="28"/>
      <c r="C87" s="28"/>
      <c r="D87" s="28"/>
      <c r="E87" s="28"/>
      <c r="F87" s="28"/>
    </row>
    <row r="88" spans="1:6" ht="12.75">
      <c r="A88" s="28"/>
      <c r="B88" s="28"/>
      <c r="C88" s="28"/>
      <c r="D88" s="28"/>
      <c r="E88" s="28"/>
      <c r="F88" s="28"/>
    </row>
    <row r="89" spans="1:6" ht="12.75">
      <c r="A89" s="28"/>
      <c r="B89" s="28"/>
      <c r="C89" s="28"/>
      <c r="D89" s="28"/>
      <c r="E89" s="28"/>
      <c r="F89" s="28"/>
    </row>
    <row r="90" spans="1:6" ht="12.75">
      <c r="A90" s="28"/>
      <c r="B90" s="28"/>
      <c r="C90" s="28"/>
      <c r="D90" s="28"/>
      <c r="E90" s="28"/>
      <c r="F90" s="28"/>
    </row>
    <row r="91" spans="1:6" ht="12.75">
      <c r="A91" s="28"/>
      <c r="B91" s="28"/>
      <c r="C91" s="28"/>
      <c r="D91" s="28"/>
      <c r="E91" s="28"/>
      <c r="F91" s="28"/>
    </row>
    <row r="92" spans="1:6" ht="12.75">
      <c r="A92" s="28"/>
      <c r="B92" s="28"/>
      <c r="C92" s="28"/>
      <c r="D92" s="28"/>
      <c r="E92" s="28"/>
      <c r="F92" s="28"/>
    </row>
    <row r="93" spans="1:6" ht="12.75">
      <c r="A93" s="28"/>
      <c r="B93" s="28"/>
      <c r="C93" s="28"/>
      <c r="D93" s="28"/>
      <c r="E93" s="28"/>
      <c r="F93" s="28"/>
    </row>
    <row r="94" spans="1:6" ht="12.75">
      <c r="A94" s="28"/>
      <c r="B94" s="28"/>
      <c r="C94" s="28"/>
      <c r="D94" s="28"/>
      <c r="E94" s="28"/>
      <c r="F94" s="28"/>
    </row>
    <row r="95" spans="1:6" ht="12.75">
      <c r="A95" s="28"/>
      <c r="B95" s="28"/>
      <c r="C95" s="28"/>
      <c r="D95" s="28"/>
      <c r="E95" s="28"/>
      <c r="F95" s="28"/>
    </row>
    <row r="96" spans="1:6" ht="12.75">
      <c r="A96" s="28"/>
      <c r="B96" s="28"/>
      <c r="C96" s="28"/>
      <c r="D96" s="28"/>
      <c r="E96" s="28"/>
      <c r="F96" s="28"/>
    </row>
    <row r="97" spans="1:6" ht="12.75">
      <c r="A97" s="28"/>
      <c r="B97" s="28"/>
      <c r="C97" s="28"/>
      <c r="D97" s="28"/>
      <c r="E97" s="28"/>
      <c r="F97" s="28"/>
    </row>
    <row r="98" spans="1:6" ht="12.75">
      <c r="A98" s="28"/>
      <c r="B98" s="28"/>
      <c r="C98" s="28"/>
      <c r="D98" s="28"/>
      <c r="E98" s="28"/>
      <c r="F98" s="28"/>
    </row>
    <row r="99" spans="1:6" ht="12.75">
      <c r="A99" s="28"/>
      <c r="B99" s="28"/>
      <c r="C99" s="28"/>
      <c r="D99" s="28"/>
      <c r="E99" s="28"/>
      <c r="F99" s="28"/>
    </row>
    <row r="100" spans="1:6" ht="12.75">
      <c r="A100" s="28"/>
      <c r="B100" s="28"/>
      <c r="C100" s="28"/>
      <c r="D100" s="28"/>
      <c r="E100" s="28"/>
      <c r="F100" s="28"/>
    </row>
    <row r="101" spans="1:6" ht="12.75">
      <c r="A101" s="28"/>
      <c r="B101" s="28"/>
      <c r="C101" s="28"/>
      <c r="D101" s="28"/>
      <c r="E101" s="28"/>
      <c r="F101" s="28"/>
    </row>
    <row r="102" spans="1:6" ht="12.75">
      <c r="A102" s="28"/>
      <c r="B102" s="28"/>
      <c r="C102" s="28"/>
      <c r="D102" s="28"/>
      <c r="E102" s="28"/>
      <c r="F102" s="28"/>
    </row>
    <row r="103" spans="1:6" ht="12.75">
      <c r="A103" s="28"/>
      <c r="B103" s="28"/>
      <c r="C103" s="28"/>
      <c r="D103" s="28"/>
      <c r="E103" s="28"/>
      <c r="F103" s="28"/>
    </row>
    <row r="104" spans="1:6" ht="12.75">
      <c r="A104" s="28"/>
      <c r="B104" s="28"/>
      <c r="C104" s="28"/>
      <c r="D104" s="28"/>
      <c r="E104" s="28"/>
      <c r="F104" s="28"/>
    </row>
    <row r="105" spans="1:6" ht="12.75">
      <c r="A105" s="28"/>
      <c r="B105" s="28"/>
      <c r="C105" s="28"/>
      <c r="D105" s="28"/>
      <c r="E105" s="28"/>
      <c r="F105" s="28"/>
    </row>
    <row r="106" spans="1:6" ht="12.75">
      <c r="A106" s="28"/>
      <c r="B106" s="28"/>
      <c r="C106" s="28"/>
      <c r="D106" s="28"/>
      <c r="E106" s="28"/>
      <c r="F106" s="28"/>
    </row>
    <row r="107" spans="1:6" ht="12.75">
      <c r="A107" s="28"/>
      <c r="B107" s="28"/>
      <c r="C107" s="28"/>
      <c r="D107" s="28"/>
      <c r="E107" s="28"/>
      <c r="F107" s="28"/>
    </row>
    <row r="108" spans="1:6" ht="12.75">
      <c r="A108" s="28"/>
      <c r="B108" s="28"/>
      <c r="C108" s="28"/>
      <c r="D108" s="28"/>
      <c r="E108" s="28"/>
      <c r="F108" s="28"/>
    </row>
    <row r="109" spans="1:6" ht="12.75">
      <c r="A109" s="28"/>
      <c r="B109" s="28"/>
      <c r="C109" s="28"/>
      <c r="D109" s="28"/>
      <c r="E109" s="28"/>
      <c r="F109" s="28"/>
    </row>
    <row r="110" spans="1:6" ht="12.75">
      <c r="A110" s="28"/>
      <c r="B110" s="28"/>
      <c r="C110" s="28"/>
      <c r="D110" s="28"/>
      <c r="E110" s="28"/>
      <c r="F110" s="28"/>
    </row>
    <row r="111" spans="1:6" ht="12.75">
      <c r="A111" s="28"/>
      <c r="B111" s="28"/>
      <c r="C111" s="28"/>
      <c r="D111" s="28"/>
      <c r="E111" s="28"/>
      <c r="F111" s="28"/>
    </row>
    <row r="112" spans="1:6" ht="12.75">
      <c r="A112" s="28"/>
      <c r="B112" s="28"/>
      <c r="C112" s="28"/>
      <c r="D112" s="28"/>
      <c r="E112" s="28"/>
      <c r="F112" s="28"/>
    </row>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sheetData>
  <sheetProtection password="EF65" sheet="1" objects="1" scenarios="1"/>
  <mergeCells count="8">
    <mergeCell ref="A41:F41"/>
    <mergeCell ref="C5:F5"/>
    <mergeCell ref="A6:F6"/>
    <mergeCell ref="A1:F1"/>
    <mergeCell ref="A2:F2"/>
    <mergeCell ref="B3:F3"/>
    <mergeCell ref="A4:F4"/>
    <mergeCell ref="A40:F40"/>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4"/>
  <sheetViews>
    <sheetView showZeros="0" showOutlineSymbols="0" zoomScalePageLayoutView="0" workbookViewId="0" topLeftCell="A1">
      <selection activeCell="A3" sqref="A3:F3"/>
    </sheetView>
  </sheetViews>
  <sheetFormatPr defaultColWidth="9.140625" defaultRowHeight="12.75"/>
  <cols>
    <col min="1" max="1" width="8.28125" style="5" customWidth="1"/>
    <col min="2" max="2" width="4.7109375" style="5" customWidth="1"/>
    <col min="3" max="3" width="8.28125" style="5" customWidth="1"/>
    <col min="4" max="4" width="4.7109375" style="5" customWidth="1"/>
    <col min="5" max="5" width="8.28125" style="4" customWidth="1"/>
    <col min="6" max="6" width="11.00390625" style="4" customWidth="1"/>
    <col min="7" max="7" width="7.140625" style="4" customWidth="1"/>
    <col min="8" max="8" width="14.7109375" style="5" customWidth="1"/>
    <col min="9" max="9" width="7.28125" style="5" customWidth="1"/>
    <col min="10" max="10" width="9.8515625" style="4" customWidth="1"/>
    <col min="11" max="11" width="4.421875" style="5" customWidth="1"/>
    <col min="12" max="12" width="10.7109375" style="5" customWidth="1"/>
    <col min="13" max="16384" width="9.140625" style="4" customWidth="1"/>
  </cols>
  <sheetData>
    <row r="1" spans="1:12" ht="12.75">
      <c r="A1" s="486" t="s">
        <v>227</v>
      </c>
      <c r="B1" s="486"/>
      <c r="C1" s="487"/>
      <c r="D1" s="487"/>
      <c r="E1" s="487"/>
      <c r="F1" s="487"/>
      <c r="G1" s="487"/>
      <c r="H1" s="487"/>
      <c r="I1" s="487"/>
      <c r="J1" s="487"/>
      <c r="K1" s="487"/>
      <c r="L1" s="487"/>
    </row>
    <row r="2" spans="1:12" ht="12.75">
      <c r="A2" s="474" t="s">
        <v>619</v>
      </c>
      <c r="B2" s="474"/>
      <c r="C2" s="418"/>
      <c r="D2" s="418"/>
      <c r="E2" s="418"/>
      <c r="F2" s="418"/>
      <c r="G2" s="418"/>
      <c r="H2" s="418"/>
      <c r="I2" s="418"/>
      <c r="J2" s="418"/>
      <c r="K2" s="418"/>
      <c r="L2" s="418"/>
    </row>
    <row r="3" spans="1:12" ht="20.25" customHeight="1">
      <c r="A3" s="475">
        <f>+ZAKL_DATA!B13</f>
        <v>0</v>
      </c>
      <c r="B3" s="476"/>
      <c r="C3" s="477"/>
      <c r="D3" s="477"/>
      <c r="E3" s="477"/>
      <c r="F3" s="478"/>
      <c r="G3" s="479"/>
      <c r="H3" s="480"/>
      <c r="I3" s="480"/>
      <c r="J3" s="480"/>
      <c r="K3" s="480"/>
      <c r="L3" s="480"/>
    </row>
    <row r="4" spans="1:12" ht="12.75">
      <c r="A4" s="474" t="s">
        <v>620</v>
      </c>
      <c r="B4" s="474"/>
      <c r="C4" s="418"/>
      <c r="D4" s="418"/>
      <c r="E4" s="418"/>
      <c r="F4" s="418"/>
      <c r="G4" s="418"/>
      <c r="H4" s="418"/>
      <c r="I4" s="418"/>
      <c r="J4" s="418"/>
      <c r="K4" s="418"/>
      <c r="L4" s="418"/>
    </row>
    <row r="5" spans="1:12" ht="20.25" customHeight="1">
      <c r="A5" s="475">
        <f>+ZAKL_DATA!B14</f>
        <v>0</v>
      </c>
      <c r="B5" s="476"/>
      <c r="C5" s="477"/>
      <c r="D5" s="477"/>
      <c r="E5" s="477"/>
      <c r="F5" s="478"/>
      <c r="G5" s="488"/>
      <c r="H5" s="499" t="s">
        <v>18</v>
      </c>
      <c r="I5" s="500"/>
      <c r="J5" s="500"/>
      <c r="K5" s="500"/>
      <c r="L5" s="501"/>
    </row>
    <row r="6" spans="1:12" ht="12.75">
      <c r="A6" s="495" t="s">
        <v>607</v>
      </c>
      <c r="B6" s="495"/>
      <c r="C6" s="496"/>
      <c r="D6" s="496"/>
      <c r="E6" s="496"/>
      <c r="F6" s="496"/>
      <c r="G6" s="489"/>
      <c r="H6" s="502"/>
      <c r="I6" s="503"/>
      <c r="J6" s="503"/>
      <c r="K6" s="503"/>
      <c r="L6" s="489"/>
    </row>
    <row r="7" spans="1:12" ht="20.25" customHeight="1">
      <c r="A7" s="491" t="str">
        <f>IF(EXACT(LEFT(+ZAKL_DATA!D2,1),"C"),+ZAKL_DATA!D2," ")</f>
        <v>CZ</v>
      </c>
      <c r="B7" s="492"/>
      <c r="C7" s="493"/>
      <c r="D7" s="493"/>
      <c r="E7" s="493"/>
      <c r="F7" s="494"/>
      <c r="G7" s="489"/>
      <c r="H7" s="502"/>
      <c r="I7" s="503"/>
      <c r="J7" s="503"/>
      <c r="K7" s="503"/>
      <c r="L7" s="489"/>
    </row>
    <row r="8" spans="1:12" ht="12.75">
      <c r="A8" s="497" t="s">
        <v>608</v>
      </c>
      <c r="B8" s="497"/>
      <c r="C8" s="496"/>
      <c r="D8" s="496"/>
      <c r="E8" s="496"/>
      <c r="F8" s="490"/>
      <c r="G8" s="418"/>
      <c r="H8" s="502"/>
      <c r="I8" s="503"/>
      <c r="J8" s="503"/>
      <c r="K8" s="503"/>
      <c r="L8" s="489"/>
    </row>
    <row r="9" spans="1:12" ht="20.25" customHeight="1">
      <c r="A9" s="529">
        <f>IF(EXACT(LEFT(+ZAKL_DATA!D2,1),"C"),+MID(A7,3,20),+ZAKL_DATA!D2)</f>
      </c>
      <c r="B9" s="492"/>
      <c r="C9" s="492"/>
      <c r="D9" s="492"/>
      <c r="E9" s="530"/>
      <c r="F9" s="418"/>
      <c r="G9" s="418"/>
      <c r="H9" s="502"/>
      <c r="I9" s="503"/>
      <c r="J9" s="503"/>
      <c r="K9" s="503"/>
      <c r="L9" s="489"/>
    </row>
    <row r="10" spans="1:12" ht="12.75">
      <c r="A10" s="498"/>
      <c r="B10" s="498"/>
      <c r="C10" s="498"/>
      <c r="D10" s="498"/>
      <c r="E10" s="498"/>
      <c r="F10" s="418"/>
      <c r="G10" s="418"/>
      <c r="H10" s="504"/>
      <c r="I10" s="505"/>
      <c r="J10" s="505"/>
      <c r="K10" s="505"/>
      <c r="L10" s="506"/>
    </row>
    <row r="11" spans="1:12" ht="12.75">
      <c r="A11" s="498" t="s">
        <v>5</v>
      </c>
      <c r="B11" s="498"/>
      <c r="C11" s="503"/>
      <c r="D11" s="503"/>
      <c r="E11" s="503"/>
      <c r="F11" s="418"/>
      <c r="G11" s="418"/>
      <c r="H11" s="418"/>
      <c r="I11" s="418"/>
      <c r="J11" s="418"/>
      <c r="K11" s="418"/>
      <c r="L11" s="418"/>
    </row>
    <row r="12" spans="1:12" ht="11.25" customHeight="1">
      <c r="A12" s="79" t="s">
        <v>609</v>
      </c>
      <c r="B12" s="77"/>
      <c r="C12" s="79" t="s">
        <v>34</v>
      </c>
      <c r="D12" s="12"/>
      <c r="E12" s="79" t="s">
        <v>35</v>
      </c>
      <c r="F12" s="78"/>
      <c r="G12" s="512" t="s">
        <v>6</v>
      </c>
      <c r="H12" s="513"/>
      <c r="I12" s="513"/>
      <c r="J12" s="513"/>
      <c r="K12" s="13"/>
      <c r="L12" s="78"/>
    </row>
    <row r="13" spans="1:12" ht="24" customHeight="1">
      <c r="A13" s="80" t="s">
        <v>36</v>
      </c>
      <c r="B13" s="77"/>
      <c r="C13" s="80"/>
      <c r="D13" s="77"/>
      <c r="E13" s="80"/>
      <c r="F13" s="78"/>
      <c r="G13" s="513"/>
      <c r="H13" s="513"/>
      <c r="I13" s="513"/>
      <c r="J13" s="513"/>
      <c r="K13" s="510"/>
      <c r="L13" s="511"/>
    </row>
    <row r="14" spans="1:12" ht="12.75">
      <c r="A14" s="568" t="s">
        <v>758</v>
      </c>
      <c r="B14" s="418"/>
      <c r="C14" s="418"/>
      <c r="D14" s="418"/>
      <c r="E14" s="418"/>
      <c r="F14" s="444"/>
      <c r="G14" s="444"/>
      <c r="H14" s="444"/>
      <c r="I14" s="444"/>
      <c r="J14" s="444"/>
      <c r="K14" s="444"/>
      <c r="L14" s="444"/>
    </row>
    <row r="15" spans="1:12" ht="20.25" customHeight="1">
      <c r="A15" s="80"/>
      <c r="B15" s="564"/>
      <c r="C15" s="565"/>
      <c r="D15" s="565"/>
      <c r="E15" s="565"/>
      <c r="F15" s="569"/>
      <c r="G15" s="520"/>
      <c r="H15" s="520"/>
      <c r="I15" s="520"/>
      <c r="J15" s="142" t="s">
        <v>3</v>
      </c>
      <c r="K15" s="510"/>
      <c r="L15" s="511"/>
    </row>
    <row r="16" spans="1:12" ht="12.75">
      <c r="A16" s="514"/>
      <c r="B16" s="515"/>
      <c r="C16" s="515"/>
      <c r="D16" s="515"/>
      <c r="E16" s="515"/>
      <c r="F16" s="520"/>
      <c r="G16" s="520"/>
      <c r="H16" s="520"/>
      <c r="I16" s="520"/>
      <c r="J16" s="81"/>
      <c r="K16" s="83"/>
      <c r="L16" s="82"/>
    </row>
    <row r="17" spans="1:12" ht="24" customHeight="1">
      <c r="A17" s="507" t="s">
        <v>689</v>
      </c>
      <c r="B17" s="508"/>
      <c r="C17" s="508"/>
      <c r="D17" s="508"/>
      <c r="E17" s="508"/>
      <c r="F17" s="508"/>
      <c r="G17" s="508"/>
      <c r="H17" s="509"/>
      <c r="I17" s="135" t="s">
        <v>4</v>
      </c>
      <c r="J17" s="80"/>
      <c r="K17" s="133" t="s">
        <v>591</v>
      </c>
      <c r="L17" s="80" t="s">
        <v>36</v>
      </c>
    </row>
    <row r="18" spans="1:12" ht="9" customHeight="1">
      <c r="A18" s="443"/>
      <c r="B18" s="443"/>
      <c r="C18" s="444"/>
      <c r="D18" s="444"/>
      <c r="E18" s="444"/>
      <c r="F18" s="444"/>
      <c r="G18" s="444"/>
      <c r="H18" s="444"/>
      <c r="I18" s="444"/>
      <c r="J18" s="444"/>
      <c r="K18" s="444"/>
      <c r="L18" s="444"/>
    </row>
    <row r="19" spans="1:12" ht="24" customHeight="1">
      <c r="A19" s="526" t="s">
        <v>11</v>
      </c>
      <c r="B19" s="527"/>
      <c r="C19" s="527"/>
      <c r="D19" s="527"/>
      <c r="E19" s="527"/>
      <c r="F19" s="527"/>
      <c r="G19" s="527"/>
      <c r="H19" s="528"/>
      <c r="I19" s="135" t="s">
        <v>4</v>
      </c>
      <c r="J19" s="80"/>
      <c r="K19" s="133" t="s">
        <v>591</v>
      </c>
      <c r="L19" s="80" t="s">
        <v>36</v>
      </c>
    </row>
    <row r="20" spans="1:12" ht="19.5" customHeight="1">
      <c r="A20" s="443"/>
      <c r="B20" s="443"/>
      <c r="C20" s="443"/>
      <c r="D20" s="443"/>
      <c r="E20" s="443"/>
      <c r="F20" s="443"/>
      <c r="G20" s="443"/>
      <c r="H20" s="443"/>
      <c r="I20" s="443"/>
      <c r="J20" s="443"/>
      <c r="K20" s="443"/>
      <c r="L20" s="443"/>
    </row>
    <row r="21" spans="1:12" ht="27.75" customHeight="1">
      <c r="A21" s="518" t="s">
        <v>506</v>
      </c>
      <c r="B21" s="519"/>
      <c r="C21" s="519"/>
      <c r="D21" s="519"/>
      <c r="E21" s="519"/>
      <c r="F21" s="519"/>
      <c r="G21" s="519"/>
      <c r="H21" s="519"/>
      <c r="I21" s="519"/>
      <c r="J21" s="519"/>
      <c r="K21" s="519"/>
      <c r="L21" s="519"/>
    </row>
    <row r="22" spans="1:14" ht="18" customHeight="1">
      <c r="A22" s="412" t="s">
        <v>507</v>
      </c>
      <c r="B22" s="412"/>
      <c r="C22" s="520"/>
      <c r="D22" s="520"/>
      <c r="E22" s="520"/>
      <c r="F22" s="520"/>
      <c r="G22" s="520"/>
      <c r="H22" s="520"/>
      <c r="I22" s="520"/>
      <c r="J22" s="520"/>
      <c r="K22" s="418"/>
      <c r="L22" s="418"/>
      <c r="M22" s="25"/>
      <c r="N22" s="25"/>
    </row>
    <row r="23" spans="1:14" s="118" customFormat="1" ht="18" customHeight="1">
      <c r="A23" s="516" t="s">
        <v>45</v>
      </c>
      <c r="B23" s="516"/>
      <c r="C23" s="517"/>
      <c r="D23" s="517"/>
      <c r="E23" s="517"/>
      <c r="F23" s="517"/>
      <c r="G23" s="517"/>
      <c r="H23" s="517"/>
      <c r="I23" s="517"/>
      <c r="J23" s="517"/>
      <c r="K23" s="517"/>
      <c r="L23" s="517"/>
      <c r="M23" s="124"/>
      <c r="N23" s="124"/>
    </row>
    <row r="24" spans="1:14" s="118" customFormat="1" ht="24" customHeight="1">
      <c r="A24" s="521" t="s">
        <v>38</v>
      </c>
      <c r="B24" s="522"/>
      <c r="C24" s="522"/>
      <c r="D24" s="522"/>
      <c r="E24" s="523"/>
      <c r="F24" s="566">
        <v>2014</v>
      </c>
      <c r="G24" s="567"/>
      <c r="H24" s="524" t="s">
        <v>670</v>
      </c>
      <c r="I24" s="525"/>
      <c r="J24" s="190"/>
      <c r="K24" s="189" t="s">
        <v>37</v>
      </c>
      <c r="L24" s="190"/>
      <c r="M24" s="124"/>
      <c r="N24" s="124"/>
    </row>
    <row r="25" spans="1:14" ht="18" customHeight="1">
      <c r="A25" s="443" t="s">
        <v>509</v>
      </c>
      <c r="B25" s="443"/>
      <c r="C25" s="444"/>
      <c r="D25" s="444"/>
      <c r="E25" s="444"/>
      <c r="F25" s="444"/>
      <c r="G25" s="444"/>
      <c r="H25" s="444"/>
      <c r="I25" s="444"/>
      <c r="J25" s="444"/>
      <c r="K25" s="444"/>
      <c r="L25" s="444"/>
      <c r="M25" s="25"/>
      <c r="N25" s="25"/>
    </row>
    <row r="26" spans="1:14" ht="9.75" customHeight="1">
      <c r="A26" s="443"/>
      <c r="B26" s="443"/>
      <c r="C26" s="444"/>
      <c r="D26" s="444"/>
      <c r="E26" s="444"/>
      <c r="F26" s="444"/>
      <c r="G26" s="444"/>
      <c r="H26" s="444"/>
      <c r="I26" s="444"/>
      <c r="J26" s="444"/>
      <c r="K26" s="444"/>
      <c r="L26" s="444"/>
      <c r="M26" s="25"/>
      <c r="N26" s="25"/>
    </row>
    <row r="27" spans="1:14" ht="15" customHeight="1" thickBot="1">
      <c r="A27" s="542" t="s">
        <v>590</v>
      </c>
      <c r="B27" s="542"/>
      <c r="C27" s="543"/>
      <c r="D27" s="543"/>
      <c r="E27" s="543"/>
      <c r="F27" s="543"/>
      <c r="G27" s="543"/>
      <c r="H27" s="543"/>
      <c r="I27" s="543"/>
      <c r="J27" s="543"/>
      <c r="K27" s="543"/>
      <c r="L27" s="543"/>
      <c r="M27" s="25"/>
      <c r="N27" s="25"/>
    </row>
    <row r="28" spans="1:14" ht="24" customHeight="1">
      <c r="A28" s="266" t="s">
        <v>326</v>
      </c>
      <c r="B28" s="445">
        <f>+ZAKL_DATA!B5</f>
        <v>0</v>
      </c>
      <c r="C28" s="446"/>
      <c r="D28" s="446"/>
      <c r="E28" s="447"/>
      <c r="F28" s="267" t="s">
        <v>327</v>
      </c>
      <c r="G28" s="445">
        <f>+ZAKL_DATA!B6</f>
        <v>0</v>
      </c>
      <c r="H28" s="448"/>
      <c r="I28" s="268" t="s">
        <v>77</v>
      </c>
      <c r="J28" s="449">
        <f>+ZAKL_DATA!B4</f>
        <v>0</v>
      </c>
      <c r="K28" s="450"/>
      <c r="L28" s="451"/>
      <c r="M28" s="25"/>
      <c r="N28" s="25"/>
    </row>
    <row r="29" spans="1:14" ht="24" customHeight="1" thickBot="1">
      <c r="A29" s="269" t="s">
        <v>328</v>
      </c>
      <c r="B29" s="441">
        <f>+ZAKL_DATA!B7</f>
        <v>0</v>
      </c>
      <c r="C29" s="459"/>
      <c r="D29" s="459"/>
      <c r="E29" s="460"/>
      <c r="F29" s="550" t="s">
        <v>329</v>
      </c>
      <c r="G29" s="551"/>
      <c r="H29" s="270">
        <f>+ZAKL_DATA!B20</f>
        <v>0</v>
      </c>
      <c r="I29" s="271" t="s">
        <v>330</v>
      </c>
      <c r="J29" s="483"/>
      <c r="K29" s="484"/>
      <c r="L29" s="485"/>
      <c r="M29" s="25"/>
      <c r="N29" s="25"/>
    </row>
    <row r="30" spans="1:14" ht="15" customHeight="1" thickBot="1">
      <c r="A30" s="464" t="s">
        <v>716</v>
      </c>
      <c r="B30" s="464"/>
      <c r="C30" s="435"/>
      <c r="D30" s="435"/>
      <c r="E30" s="435"/>
      <c r="F30" s="435"/>
      <c r="G30" s="435"/>
      <c r="H30" s="435"/>
      <c r="I30" s="435"/>
      <c r="J30" s="435"/>
      <c r="K30" s="435"/>
      <c r="L30" s="435"/>
      <c r="M30" s="25"/>
      <c r="N30" s="25"/>
    </row>
    <row r="31" spans="1:14" ht="24" customHeight="1">
      <c r="A31" s="266" t="s">
        <v>331</v>
      </c>
      <c r="B31" s="461">
        <f>+ZAKL_DATA!B18</f>
        <v>0</v>
      </c>
      <c r="C31" s="462"/>
      <c r="D31" s="462"/>
      <c r="E31" s="463"/>
      <c r="F31" s="272" t="s">
        <v>513</v>
      </c>
      <c r="G31" s="461">
        <f>+ZAKL_DATA!B16</f>
        <v>0</v>
      </c>
      <c r="H31" s="481"/>
      <c r="I31" s="482"/>
      <c r="J31" s="452" t="s">
        <v>332</v>
      </c>
      <c r="K31" s="453"/>
      <c r="L31" s="16">
        <f>+ZAKL_DATA!B17</f>
        <v>0</v>
      </c>
      <c r="M31" s="25"/>
      <c r="N31" s="25"/>
    </row>
    <row r="32" spans="1:14" ht="24" customHeight="1" thickBot="1">
      <c r="A32" s="269" t="s">
        <v>671</v>
      </c>
      <c r="B32" s="533">
        <f>+ZAKL_DATA!B19</f>
        <v>0</v>
      </c>
      <c r="C32" s="460"/>
      <c r="D32" s="457" t="s">
        <v>672</v>
      </c>
      <c r="E32" s="458"/>
      <c r="F32" s="281">
        <f>+ZAKL_DATA!B25</f>
        <v>0</v>
      </c>
      <c r="G32" s="273" t="s">
        <v>673</v>
      </c>
      <c r="H32" s="439">
        <f>+ZAKL_DATA!B26</f>
        <v>0</v>
      </c>
      <c r="I32" s="440"/>
      <c r="J32" s="274" t="s">
        <v>674</v>
      </c>
      <c r="K32" s="441">
        <f>+ZAKL_DATA!B20</f>
        <v>0</v>
      </c>
      <c r="L32" s="442"/>
      <c r="M32" s="25"/>
      <c r="N32" s="25"/>
    </row>
    <row r="33" spans="1:14" ht="15" customHeight="1">
      <c r="A33" s="436" t="s">
        <v>717</v>
      </c>
      <c r="B33" s="437"/>
      <c r="C33" s="437"/>
      <c r="D33" s="437"/>
      <c r="E33" s="437"/>
      <c r="F33" s="437"/>
      <c r="G33" s="437"/>
      <c r="H33" s="437"/>
      <c r="I33" s="437"/>
      <c r="J33" s="437"/>
      <c r="K33" s="438"/>
      <c r="L33" s="438"/>
      <c r="M33" s="25"/>
      <c r="N33" s="25"/>
    </row>
    <row r="34" spans="1:14" ht="15" customHeight="1" thickBot="1">
      <c r="A34" s="433" t="s">
        <v>523</v>
      </c>
      <c r="B34" s="434"/>
      <c r="C34" s="434"/>
      <c r="D34" s="434"/>
      <c r="E34" s="434"/>
      <c r="F34" s="434"/>
      <c r="G34" s="434"/>
      <c r="H34" s="434"/>
      <c r="I34" s="434"/>
      <c r="J34" s="434"/>
      <c r="K34" s="435"/>
      <c r="L34" s="435"/>
      <c r="M34" s="25"/>
      <c r="N34" s="25"/>
    </row>
    <row r="35" spans="1:14" ht="24" customHeight="1" thickBot="1">
      <c r="A35" s="275" t="s">
        <v>675</v>
      </c>
      <c r="B35" s="552"/>
      <c r="C35" s="553"/>
      <c r="D35" s="553"/>
      <c r="E35" s="554"/>
      <c r="F35" s="276" t="s">
        <v>514</v>
      </c>
      <c r="G35" s="562"/>
      <c r="H35" s="563"/>
      <c r="I35" s="277" t="s">
        <v>111</v>
      </c>
      <c r="J35" s="278"/>
      <c r="K35" s="279" t="s">
        <v>676</v>
      </c>
      <c r="L35" s="280"/>
      <c r="M35" s="143"/>
      <c r="N35" s="144"/>
    </row>
    <row r="36" spans="1:14" ht="15" customHeight="1">
      <c r="A36" s="558" t="s">
        <v>610</v>
      </c>
      <c r="B36" s="559"/>
      <c r="C36" s="559"/>
      <c r="D36" s="559"/>
      <c r="E36" s="559"/>
      <c r="F36" s="559"/>
      <c r="G36" s="559"/>
      <c r="H36" s="559"/>
      <c r="I36" s="559"/>
      <c r="J36" s="559"/>
      <c r="K36" s="418"/>
      <c r="L36" s="418"/>
      <c r="M36" s="25"/>
      <c r="N36" s="25"/>
    </row>
    <row r="37" spans="1:14" ht="15" customHeight="1" thickBot="1">
      <c r="A37" s="454" t="s">
        <v>228</v>
      </c>
      <c r="B37" s="455"/>
      <c r="C37" s="455"/>
      <c r="D37" s="455"/>
      <c r="E37" s="455"/>
      <c r="F37" s="455"/>
      <c r="G37" s="455"/>
      <c r="H37" s="455"/>
      <c r="I37" s="455"/>
      <c r="J37" s="455"/>
      <c r="K37" s="456"/>
      <c r="L37" s="456"/>
      <c r="M37" s="25"/>
      <c r="N37" s="25"/>
    </row>
    <row r="38" spans="1:14" ht="24" customHeight="1">
      <c r="A38" s="14" t="s">
        <v>677</v>
      </c>
      <c r="B38" s="461"/>
      <c r="C38" s="560"/>
      <c r="D38" s="560"/>
      <c r="E38" s="561"/>
      <c r="F38" s="123" t="s">
        <v>515</v>
      </c>
      <c r="G38" s="555"/>
      <c r="H38" s="556"/>
      <c r="I38" s="557"/>
      <c r="J38" s="431" t="s">
        <v>678</v>
      </c>
      <c r="K38" s="432"/>
      <c r="L38" s="16"/>
      <c r="M38" s="143"/>
      <c r="N38" s="144"/>
    </row>
    <row r="39" spans="1:14" ht="24" customHeight="1" thickBot="1">
      <c r="A39" s="15" t="s">
        <v>679</v>
      </c>
      <c r="B39" s="533"/>
      <c r="C39" s="534"/>
      <c r="D39" s="531" t="s">
        <v>766</v>
      </c>
      <c r="E39" s="532"/>
      <c r="F39" s="541"/>
      <c r="G39" s="534"/>
      <c r="H39" s="17" t="s">
        <v>767</v>
      </c>
      <c r="I39" s="538"/>
      <c r="J39" s="539"/>
      <c r="K39" s="539"/>
      <c r="L39" s="540"/>
      <c r="M39" s="143"/>
      <c r="N39" s="144"/>
    </row>
    <row r="40" spans="1:14" ht="12" customHeight="1">
      <c r="A40" s="545"/>
      <c r="B40" s="546"/>
      <c r="C40" s="546"/>
      <c r="D40" s="546"/>
      <c r="E40" s="546"/>
      <c r="F40" s="546"/>
      <c r="G40" s="546"/>
      <c r="H40" s="546"/>
      <c r="I40" s="546"/>
      <c r="J40" s="546"/>
      <c r="K40" s="546"/>
      <c r="L40" s="546"/>
      <c r="M40" s="25"/>
      <c r="N40" s="25"/>
    </row>
    <row r="41" spans="1:14" ht="24" customHeight="1">
      <c r="A41" s="547" t="s">
        <v>524</v>
      </c>
      <c r="B41" s="548"/>
      <c r="C41" s="548"/>
      <c r="D41" s="548"/>
      <c r="E41" s="549"/>
      <c r="F41" s="125"/>
      <c r="G41" s="126"/>
      <c r="H41" s="471" t="s">
        <v>401</v>
      </c>
      <c r="I41" s="472"/>
      <c r="J41" s="473"/>
      <c r="K41" s="469"/>
      <c r="L41" s="470"/>
      <c r="M41" s="25"/>
      <c r="N41" s="25"/>
    </row>
    <row r="42" spans="1:14" ht="12" customHeight="1">
      <c r="A42" s="537"/>
      <c r="B42" s="418"/>
      <c r="C42" s="418"/>
      <c r="D42" s="418"/>
      <c r="E42" s="418"/>
      <c r="F42" s="418"/>
      <c r="G42" s="418"/>
      <c r="H42" s="418"/>
      <c r="I42" s="418"/>
      <c r="J42" s="418"/>
      <c r="K42" s="418"/>
      <c r="L42" s="418"/>
      <c r="M42" s="25"/>
      <c r="N42" s="25"/>
    </row>
    <row r="43" spans="1:14" ht="24" customHeight="1">
      <c r="A43" s="535" t="s">
        <v>687</v>
      </c>
      <c r="B43" s="536"/>
      <c r="C43" s="536"/>
      <c r="D43" s="536"/>
      <c r="E43" s="133" t="s">
        <v>4</v>
      </c>
      <c r="F43" s="80"/>
      <c r="G43" s="133" t="s">
        <v>591</v>
      </c>
      <c r="H43" s="80" t="s">
        <v>36</v>
      </c>
      <c r="I43" s="544"/>
      <c r="J43" s="418"/>
      <c r="K43" s="418"/>
      <c r="L43" s="418"/>
      <c r="M43" s="25"/>
      <c r="N43" s="25"/>
    </row>
    <row r="44" spans="1:14" ht="9" customHeight="1">
      <c r="A44" s="467"/>
      <c r="B44" s="418"/>
      <c r="C44" s="418"/>
      <c r="D44" s="418"/>
      <c r="E44" s="418"/>
      <c r="F44" s="418"/>
      <c r="G44" s="418"/>
      <c r="H44" s="418"/>
      <c r="I44" s="418"/>
      <c r="J44" s="418"/>
      <c r="K44" s="418"/>
      <c r="L44" s="418"/>
      <c r="M44" s="25"/>
      <c r="N44" s="25"/>
    </row>
    <row r="45" spans="1:12" ht="9" customHeight="1">
      <c r="A45" s="468" t="s">
        <v>112</v>
      </c>
      <c r="B45" s="468"/>
      <c r="C45" s="418"/>
      <c r="D45" s="418"/>
      <c r="E45" s="418"/>
      <c r="F45" s="418"/>
      <c r="G45" s="418"/>
      <c r="H45" s="418"/>
      <c r="I45" s="418"/>
      <c r="J45" s="418"/>
      <c r="K45" s="418"/>
      <c r="L45" s="418"/>
    </row>
    <row r="46" spans="1:12" ht="10.5" customHeight="1">
      <c r="A46" s="465" t="s">
        <v>19</v>
      </c>
      <c r="B46" s="466"/>
      <c r="C46" s="466"/>
      <c r="D46" s="466"/>
      <c r="E46" s="466"/>
      <c r="F46" s="466"/>
      <c r="G46" s="466"/>
      <c r="H46" s="466"/>
      <c r="I46" s="466"/>
      <c r="J46" s="466"/>
      <c r="K46" s="466"/>
      <c r="L46" s="466"/>
    </row>
    <row r="47" spans="1:12" ht="10.5" customHeight="1">
      <c r="A47" s="465">
        <f>+ZAKL_DATA!A44</f>
        <v>0</v>
      </c>
      <c r="B47" s="466"/>
      <c r="C47" s="466"/>
      <c r="D47" s="466"/>
      <c r="E47" s="466"/>
      <c r="F47" s="466"/>
      <c r="G47" s="466"/>
      <c r="H47" s="466"/>
      <c r="I47" s="466"/>
      <c r="J47" s="466"/>
      <c r="K47" s="466"/>
      <c r="L47" s="466"/>
    </row>
    <row r="48" spans="1:12" ht="10.5" customHeight="1">
      <c r="A48" s="443">
        <v>1</v>
      </c>
      <c r="B48" s="418"/>
      <c r="C48" s="418"/>
      <c r="D48" s="418"/>
      <c r="E48" s="418"/>
      <c r="F48" s="418"/>
      <c r="G48" s="418"/>
      <c r="H48" s="418"/>
      <c r="I48" s="418"/>
      <c r="J48" s="418"/>
      <c r="K48" s="418"/>
      <c r="L48" s="418"/>
    </row>
    <row r="49" spans="1:7" ht="11.25" customHeight="1">
      <c r="A49" s="6"/>
      <c r="B49" s="6"/>
      <c r="E49" s="5"/>
      <c r="F49" s="5"/>
      <c r="G49" s="5"/>
    </row>
    <row r="50" spans="1:12" ht="12.75">
      <c r="A50" s="4"/>
      <c r="B50" s="4"/>
      <c r="C50" s="4"/>
      <c r="D50" s="4"/>
      <c r="H50" s="7"/>
      <c r="I50" s="4"/>
      <c r="K50" s="4"/>
      <c r="L50" s="4"/>
    </row>
    <row r="51" spans="1:12" ht="12.75" customHeight="1">
      <c r="A51" s="4"/>
      <c r="B51" s="4"/>
      <c r="C51" s="4"/>
      <c r="D51" s="4"/>
      <c r="H51" s="4"/>
      <c r="I51" s="4"/>
      <c r="K51" s="4"/>
      <c r="L51" s="4"/>
    </row>
    <row r="52" spans="1:12" ht="12.75" customHeight="1">
      <c r="A52" s="4"/>
      <c r="B52" s="4"/>
      <c r="C52" s="4"/>
      <c r="D52" s="4"/>
      <c r="H52" s="4"/>
      <c r="I52" s="4"/>
      <c r="K52" s="4"/>
      <c r="L52" s="4"/>
    </row>
    <row r="53" spans="1:12" ht="12.75" customHeight="1">
      <c r="A53" s="4"/>
      <c r="B53" s="4"/>
      <c r="C53" s="4"/>
      <c r="D53" s="4"/>
      <c r="H53" s="4"/>
      <c r="I53" s="4"/>
      <c r="K53" s="4"/>
      <c r="L53" s="4"/>
    </row>
    <row r="54" spans="1:12" ht="12.75" customHeight="1">
      <c r="A54" s="4"/>
      <c r="B54" s="4"/>
      <c r="C54" s="4"/>
      <c r="D54" s="4"/>
      <c r="H54" s="4"/>
      <c r="I54" s="4"/>
      <c r="K54" s="4"/>
      <c r="L54" s="4"/>
    </row>
    <row r="55" spans="1:12" ht="12.75" customHeight="1" hidden="1">
      <c r="A55" s="4" t="s">
        <v>494</v>
      </c>
      <c r="B55" s="4"/>
      <c r="C55" s="4"/>
      <c r="D55" s="4"/>
      <c r="H55" s="4"/>
      <c r="I55" s="4"/>
      <c r="K55" s="4"/>
      <c r="L55" s="4"/>
    </row>
    <row r="56" spans="1:12" ht="12.75" customHeight="1" hidden="1">
      <c r="A56" s="4" t="s">
        <v>495</v>
      </c>
      <c r="B56" s="4"/>
      <c r="C56" s="4"/>
      <c r="D56" s="4"/>
      <c r="H56" s="4"/>
      <c r="I56" s="4"/>
      <c r="K56" s="4"/>
      <c r="L56" s="4"/>
    </row>
    <row r="57" spans="1:12" ht="12.75" customHeight="1">
      <c r="A57" s="4"/>
      <c r="B57" s="4"/>
      <c r="C57" s="4"/>
      <c r="D57" s="4"/>
      <c r="H57" s="4"/>
      <c r="I57" s="4"/>
      <c r="K57" s="4"/>
      <c r="L57" s="4"/>
    </row>
    <row r="58" spans="1:12" ht="12.75" customHeight="1">
      <c r="A58" s="4"/>
      <c r="B58" s="4"/>
      <c r="C58" s="4"/>
      <c r="D58" s="4"/>
      <c r="H58" s="4"/>
      <c r="I58" s="4"/>
      <c r="K58" s="4"/>
      <c r="L58" s="4"/>
    </row>
    <row r="59" spans="1:12" ht="12.75" customHeight="1">
      <c r="A59" s="4"/>
      <c r="B59" s="4"/>
      <c r="C59" s="4"/>
      <c r="D59" s="4"/>
      <c r="H59" s="4"/>
      <c r="I59" s="4"/>
      <c r="K59" s="4"/>
      <c r="L59" s="4"/>
    </row>
    <row r="60" spans="5:8" ht="12.75" customHeight="1">
      <c r="E60" s="5"/>
      <c r="F60" s="5"/>
      <c r="G60" s="6"/>
      <c r="H60" s="4"/>
    </row>
    <row r="61" spans="5:7" ht="12.75">
      <c r="E61" s="5"/>
      <c r="F61" s="5"/>
      <c r="G61" s="5"/>
    </row>
    <row r="62" spans="5:7" ht="12.75">
      <c r="E62" s="5"/>
      <c r="F62" s="5"/>
      <c r="G62" s="5"/>
    </row>
    <row r="63" spans="5:7" ht="12.75">
      <c r="E63" s="5"/>
      <c r="F63" s="5"/>
      <c r="G63" s="5"/>
    </row>
    <row r="64" spans="5:7" ht="12.75">
      <c r="E64" s="5"/>
      <c r="F64" s="5"/>
      <c r="G64" s="5"/>
    </row>
    <row r="65" spans="5:7" ht="12.75">
      <c r="E65" s="5"/>
      <c r="F65" s="5"/>
      <c r="G65" s="5"/>
    </row>
    <row r="66" spans="5:7" ht="12.75">
      <c r="E66" s="5"/>
      <c r="F66" s="5"/>
      <c r="G66" s="5"/>
    </row>
    <row r="67" spans="5:7" ht="12.75">
      <c r="E67" s="5"/>
      <c r="F67" s="5"/>
      <c r="G67" s="5"/>
    </row>
    <row r="68" spans="5:6" ht="12.75">
      <c r="E68" s="5"/>
      <c r="F68" s="5"/>
    </row>
    <row r="69" spans="5:6" ht="12.75">
      <c r="E69" s="5"/>
      <c r="F69" s="5"/>
    </row>
    <row r="70" spans="5:6" ht="12.75">
      <c r="E70" s="5"/>
      <c r="F70" s="5"/>
    </row>
    <row r="71" spans="5:6" ht="12.75">
      <c r="E71" s="5"/>
      <c r="F71" s="5"/>
    </row>
    <row r="72" spans="5:6" ht="12.75">
      <c r="E72" s="5"/>
      <c r="F72" s="5"/>
    </row>
    <row r="204" ht="12.75">
      <c r="A204" s="112">
        <v>1</v>
      </c>
    </row>
  </sheetData>
  <sheetProtection password="EF65" sheet="1" objects="1" scenarios="1"/>
  <mergeCells count="75">
    <mergeCell ref="B38:E38"/>
    <mergeCell ref="B32:C32"/>
    <mergeCell ref="G35:H35"/>
    <mergeCell ref="A11:L11"/>
    <mergeCell ref="B15:E15"/>
    <mergeCell ref="F24:G24"/>
    <mergeCell ref="A14:E14"/>
    <mergeCell ref="F15:I16"/>
    <mergeCell ref="F14:L14"/>
    <mergeCell ref="K13:L13"/>
    <mergeCell ref="I39:L39"/>
    <mergeCell ref="F39:G39"/>
    <mergeCell ref="A27:L27"/>
    <mergeCell ref="I43:L44"/>
    <mergeCell ref="A40:L40"/>
    <mergeCell ref="A41:E41"/>
    <mergeCell ref="F29:G29"/>
    <mergeCell ref="B35:E35"/>
    <mergeCell ref="G38:I38"/>
    <mergeCell ref="A36:L36"/>
    <mergeCell ref="A20:L20"/>
    <mergeCell ref="A18:L18"/>
    <mergeCell ref="A19:H19"/>
    <mergeCell ref="A48:L48"/>
    <mergeCell ref="A46:L46"/>
    <mergeCell ref="A9:E9"/>
    <mergeCell ref="D39:E39"/>
    <mergeCell ref="B39:C39"/>
    <mergeCell ref="A43:D43"/>
    <mergeCell ref="A42:L42"/>
    <mergeCell ref="A25:L25"/>
    <mergeCell ref="A23:L23"/>
    <mergeCell ref="A21:L21"/>
    <mergeCell ref="A22:L22"/>
    <mergeCell ref="A24:E24"/>
    <mergeCell ref="H24:I24"/>
    <mergeCell ref="A4:L4"/>
    <mergeCell ref="A6:F6"/>
    <mergeCell ref="A8:E8"/>
    <mergeCell ref="A10:E10"/>
    <mergeCell ref="H5:L10"/>
    <mergeCell ref="A17:H17"/>
    <mergeCell ref="K15:L15"/>
    <mergeCell ref="G12:J13"/>
    <mergeCell ref="A16:E16"/>
    <mergeCell ref="A2:L2"/>
    <mergeCell ref="A3:F3"/>
    <mergeCell ref="G3:L3"/>
    <mergeCell ref="G31:I31"/>
    <mergeCell ref="J29:L29"/>
    <mergeCell ref="A1:L1"/>
    <mergeCell ref="G5:G7"/>
    <mergeCell ref="F8:G10"/>
    <mergeCell ref="A5:F5"/>
    <mergeCell ref="A7:F7"/>
    <mergeCell ref="A37:L37"/>
    <mergeCell ref="D32:E32"/>
    <mergeCell ref="B29:E29"/>
    <mergeCell ref="B31:E31"/>
    <mergeCell ref="A30:L30"/>
    <mergeCell ref="A47:L47"/>
    <mergeCell ref="A44:H44"/>
    <mergeCell ref="A45:L45"/>
    <mergeCell ref="K41:L41"/>
    <mergeCell ref="H41:J41"/>
    <mergeCell ref="J38:K38"/>
    <mergeCell ref="A34:L34"/>
    <mergeCell ref="A33:L33"/>
    <mergeCell ref="H32:I32"/>
    <mergeCell ref="K32:L32"/>
    <mergeCell ref="A26:L26"/>
    <mergeCell ref="B28:E28"/>
    <mergeCell ref="G28:H28"/>
    <mergeCell ref="J28:L28"/>
    <mergeCell ref="J31:K31"/>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7"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I96"/>
  <sheetViews>
    <sheetView zoomScalePageLayoutView="0" workbookViewId="0" topLeftCell="A1">
      <selection activeCell="A9" sqref="A9:J9"/>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84" customWidth="1"/>
  </cols>
  <sheetData>
    <row r="1" spans="1:10" ht="12.75">
      <c r="A1" s="669" t="s">
        <v>688</v>
      </c>
      <c r="B1" s="670"/>
      <c r="C1" s="670"/>
      <c r="D1" s="670"/>
      <c r="E1" s="670"/>
      <c r="F1" s="670"/>
      <c r="G1" s="671"/>
      <c r="H1" s="671"/>
      <c r="I1" s="671"/>
      <c r="J1" s="671"/>
    </row>
    <row r="2" spans="1:10" ht="13.5" thickBot="1">
      <c r="A2" s="619" t="s">
        <v>402</v>
      </c>
      <c r="B2" s="620"/>
      <c r="C2" s="620"/>
      <c r="D2" s="620"/>
      <c r="E2" s="620"/>
      <c r="F2" s="620"/>
      <c r="G2" s="621"/>
      <c r="H2" s="621"/>
      <c r="I2" s="621"/>
      <c r="J2" s="621"/>
    </row>
    <row r="3" spans="1:10" ht="12" customHeight="1">
      <c r="A3" s="648"/>
      <c r="B3" s="649"/>
      <c r="C3" s="649"/>
      <c r="D3" s="650"/>
      <c r="E3" s="651" t="s">
        <v>602</v>
      </c>
      <c r="F3" s="651"/>
      <c r="G3" s="651"/>
      <c r="H3" s="651" t="s">
        <v>611</v>
      </c>
      <c r="I3" s="651"/>
      <c r="J3" s="652"/>
    </row>
    <row r="4" spans="1:10" ht="15.75" customHeight="1">
      <c r="A4" s="23">
        <v>31</v>
      </c>
      <c r="B4" s="587" t="s">
        <v>684</v>
      </c>
      <c r="C4" s="588"/>
      <c r="D4" s="589"/>
      <c r="E4" s="590">
        <v>0</v>
      </c>
      <c r="F4" s="591"/>
      <c r="G4" s="592"/>
      <c r="H4" s="637"/>
      <c r="I4" s="638"/>
      <c r="J4" s="639"/>
    </row>
    <row r="5" spans="1:10" ht="15.75" customHeight="1">
      <c r="A5" s="23">
        <v>32</v>
      </c>
      <c r="B5" s="587" t="s">
        <v>113</v>
      </c>
      <c r="C5" s="588"/>
      <c r="D5" s="589"/>
      <c r="E5" s="590">
        <v>0</v>
      </c>
      <c r="F5" s="591"/>
      <c r="G5" s="592"/>
      <c r="H5" s="637"/>
      <c r="I5" s="638"/>
      <c r="J5" s="639"/>
    </row>
    <row r="6" spans="1:10" ht="15.75" customHeight="1">
      <c r="A6" s="23">
        <v>33</v>
      </c>
      <c r="B6" s="587" t="s">
        <v>114</v>
      </c>
      <c r="C6" s="628"/>
      <c r="D6" s="629"/>
      <c r="E6" s="590">
        <v>0</v>
      </c>
      <c r="F6" s="591"/>
      <c r="G6" s="592"/>
      <c r="H6" s="637"/>
      <c r="I6" s="638"/>
      <c r="J6" s="639"/>
    </row>
    <row r="7" spans="1:10" ht="15.75" customHeight="1">
      <c r="A7" s="23">
        <v>34</v>
      </c>
      <c r="B7" s="587" t="s">
        <v>539</v>
      </c>
      <c r="C7" s="588"/>
      <c r="D7" s="589"/>
      <c r="E7" s="653">
        <f>+E4+E5-E6</f>
        <v>0</v>
      </c>
      <c r="F7" s="654"/>
      <c r="G7" s="655"/>
      <c r="H7" s="637"/>
      <c r="I7" s="638"/>
      <c r="J7" s="639"/>
    </row>
    <row r="8" spans="1:10" ht="24" customHeight="1" thickBot="1">
      <c r="A8" s="24">
        <v>35</v>
      </c>
      <c r="B8" s="645" t="s">
        <v>115</v>
      </c>
      <c r="C8" s="646"/>
      <c r="D8" s="647"/>
      <c r="E8" s="632">
        <v>0</v>
      </c>
      <c r="F8" s="633"/>
      <c r="G8" s="627"/>
      <c r="H8" s="634"/>
      <c r="I8" s="635"/>
      <c r="J8" s="636"/>
    </row>
    <row r="9" spans="1:10" ht="12.75" customHeight="1" thickBot="1">
      <c r="A9" s="619" t="s">
        <v>403</v>
      </c>
      <c r="B9" s="620"/>
      <c r="C9" s="620"/>
      <c r="D9" s="620"/>
      <c r="E9" s="620"/>
      <c r="F9" s="620"/>
      <c r="G9" s="621"/>
      <c r="H9" s="621"/>
      <c r="I9" s="621"/>
      <c r="J9" s="621"/>
    </row>
    <row r="10" spans="1:10" ht="15.75" customHeight="1">
      <c r="A10" s="129">
        <v>36</v>
      </c>
      <c r="B10" s="663" t="s">
        <v>404</v>
      </c>
      <c r="C10" s="664"/>
      <c r="D10" s="665"/>
      <c r="E10" s="659">
        <f>+E7</f>
        <v>0</v>
      </c>
      <c r="F10" s="660"/>
      <c r="G10" s="661"/>
      <c r="H10" s="642"/>
      <c r="I10" s="643"/>
      <c r="J10" s="644"/>
    </row>
    <row r="11" spans="1:10" ht="36" customHeight="1">
      <c r="A11" s="23" t="s">
        <v>636</v>
      </c>
      <c r="B11" s="587" t="s">
        <v>637</v>
      </c>
      <c r="C11" s="588"/>
      <c r="D11" s="589"/>
      <c r="E11" s="590">
        <f>+E10-E8</f>
        <v>0</v>
      </c>
      <c r="F11" s="591"/>
      <c r="G11" s="592"/>
      <c r="H11" s="181"/>
      <c r="I11" s="156"/>
      <c r="J11" s="182"/>
    </row>
    <row r="12" spans="1:10" ht="24" customHeight="1">
      <c r="A12" s="23">
        <v>37</v>
      </c>
      <c r="B12" s="587" t="s">
        <v>700</v>
      </c>
      <c r="C12" s="588"/>
      <c r="D12" s="589"/>
      <c r="E12" s="653">
        <f>+1Př1!F23</f>
        <v>0</v>
      </c>
      <c r="F12" s="654"/>
      <c r="G12" s="655"/>
      <c r="H12" s="637"/>
      <c r="I12" s="638"/>
      <c r="J12" s="639"/>
    </row>
    <row r="13" spans="1:10" ht="15.75" customHeight="1">
      <c r="A13" s="23">
        <v>38</v>
      </c>
      <c r="B13" s="587" t="s">
        <v>768</v>
      </c>
      <c r="C13" s="628"/>
      <c r="D13" s="629"/>
      <c r="E13" s="590">
        <f>+ZAV!C32</f>
        <v>0</v>
      </c>
      <c r="F13" s="591"/>
      <c r="G13" s="592"/>
      <c r="H13" s="637"/>
      <c r="I13" s="638"/>
      <c r="J13" s="639"/>
    </row>
    <row r="14" spans="1:10" ht="24" customHeight="1">
      <c r="A14" s="23">
        <v>39</v>
      </c>
      <c r="B14" s="587" t="s">
        <v>701</v>
      </c>
      <c r="C14" s="588"/>
      <c r="D14" s="589"/>
      <c r="E14" s="653">
        <f>+2Př!G16</f>
        <v>0</v>
      </c>
      <c r="F14" s="654"/>
      <c r="G14" s="655"/>
      <c r="H14" s="637"/>
      <c r="I14" s="638"/>
      <c r="J14" s="639"/>
    </row>
    <row r="15" spans="1:10" ht="24" customHeight="1">
      <c r="A15" s="23">
        <v>40</v>
      </c>
      <c r="B15" s="587" t="s">
        <v>702</v>
      </c>
      <c r="C15" s="628"/>
      <c r="D15" s="629"/>
      <c r="E15" s="653">
        <f>+2Př!G35</f>
        <v>0</v>
      </c>
      <c r="F15" s="654"/>
      <c r="G15" s="655"/>
      <c r="H15" s="637"/>
      <c r="I15" s="638"/>
      <c r="J15" s="639"/>
    </row>
    <row r="16" spans="1:10" ht="15.75" customHeight="1">
      <c r="A16" s="23">
        <v>41</v>
      </c>
      <c r="B16" s="587" t="s">
        <v>540</v>
      </c>
      <c r="C16" s="588"/>
      <c r="D16" s="589"/>
      <c r="E16" s="653">
        <f>SUM(E12:E15)</f>
        <v>0</v>
      </c>
      <c r="F16" s="654"/>
      <c r="G16" s="655"/>
      <c r="H16" s="637"/>
      <c r="I16" s="638"/>
      <c r="J16" s="639"/>
    </row>
    <row r="17" spans="1:10" ht="36" customHeight="1">
      <c r="A17" s="23" t="s">
        <v>638</v>
      </c>
      <c r="B17" s="587" t="s">
        <v>116</v>
      </c>
      <c r="C17" s="588"/>
      <c r="D17" s="589"/>
      <c r="E17" s="590">
        <f>+E16</f>
        <v>0</v>
      </c>
      <c r="F17" s="591"/>
      <c r="G17" s="592"/>
      <c r="H17" s="177"/>
      <c r="I17" s="178"/>
      <c r="J17" s="179"/>
    </row>
    <row r="18" spans="1:10" ht="15.75" customHeight="1">
      <c r="A18" s="23">
        <v>42</v>
      </c>
      <c r="B18" s="630" t="s">
        <v>365</v>
      </c>
      <c r="C18" s="496"/>
      <c r="D18" s="631"/>
      <c r="E18" s="653">
        <f>+IF(E16&gt;0,E17+E11,E11)</f>
        <v>0</v>
      </c>
      <c r="F18" s="654"/>
      <c r="G18" s="655"/>
      <c r="H18" s="637"/>
      <c r="I18" s="638"/>
      <c r="J18" s="639"/>
    </row>
    <row r="19" spans="1:10" ht="36" customHeight="1">
      <c r="A19" s="180">
        <v>43</v>
      </c>
      <c r="B19" s="656" t="s">
        <v>117</v>
      </c>
      <c r="C19" s="657"/>
      <c r="D19" s="658"/>
      <c r="E19" s="590">
        <f>+E4-SUM(+Př_b!F10,Př_b!F25)</f>
        <v>0</v>
      </c>
      <c r="F19" s="591"/>
      <c r="G19" s="592"/>
      <c r="H19" s="637"/>
      <c r="I19" s="638"/>
      <c r="J19" s="639"/>
    </row>
    <row r="20" spans="1:10" ht="24" customHeight="1">
      <c r="A20" s="23">
        <v>44</v>
      </c>
      <c r="B20" s="587" t="s">
        <v>640</v>
      </c>
      <c r="C20" s="628"/>
      <c r="D20" s="629"/>
      <c r="E20" s="590">
        <v>0</v>
      </c>
      <c r="F20" s="591"/>
      <c r="G20" s="592"/>
      <c r="H20" s="637"/>
      <c r="I20" s="638"/>
      <c r="J20" s="639"/>
    </row>
    <row r="21" spans="1:10" ht="15.75" customHeight="1" thickBot="1">
      <c r="A21" s="24">
        <v>45</v>
      </c>
      <c r="B21" s="645" t="s">
        <v>641</v>
      </c>
      <c r="C21" s="646"/>
      <c r="D21" s="647"/>
      <c r="E21" s="666">
        <f>IF(E18&gt;400000,T("LIMIT"),+E18-E20)</f>
        <v>0</v>
      </c>
      <c r="F21" s="667"/>
      <c r="G21" s="668"/>
      <c r="H21" s="634"/>
      <c r="I21" s="635"/>
      <c r="J21" s="636"/>
    </row>
    <row r="22" spans="1:10" ht="15" customHeight="1" thickBot="1">
      <c r="A22" s="662" t="s">
        <v>400</v>
      </c>
      <c r="B22" s="520"/>
      <c r="C22" s="520"/>
      <c r="D22" s="520"/>
      <c r="E22" s="520"/>
      <c r="F22" s="520"/>
      <c r="G22" s="520"/>
      <c r="H22" s="520"/>
      <c r="I22" s="520"/>
      <c r="J22" s="520"/>
    </row>
    <row r="23" spans="1:10" ht="22.5" customHeight="1">
      <c r="A23" s="623" t="s">
        <v>496</v>
      </c>
      <c r="B23" s="624"/>
      <c r="C23" s="624"/>
      <c r="D23" s="625"/>
      <c r="E23" s="130" t="s">
        <v>764</v>
      </c>
      <c r="F23" s="640"/>
      <c r="G23" s="611"/>
      <c r="H23" s="130" t="s">
        <v>764</v>
      </c>
      <c r="I23" s="640"/>
      <c r="J23" s="641"/>
    </row>
    <row r="24" spans="1:12" ht="15.75" customHeight="1">
      <c r="A24" s="50">
        <v>46</v>
      </c>
      <c r="B24" s="614" t="s">
        <v>120</v>
      </c>
      <c r="C24" s="614"/>
      <c r="D24" s="614"/>
      <c r="E24" s="161"/>
      <c r="F24" s="578">
        <v>0</v>
      </c>
      <c r="G24" s="592"/>
      <c r="H24" s="146"/>
      <c r="I24" s="593"/>
      <c r="J24" s="672"/>
      <c r="L24" s="84" t="str">
        <f>+IF(F24&gt;E18*0.15,"CHYBA"," ")</f>
        <v> </v>
      </c>
    </row>
    <row r="25" spans="1:12" ht="15.75" customHeight="1">
      <c r="A25" s="50">
        <v>47</v>
      </c>
      <c r="B25" s="614" t="s">
        <v>59</v>
      </c>
      <c r="C25" s="614"/>
      <c r="D25" s="615"/>
      <c r="E25" s="102"/>
      <c r="F25" s="578">
        <v>0</v>
      </c>
      <c r="G25" s="592"/>
      <c r="H25" s="146"/>
      <c r="I25" s="593"/>
      <c r="J25" s="673"/>
      <c r="L25" s="84" t="str">
        <f>+IF(F25&gt;300000,"CHYBA"," ")</f>
        <v> </v>
      </c>
    </row>
    <row r="26" spans="1:12" ht="24" customHeight="1">
      <c r="A26" s="50">
        <v>48</v>
      </c>
      <c r="B26" s="582" t="s">
        <v>121</v>
      </c>
      <c r="C26" s="582"/>
      <c r="D26" s="583"/>
      <c r="E26" s="161"/>
      <c r="F26" s="578">
        <v>0</v>
      </c>
      <c r="G26" s="592"/>
      <c r="H26" s="146"/>
      <c r="I26" s="593"/>
      <c r="J26" s="673"/>
      <c r="L26" s="84" t="str">
        <f>+IF(F26&gt;12000,"CHYBA"," ")</f>
        <v> </v>
      </c>
    </row>
    <row r="27" spans="1:12" ht="15.75" customHeight="1">
      <c r="A27" s="50">
        <v>49</v>
      </c>
      <c r="B27" s="614" t="s">
        <v>398</v>
      </c>
      <c r="C27" s="614"/>
      <c r="D27" s="614"/>
      <c r="E27" s="161"/>
      <c r="F27" s="578">
        <v>0</v>
      </c>
      <c r="G27" s="592"/>
      <c r="H27" s="146"/>
      <c r="I27" s="593"/>
      <c r="J27" s="673"/>
      <c r="L27" s="84" t="str">
        <f>+IF(F27&gt;12000,"CHYBA"," ")</f>
        <v> </v>
      </c>
    </row>
    <row r="28" spans="1:12" ht="15.75" customHeight="1">
      <c r="A28" s="50">
        <v>50</v>
      </c>
      <c r="B28" s="614" t="s">
        <v>399</v>
      </c>
      <c r="C28" s="614"/>
      <c r="D28" s="614"/>
      <c r="E28" s="161"/>
      <c r="F28" s="578">
        <v>0</v>
      </c>
      <c r="G28" s="592"/>
      <c r="H28" s="146"/>
      <c r="I28" s="593"/>
      <c r="J28" s="673"/>
      <c r="L28" s="84" t="str">
        <f>+IF(F28&gt;3000,"CHYBA"," ")</f>
        <v> </v>
      </c>
    </row>
    <row r="29" spans="1:12" ht="15.75" customHeight="1">
      <c r="A29" s="50">
        <v>51</v>
      </c>
      <c r="B29" s="614" t="s">
        <v>20</v>
      </c>
      <c r="C29" s="614"/>
      <c r="D29" s="614"/>
      <c r="E29" s="161"/>
      <c r="F29" s="578">
        <v>0</v>
      </c>
      <c r="G29" s="592"/>
      <c r="H29" s="146"/>
      <c r="I29" s="593"/>
      <c r="J29" s="673"/>
      <c r="L29" s="84" t="str">
        <f>+IF(F29&gt;10000,"CHYBA"," ")</f>
        <v> </v>
      </c>
    </row>
    <row r="30" spans="1:10" ht="15.75" customHeight="1">
      <c r="A30" s="50">
        <v>52</v>
      </c>
      <c r="B30" s="614" t="s">
        <v>703</v>
      </c>
      <c r="C30" s="614"/>
      <c r="D30" s="614"/>
      <c r="E30" s="161"/>
      <c r="F30" s="578">
        <v>0</v>
      </c>
      <c r="G30" s="592"/>
      <c r="H30" s="146"/>
      <c r="I30" s="593"/>
      <c r="J30" s="673"/>
    </row>
    <row r="31" spans="1:10" ht="15.75" customHeight="1">
      <c r="A31" s="50" t="s">
        <v>118</v>
      </c>
      <c r="B31" s="614" t="s">
        <v>119</v>
      </c>
      <c r="C31" s="614"/>
      <c r="D31" s="614"/>
      <c r="E31" s="161"/>
      <c r="F31" s="578">
        <v>0</v>
      </c>
      <c r="G31" s="592"/>
      <c r="H31" s="146"/>
      <c r="I31" s="593"/>
      <c r="J31" s="673"/>
    </row>
    <row r="32" spans="1:10" ht="15.75" customHeight="1" thickBot="1">
      <c r="A32" s="51">
        <v>53</v>
      </c>
      <c r="B32" s="76" t="s">
        <v>405</v>
      </c>
      <c r="C32" s="674"/>
      <c r="D32" s="675"/>
      <c r="E32" s="102"/>
      <c r="F32" s="626">
        <v>0</v>
      </c>
      <c r="G32" s="627"/>
      <c r="H32" s="146"/>
      <c r="I32" s="593"/>
      <c r="J32" s="673"/>
    </row>
    <row r="33" spans="1:10" ht="6" customHeight="1" thickBot="1">
      <c r="A33" s="612"/>
      <c r="B33" s="613"/>
      <c r="C33" s="613"/>
      <c r="D33" s="613"/>
      <c r="E33" s="613"/>
      <c r="F33" s="613"/>
      <c r="G33" s="613"/>
      <c r="H33" s="613"/>
      <c r="I33" s="613"/>
      <c r="J33" s="613"/>
    </row>
    <row r="34" spans="1:61" ht="24" customHeight="1">
      <c r="A34" s="131">
        <v>54</v>
      </c>
      <c r="B34" s="570" t="s">
        <v>122</v>
      </c>
      <c r="C34" s="570"/>
      <c r="D34" s="570"/>
      <c r="E34" s="571"/>
      <c r="F34" s="616">
        <f>+SUM(DAP2!F24:G32)</f>
        <v>0</v>
      </c>
      <c r="G34" s="611"/>
      <c r="H34" s="584"/>
      <c r="I34" s="585"/>
      <c r="J34" s="586"/>
      <c r="BG34" s="84"/>
      <c r="BH34" s="84"/>
      <c r="BI34" s="84"/>
    </row>
    <row r="35" spans="1:61" ht="24" customHeight="1">
      <c r="A35" s="52">
        <v>55</v>
      </c>
      <c r="B35" s="582" t="s">
        <v>541</v>
      </c>
      <c r="C35" s="588"/>
      <c r="D35" s="588"/>
      <c r="E35" s="589"/>
      <c r="F35" s="617">
        <f>MAX(+DAP2!E21-DAP2!F34,0)</f>
        <v>0</v>
      </c>
      <c r="G35" s="579"/>
      <c r="H35" s="593"/>
      <c r="I35" s="496"/>
      <c r="J35" s="594"/>
      <c r="BG35" s="84"/>
      <c r="BH35" s="84"/>
      <c r="BI35" s="84"/>
    </row>
    <row r="36" spans="1:61" ht="15" customHeight="1">
      <c r="A36" s="50">
        <v>56</v>
      </c>
      <c r="B36" s="614" t="s">
        <v>704</v>
      </c>
      <c r="C36" s="614"/>
      <c r="D36" s="614"/>
      <c r="E36" s="615"/>
      <c r="F36" s="617">
        <f>+FLOOR(F35,100)</f>
        <v>0</v>
      </c>
      <c r="G36" s="618"/>
      <c r="H36" s="593"/>
      <c r="I36" s="496"/>
      <c r="J36" s="594"/>
      <c r="BG36" s="84"/>
      <c r="BH36" s="84"/>
      <c r="BI36" s="84"/>
    </row>
    <row r="37" spans="1:61" ht="15" customHeight="1" thickBot="1">
      <c r="A37" s="51">
        <v>57</v>
      </c>
      <c r="B37" s="605" t="s">
        <v>542</v>
      </c>
      <c r="C37" s="605"/>
      <c r="D37" s="605"/>
      <c r="E37" s="606"/>
      <c r="F37" s="580">
        <f>+F36*0.15</f>
        <v>0</v>
      </c>
      <c r="G37" s="607"/>
      <c r="H37" s="598"/>
      <c r="I37" s="599"/>
      <c r="J37" s="600"/>
      <c r="BG37" s="84"/>
      <c r="BH37" s="84"/>
      <c r="BI37" s="84"/>
    </row>
    <row r="38" spans="1:10" ht="15" customHeight="1" thickBot="1">
      <c r="A38" s="601" t="s">
        <v>104</v>
      </c>
      <c r="B38" s="602"/>
      <c r="C38" s="602"/>
      <c r="D38" s="602"/>
      <c r="E38" s="603"/>
      <c r="F38" s="603"/>
      <c r="G38" s="604"/>
      <c r="H38" s="604"/>
      <c r="I38" s="604"/>
      <c r="J38" s="604"/>
    </row>
    <row r="39" spans="1:61" ht="24" customHeight="1">
      <c r="A39" s="131">
        <v>58</v>
      </c>
      <c r="B39" s="570" t="s">
        <v>647</v>
      </c>
      <c r="C39" s="570"/>
      <c r="D39" s="570"/>
      <c r="E39" s="571"/>
      <c r="F39" s="574">
        <f>+IF(OR(+3Př!F18+3Př!F21&gt;0),3Př!F21,F37)</f>
        <v>0</v>
      </c>
      <c r="G39" s="575"/>
      <c r="H39" s="584"/>
      <c r="I39" s="585"/>
      <c r="J39" s="586"/>
      <c r="BG39" s="84"/>
      <c r="BH39" s="84"/>
      <c r="BI39" s="84"/>
    </row>
    <row r="40" spans="1:61" ht="15.75" customHeight="1">
      <c r="A40" s="50">
        <v>59</v>
      </c>
      <c r="B40" s="582" t="s">
        <v>433</v>
      </c>
      <c r="C40" s="582"/>
      <c r="D40" s="582"/>
      <c r="E40" s="583"/>
      <c r="F40" s="576">
        <f>+MAX(0,(E19+E12-1245216)*0.07)</f>
        <v>0</v>
      </c>
      <c r="G40" s="577"/>
      <c r="H40" s="593"/>
      <c r="I40" s="496"/>
      <c r="J40" s="594"/>
      <c r="BG40" s="84"/>
      <c r="BH40" s="84"/>
      <c r="BI40" s="84"/>
    </row>
    <row r="41" spans="1:61" ht="15" customHeight="1">
      <c r="A41" s="50">
        <v>60</v>
      </c>
      <c r="B41" s="582" t="s">
        <v>461</v>
      </c>
      <c r="C41" s="582"/>
      <c r="D41" s="582"/>
      <c r="E41" s="583"/>
      <c r="F41" s="578">
        <f>+IF(F37=F39,CEILING(F39+F40,1),CEILING(F39,1))</f>
        <v>0</v>
      </c>
      <c r="G41" s="579"/>
      <c r="H41" s="593"/>
      <c r="I41" s="496"/>
      <c r="J41" s="594"/>
      <c r="BG41" s="84"/>
      <c r="BH41" s="84"/>
      <c r="BI41" s="84"/>
    </row>
    <row r="42" spans="1:61" ht="24" customHeight="1" thickBot="1">
      <c r="A42" s="302">
        <v>61</v>
      </c>
      <c r="B42" s="572" t="s">
        <v>406</v>
      </c>
      <c r="C42" s="572"/>
      <c r="D42" s="572"/>
      <c r="E42" s="573"/>
      <c r="F42" s="580">
        <f>IF(DAP2!E16&lt;0,-DAP2!E16,0)</f>
        <v>0</v>
      </c>
      <c r="G42" s="581"/>
      <c r="H42" s="595"/>
      <c r="I42" s="596"/>
      <c r="J42" s="597"/>
      <c r="BG42" s="84"/>
      <c r="BH42" s="84"/>
      <c r="BI42" s="84"/>
    </row>
    <row r="43" spans="1:10" ht="15" customHeight="1" thickBot="1">
      <c r="A43" s="608" t="s">
        <v>229</v>
      </c>
      <c r="B43" s="609"/>
      <c r="C43" s="609"/>
      <c r="D43" s="609"/>
      <c r="E43" s="609"/>
      <c r="F43" s="609"/>
      <c r="G43" s="604"/>
      <c r="H43" s="604"/>
      <c r="I43" s="604"/>
      <c r="J43" s="604"/>
    </row>
    <row r="44" spans="1:10" ht="15.75" customHeight="1">
      <c r="A44" s="131">
        <v>62</v>
      </c>
      <c r="B44" s="570" t="s">
        <v>705</v>
      </c>
      <c r="C44" s="570"/>
      <c r="D44" s="570"/>
      <c r="E44" s="571"/>
      <c r="F44" s="610">
        <v>0</v>
      </c>
      <c r="G44" s="611"/>
      <c r="H44" s="584"/>
      <c r="I44" s="585"/>
      <c r="J44" s="586"/>
    </row>
    <row r="45" spans="1:10" ht="15.75" customHeight="1" thickBot="1">
      <c r="A45" s="50">
        <v>63</v>
      </c>
      <c r="B45" s="582" t="s">
        <v>718</v>
      </c>
      <c r="C45" s="582"/>
      <c r="D45" s="582"/>
      <c r="E45" s="583"/>
      <c r="F45" s="578">
        <v>0</v>
      </c>
      <c r="G45" s="579"/>
      <c r="H45" s="593"/>
      <c r="I45" s="496"/>
      <c r="J45" s="594"/>
    </row>
    <row r="46" spans="1:10" ht="12" customHeight="1">
      <c r="A46" s="622">
        <v>2</v>
      </c>
      <c r="B46" s="622"/>
      <c r="C46" s="622"/>
      <c r="D46" s="622"/>
      <c r="E46" s="622"/>
      <c r="F46" s="622"/>
      <c r="G46" s="622"/>
      <c r="H46" s="622"/>
      <c r="I46" s="622"/>
      <c r="J46" s="622"/>
    </row>
    <row r="47" spans="1:10" ht="12.75">
      <c r="A47" s="84"/>
      <c r="B47" s="84"/>
      <c r="C47" s="84"/>
      <c r="D47" s="84"/>
      <c r="E47" s="84"/>
      <c r="F47" s="84"/>
      <c r="G47" s="84"/>
      <c r="H47" s="84"/>
      <c r="I47" s="84"/>
      <c r="J47" s="84"/>
    </row>
    <row r="48" spans="1:10" ht="12.75">
      <c r="A48" s="84"/>
      <c r="B48" s="84"/>
      <c r="C48" s="84"/>
      <c r="D48" s="84"/>
      <c r="E48" s="84"/>
      <c r="F48" s="84"/>
      <c r="G48" s="84"/>
      <c r="H48" s="84"/>
      <c r="I48" s="84"/>
      <c r="J48" s="84"/>
    </row>
    <row r="49" spans="1:10" ht="12.75">
      <c r="A49" s="84"/>
      <c r="B49" s="84"/>
      <c r="C49" s="84"/>
      <c r="D49" s="84"/>
      <c r="E49" s="84"/>
      <c r="F49" s="84"/>
      <c r="G49" s="84"/>
      <c r="H49" s="84"/>
      <c r="I49" s="84"/>
      <c r="J49" s="84"/>
    </row>
    <row r="50" spans="1:10" ht="12.75">
      <c r="A50" s="84"/>
      <c r="B50" s="84"/>
      <c r="C50" s="84"/>
      <c r="D50" s="84"/>
      <c r="E50" s="84"/>
      <c r="F50" s="84"/>
      <c r="G50" s="84"/>
      <c r="H50" s="84"/>
      <c r="I50" s="84"/>
      <c r="J50" s="84"/>
    </row>
    <row r="51" spans="1:10" ht="12.75">
      <c r="A51" s="84"/>
      <c r="B51" s="84"/>
      <c r="C51" s="84"/>
      <c r="D51" s="84"/>
      <c r="E51" s="84"/>
      <c r="F51" s="84"/>
      <c r="G51" s="84"/>
      <c r="H51" s="84"/>
      <c r="I51" s="84"/>
      <c r="J51" s="84"/>
    </row>
    <row r="52" spans="1:10" ht="12.75">
      <c r="A52" s="84"/>
      <c r="B52" s="84"/>
      <c r="C52" s="84"/>
      <c r="D52" s="84"/>
      <c r="E52" s="84"/>
      <c r="F52" s="84"/>
      <c r="G52" s="84"/>
      <c r="H52" s="84"/>
      <c r="I52" s="84"/>
      <c r="J52" s="84"/>
    </row>
    <row r="53" spans="1:10" ht="12.75">
      <c r="A53" s="84"/>
      <c r="B53" s="84"/>
      <c r="C53" s="84"/>
      <c r="D53" s="84"/>
      <c r="E53" s="84"/>
      <c r="F53" s="84"/>
      <c r="G53" s="84"/>
      <c r="H53" s="84"/>
      <c r="I53" s="84"/>
      <c r="J53" s="84"/>
    </row>
    <row r="54" spans="1:10" ht="12.75">
      <c r="A54" s="84"/>
      <c r="B54" s="84"/>
      <c r="C54" s="84"/>
      <c r="D54" s="84"/>
      <c r="E54" s="84"/>
      <c r="F54" s="84"/>
      <c r="G54" s="84"/>
      <c r="H54" s="84"/>
      <c r="I54" s="84"/>
      <c r="J54" s="84"/>
    </row>
    <row r="55" spans="1:10" ht="12.75">
      <c r="A55" s="84"/>
      <c r="B55" s="84"/>
      <c r="C55" s="84"/>
      <c r="D55" s="84"/>
      <c r="E55" s="84"/>
      <c r="F55" s="84"/>
      <c r="G55" s="84"/>
      <c r="H55" s="84"/>
      <c r="I55" s="84"/>
      <c r="J55" s="84"/>
    </row>
    <row r="56" spans="1:10" ht="12.75">
      <c r="A56" s="84"/>
      <c r="B56" s="84"/>
      <c r="C56" s="84"/>
      <c r="D56" s="84"/>
      <c r="E56" s="84"/>
      <c r="F56" s="84"/>
      <c r="G56" s="84"/>
      <c r="H56" s="84"/>
      <c r="I56" s="84"/>
      <c r="J56" s="84"/>
    </row>
    <row r="57" spans="1:10" ht="12.75">
      <c r="A57" s="84"/>
      <c r="B57" s="84"/>
      <c r="C57" s="84"/>
      <c r="D57" s="84"/>
      <c r="E57" s="84"/>
      <c r="F57" s="84"/>
      <c r="G57" s="84"/>
      <c r="H57" s="84"/>
      <c r="I57" s="84"/>
      <c r="J57" s="84"/>
    </row>
    <row r="58" spans="1:10" ht="12.75">
      <c r="A58" s="84"/>
      <c r="B58" s="84"/>
      <c r="C58" s="84"/>
      <c r="D58" s="84"/>
      <c r="E58" s="84"/>
      <c r="F58" s="84"/>
      <c r="G58" s="84"/>
      <c r="H58" s="84"/>
      <c r="I58" s="84"/>
      <c r="J58" s="84"/>
    </row>
    <row r="59" spans="1:10" ht="12.75">
      <c r="A59" s="84"/>
      <c r="B59" s="84"/>
      <c r="C59" s="84"/>
      <c r="D59" s="84"/>
      <c r="E59" s="84"/>
      <c r="F59" s="84"/>
      <c r="G59" s="84"/>
      <c r="H59" s="84"/>
      <c r="I59" s="84"/>
      <c r="J59" s="84"/>
    </row>
    <row r="60" spans="1:10" ht="12.75">
      <c r="A60" s="84"/>
      <c r="B60" s="84"/>
      <c r="C60" s="84"/>
      <c r="D60" s="84"/>
      <c r="E60" s="84"/>
      <c r="F60" s="84"/>
      <c r="G60" s="84"/>
      <c r="H60" s="84"/>
      <c r="I60" s="84"/>
      <c r="J60" s="84"/>
    </row>
    <row r="61" spans="1:10" ht="12.75">
      <c r="A61" s="84"/>
      <c r="B61" s="84"/>
      <c r="C61" s="84"/>
      <c r="D61" s="84"/>
      <c r="E61" s="84"/>
      <c r="F61" s="84"/>
      <c r="G61" s="84"/>
      <c r="H61" s="84"/>
      <c r="I61" s="84"/>
      <c r="J61" s="84"/>
    </row>
    <row r="62" spans="1:10" ht="12.75">
      <c r="A62" s="84"/>
      <c r="B62" s="84"/>
      <c r="C62" s="84"/>
      <c r="D62" s="84"/>
      <c r="E62" s="84"/>
      <c r="F62" s="84"/>
      <c r="G62" s="84"/>
      <c r="H62" s="84"/>
      <c r="I62" s="84"/>
      <c r="J62" s="84"/>
    </row>
    <row r="63" spans="1:10" ht="12.75">
      <c r="A63" s="84"/>
      <c r="B63" s="84"/>
      <c r="C63" s="84"/>
      <c r="D63" s="84"/>
      <c r="E63" s="84"/>
      <c r="F63" s="84"/>
      <c r="G63" s="84"/>
      <c r="H63" s="84"/>
      <c r="I63" s="84"/>
      <c r="J63" s="84"/>
    </row>
    <row r="64" spans="1:10" ht="12.75">
      <c r="A64" s="84"/>
      <c r="B64" s="84"/>
      <c r="C64" s="84"/>
      <c r="D64" s="84"/>
      <c r="E64" s="84"/>
      <c r="F64" s="84"/>
      <c r="G64" s="84"/>
      <c r="H64" s="84"/>
      <c r="I64" s="84"/>
      <c r="J64" s="84"/>
    </row>
    <row r="65" spans="1:10" ht="12.75">
      <c r="A65" s="84"/>
      <c r="B65" s="84"/>
      <c r="C65" s="84"/>
      <c r="D65" s="84"/>
      <c r="E65" s="84"/>
      <c r="F65" s="84"/>
      <c r="G65" s="84"/>
      <c r="H65" s="84"/>
      <c r="I65" s="84"/>
      <c r="J65" s="84"/>
    </row>
    <row r="66" spans="1:10" ht="12.75">
      <c r="A66" s="84"/>
      <c r="B66" s="84"/>
      <c r="C66" s="84"/>
      <c r="D66" s="84"/>
      <c r="E66" s="84"/>
      <c r="F66" s="84"/>
      <c r="G66" s="84"/>
      <c r="H66" s="84"/>
      <c r="I66" s="84"/>
      <c r="J66" s="84"/>
    </row>
    <row r="67" spans="1:10" ht="12.75">
      <c r="A67" s="84"/>
      <c r="B67" s="84"/>
      <c r="C67" s="84"/>
      <c r="D67" s="84"/>
      <c r="E67" s="84"/>
      <c r="F67" s="84"/>
      <c r="G67" s="84"/>
      <c r="H67" s="84"/>
      <c r="I67" s="84"/>
      <c r="J67" s="84"/>
    </row>
    <row r="68" spans="1:10" ht="12.75">
      <c r="A68" s="84"/>
      <c r="B68" s="84"/>
      <c r="C68" s="84"/>
      <c r="D68" s="84"/>
      <c r="E68" s="84"/>
      <c r="F68" s="84"/>
      <c r="G68" s="84"/>
      <c r="H68" s="84"/>
      <c r="I68" s="84"/>
      <c r="J68" s="84"/>
    </row>
    <row r="69" spans="1:10" ht="12.75">
      <c r="A69" s="84"/>
      <c r="B69" s="84"/>
      <c r="C69" s="84"/>
      <c r="D69" s="84"/>
      <c r="E69" s="84"/>
      <c r="F69" s="84"/>
      <c r="G69" s="84"/>
      <c r="H69" s="84"/>
      <c r="I69" s="84"/>
      <c r="J69" s="84"/>
    </row>
    <row r="70" spans="1:10" ht="12.75">
      <c r="A70" s="84"/>
      <c r="B70" s="84"/>
      <c r="C70" s="84"/>
      <c r="D70" s="84"/>
      <c r="E70" s="84"/>
      <c r="F70" s="84"/>
      <c r="G70" s="84"/>
      <c r="H70" s="84"/>
      <c r="I70" s="84"/>
      <c r="J70" s="84"/>
    </row>
    <row r="71" spans="1:10" ht="12.75">
      <c r="A71" s="84"/>
      <c r="B71" s="84"/>
      <c r="C71" s="84"/>
      <c r="D71" s="84"/>
      <c r="E71" s="84"/>
      <c r="F71" s="84"/>
      <c r="G71" s="84"/>
      <c r="H71" s="84"/>
      <c r="I71" s="84"/>
      <c r="J71" s="84"/>
    </row>
    <row r="72" spans="1:10" ht="12.75">
      <c r="A72" s="84"/>
      <c r="B72" s="84"/>
      <c r="C72" s="84"/>
      <c r="D72" s="84"/>
      <c r="E72" s="84"/>
      <c r="F72" s="84"/>
      <c r="G72" s="84"/>
      <c r="H72" s="84"/>
      <c r="I72" s="84"/>
      <c r="J72" s="84"/>
    </row>
    <row r="73" spans="1:10" ht="12.75">
      <c r="A73" s="84"/>
      <c r="B73" s="84"/>
      <c r="C73" s="84"/>
      <c r="D73" s="84"/>
      <c r="E73" s="84"/>
      <c r="F73" s="84"/>
      <c r="G73" s="84"/>
      <c r="H73" s="84"/>
      <c r="I73" s="84"/>
      <c r="J73" s="84"/>
    </row>
    <row r="74" spans="1:10" ht="12.75">
      <c r="A74" s="84"/>
      <c r="B74" s="84"/>
      <c r="C74" s="84"/>
      <c r="D74" s="84"/>
      <c r="E74" s="84"/>
      <c r="F74" s="84"/>
      <c r="G74" s="84"/>
      <c r="H74" s="84"/>
      <c r="I74" s="84"/>
      <c r="J74" s="84"/>
    </row>
    <row r="75" spans="1:10" ht="12.75">
      <c r="A75" s="84"/>
      <c r="B75" s="84"/>
      <c r="C75" s="84"/>
      <c r="D75" s="84"/>
      <c r="E75" s="84"/>
      <c r="F75" s="84"/>
      <c r="G75" s="84"/>
      <c r="H75" s="84"/>
      <c r="I75" s="84"/>
      <c r="J75" s="84"/>
    </row>
    <row r="76" spans="1:10" ht="12.75">
      <c r="A76" s="84"/>
      <c r="B76" s="84"/>
      <c r="C76" s="84"/>
      <c r="D76" s="84"/>
      <c r="E76" s="84"/>
      <c r="F76" s="84"/>
      <c r="G76" s="84"/>
      <c r="H76" s="84"/>
      <c r="I76" s="84"/>
      <c r="J76" s="84"/>
    </row>
    <row r="77" spans="1:10" ht="12.75">
      <c r="A77" s="84"/>
      <c r="B77" s="84"/>
      <c r="C77" s="84"/>
      <c r="D77" s="84"/>
      <c r="E77" s="84"/>
      <c r="F77" s="84"/>
      <c r="G77" s="84"/>
      <c r="H77" s="84"/>
      <c r="I77" s="84"/>
      <c r="J77" s="84"/>
    </row>
    <row r="78" spans="1:10" ht="12.75">
      <c r="A78" s="84"/>
      <c r="B78" s="84"/>
      <c r="C78" s="84"/>
      <c r="D78" s="84"/>
      <c r="E78" s="84"/>
      <c r="F78" s="84"/>
      <c r="G78" s="84"/>
      <c r="H78" s="84"/>
      <c r="I78" s="84"/>
      <c r="J78" s="84"/>
    </row>
    <row r="79" spans="1:10" ht="12.75">
      <c r="A79" s="84"/>
      <c r="B79" s="84"/>
      <c r="C79" s="84"/>
      <c r="D79" s="84"/>
      <c r="E79" s="84"/>
      <c r="F79" s="84"/>
      <c r="G79" s="84"/>
      <c r="H79" s="84"/>
      <c r="I79" s="84"/>
      <c r="J79" s="84"/>
    </row>
    <row r="80" spans="1:10" ht="12.75">
      <c r="A80" s="84"/>
      <c r="B80" s="84"/>
      <c r="C80" s="84"/>
      <c r="D80" s="84"/>
      <c r="E80" s="84"/>
      <c r="F80" s="84"/>
      <c r="G80" s="84"/>
      <c r="H80" s="84"/>
      <c r="I80" s="84"/>
      <c r="J80" s="84"/>
    </row>
    <row r="81" spans="1:10" ht="12.75">
      <c r="A81" s="84"/>
      <c r="B81" s="84"/>
      <c r="C81" s="84"/>
      <c r="D81" s="84"/>
      <c r="E81" s="84"/>
      <c r="F81" s="84"/>
      <c r="G81" s="84"/>
      <c r="H81" s="84"/>
      <c r="I81" s="84"/>
      <c r="J81" s="84"/>
    </row>
    <row r="82" spans="1:10" ht="12.75">
      <c r="A82" s="84"/>
      <c r="B82" s="84"/>
      <c r="C82" s="84"/>
      <c r="D82" s="84"/>
      <c r="E82" s="84"/>
      <c r="F82" s="84"/>
      <c r="G82" s="84"/>
      <c r="H82" s="84"/>
      <c r="I82" s="84"/>
      <c r="J82" s="84"/>
    </row>
    <row r="83" spans="1:10" ht="12.75">
      <c r="A83" s="84"/>
      <c r="B83" s="84"/>
      <c r="C83" s="84"/>
      <c r="D83" s="84"/>
      <c r="E83" s="84"/>
      <c r="F83" s="84"/>
      <c r="G83" s="84"/>
      <c r="H83" s="84"/>
      <c r="I83" s="84"/>
      <c r="J83" s="84"/>
    </row>
    <row r="84" spans="1:10" ht="12.75">
      <c r="A84" s="84"/>
      <c r="B84" s="84"/>
      <c r="C84" s="84"/>
      <c r="D84" s="84"/>
      <c r="E84" s="84"/>
      <c r="F84" s="84"/>
      <c r="G84" s="84"/>
      <c r="H84" s="84"/>
      <c r="I84" s="84"/>
      <c r="J84" s="84"/>
    </row>
    <row r="85" spans="1:10" ht="12.75">
      <c r="A85" s="84"/>
      <c r="B85" s="84"/>
      <c r="C85" s="84"/>
      <c r="D85" s="84"/>
      <c r="E85" s="84"/>
      <c r="F85" s="84"/>
      <c r="G85" s="84"/>
      <c r="H85" s="84"/>
      <c r="I85" s="84"/>
      <c r="J85" s="84"/>
    </row>
    <row r="86" spans="1:10" ht="12.75">
      <c r="A86" s="84"/>
      <c r="B86" s="84"/>
      <c r="C86" s="84"/>
      <c r="D86" s="84"/>
      <c r="E86" s="84"/>
      <c r="F86" s="84"/>
      <c r="G86" s="84"/>
      <c r="H86" s="84"/>
      <c r="I86" s="84"/>
      <c r="J86" s="84"/>
    </row>
    <row r="87" spans="1:10" ht="12.75">
      <c r="A87" s="84"/>
      <c r="B87" s="84"/>
      <c r="C87" s="84"/>
      <c r="D87" s="84"/>
      <c r="E87" s="84"/>
      <c r="F87" s="84"/>
      <c r="G87" s="84"/>
      <c r="H87" s="84"/>
      <c r="I87" s="84"/>
      <c r="J87" s="84"/>
    </row>
    <row r="88" spans="1:10" ht="12.75">
      <c r="A88" s="84"/>
      <c r="B88" s="84"/>
      <c r="C88" s="84"/>
      <c r="D88" s="84"/>
      <c r="E88" s="84"/>
      <c r="F88" s="84"/>
      <c r="G88" s="84"/>
      <c r="H88" s="84"/>
      <c r="I88" s="84"/>
      <c r="J88" s="84"/>
    </row>
    <row r="89" spans="1:10" ht="12.75">
      <c r="A89" s="84"/>
      <c r="B89" s="84"/>
      <c r="C89" s="84"/>
      <c r="D89" s="84"/>
      <c r="E89" s="84"/>
      <c r="F89" s="84"/>
      <c r="G89" s="84"/>
      <c r="H89" s="84"/>
      <c r="I89" s="84"/>
      <c r="J89" s="84"/>
    </row>
    <row r="90" spans="1:10" ht="12.75">
      <c r="A90" s="84"/>
      <c r="B90" s="84"/>
      <c r="C90" s="84"/>
      <c r="D90" s="84"/>
      <c r="E90" s="84"/>
      <c r="F90" s="84"/>
      <c r="G90" s="84"/>
      <c r="H90" s="84"/>
      <c r="I90" s="84"/>
      <c r="J90" s="84"/>
    </row>
    <row r="91" spans="1:10" ht="12.75">
      <c r="A91" s="84"/>
      <c r="B91" s="84"/>
      <c r="C91" s="84"/>
      <c r="D91" s="84"/>
      <c r="E91" s="84"/>
      <c r="F91" s="84"/>
      <c r="G91" s="84"/>
      <c r="H91" s="84"/>
      <c r="I91" s="84"/>
      <c r="J91" s="84"/>
    </row>
    <row r="92" spans="1:10" ht="12.75">
      <c r="A92" s="84"/>
      <c r="B92" s="84"/>
      <c r="C92" s="84"/>
      <c r="D92" s="84"/>
      <c r="E92" s="84"/>
      <c r="F92" s="84"/>
      <c r="G92" s="84"/>
      <c r="H92" s="84"/>
      <c r="I92" s="84"/>
      <c r="J92" s="84"/>
    </row>
    <row r="93" spans="1:10" ht="12.75">
      <c r="A93" s="84"/>
      <c r="B93" s="84"/>
      <c r="C93" s="84"/>
      <c r="D93" s="84"/>
      <c r="E93" s="84"/>
      <c r="F93" s="84"/>
      <c r="G93" s="84"/>
      <c r="H93" s="84"/>
      <c r="I93" s="84"/>
      <c r="J93" s="84"/>
    </row>
    <row r="94" spans="1:10" ht="12.75">
      <c r="A94" s="84"/>
      <c r="B94" s="84"/>
      <c r="C94" s="84"/>
      <c r="D94" s="84"/>
      <c r="E94" s="84"/>
      <c r="F94" s="84"/>
      <c r="G94" s="84"/>
      <c r="H94" s="84"/>
      <c r="I94" s="84"/>
      <c r="J94" s="84"/>
    </row>
    <row r="95" spans="1:10" ht="12.75">
      <c r="A95" s="84"/>
      <c r="B95" s="84"/>
      <c r="C95" s="84"/>
      <c r="D95" s="84"/>
      <c r="E95" s="84"/>
      <c r="F95" s="84"/>
      <c r="G95" s="84"/>
      <c r="H95" s="84"/>
      <c r="I95" s="84"/>
      <c r="J95" s="84"/>
    </row>
    <row r="96" spans="1:10" ht="12.75">
      <c r="A96" s="84"/>
      <c r="B96" s="84"/>
      <c r="C96" s="84"/>
      <c r="D96" s="84"/>
      <c r="E96" s="84"/>
      <c r="F96" s="84"/>
      <c r="G96" s="84"/>
      <c r="H96" s="84"/>
      <c r="I96" s="84"/>
      <c r="J96" s="84"/>
    </row>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sheetData>
  <sheetProtection password="EF65" sheet="1" objects="1" scenarios="1"/>
  <mergeCells count="120">
    <mergeCell ref="B28:D28"/>
    <mergeCell ref="C32:D32"/>
    <mergeCell ref="F30:G30"/>
    <mergeCell ref="B29:D29"/>
    <mergeCell ref="B30:D30"/>
    <mergeCell ref="F28:G28"/>
    <mergeCell ref="F29:G29"/>
    <mergeCell ref="B31:D31"/>
    <mergeCell ref="F31:G31"/>
    <mergeCell ref="I29:J29"/>
    <mergeCell ref="I30:J30"/>
    <mergeCell ref="I32:J32"/>
    <mergeCell ref="I26:J26"/>
    <mergeCell ref="I27:J27"/>
    <mergeCell ref="I28:J28"/>
    <mergeCell ref="I31:J31"/>
    <mergeCell ref="B26:D26"/>
    <mergeCell ref="B27:D27"/>
    <mergeCell ref="B20:D20"/>
    <mergeCell ref="H18:J18"/>
    <mergeCell ref="I24:J24"/>
    <mergeCell ref="I25:J25"/>
    <mergeCell ref="F24:G24"/>
    <mergeCell ref="B24:D24"/>
    <mergeCell ref="A1:J1"/>
    <mergeCell ref="B15:D15"/>
    <mergeCell ref="B16:D16"/>
    <mergeCell ref="A2:J2"/>
    <mergeCell ref="E14:G14"/>
    <mergeCell ref="B14:D14"/>
    <mergeCell ref="B4:D4"/>
    <mergeCell ref="E4:G4"/>
    <mergeCell ref="H4:J4"/>
    <mergeCell ref="E15:G15"/>
    <mergeCell ref="H15:J15"/>
    <mergeCell ref="H16:J16"/>
    <mergeCell ref="H19:J19"/>
    <mergeCell ref="E19:G19"/>
    <mergeCell ref="A22:J22"/>
    <mergeCell ref="B10:D10"/>
    <mergeCell ref="B12:D12"/>
    <mergeCell ref="E20:G20"/>
    <mergeCell ref="E21:G21"/>
    <mergeCell ref="E5:G5"/>
    <mergeCell ref="H5:J5"/>
    <mergeCell ref="B6:D6"/>
    <mergeCell ref="E18:G18"/>
    <mergeCell ref="B21:D21"/>
    <mergeCell ref="B19:D19"/>
    <mergeCell ref="E12:G12"/>
    <mergeCell ref="E13:G13"/>
    <mergeCell ref="E16:G16"/>
    <mergeCell ref="E10:G10"/>
    <mergeCell ref="B8:D8"/>
    <mergeCell ref="E6:G6"/>
    <mergeCell ref="H6:J6"/>
    <mergeCell ref="A3:D3"/>
    <mergeCell ref="E3:G3"/>
    <mergeCell ref="H3:J3"/>
    <mergeCell ref="B7:D7"/>
    <mergeCell ref="E7:G7"/>
    <mergeCell ref="H7:J7"/>
    <mergeCell ref="B5:D5"/>
    <mergeCell ref="E8:G8"/>
    <mergeCell ref="H8:J8"/>
    <mergeCell ref="H13:J13"/>
    <mergeCell ref="H14:J14"/>
    <mergeCell ref="F23:G23"/>
    <mergeCell ref="I23:J23"/>
    <mergeCell ref="H21:J21"/>
    <mergeCell ref="H20:J20"/>
    <mergeCell ref="H12:J12"/>
    <mergeCell ref="H10:J10"/>
    <mergeCell ref="A9:J9"/>
    <mergeCell ref="A46:J46"/>
    <mergeCell ref="A23:D23"/>
    <mergeCell ref="B25:D25"/>
    <mergeCell ref="F25:G25"/>
    <mergeCell ref="F26:G26"/>
    <mergeCell ref="F27:G27"/>
    <mergeCell ref="F32:G32"/>
    <mergeCell ref="B13:D13"/>
    <mergeCell ref="B18:D18"/>
    <mergeCell ref="A33:J33"/>
    <mergeCell ref="B34:E34"/>
    <mergeCell ref="B35:E35"/>
    <mergeCell ref="B36:E36"/>
    <mergeCell ref="F34:G34"/>
    <mergeCell ref="F35:G35"/>
    <mergeCell ref="F36:G36"/>
    <mergeCell ref="H34:J34"/>
    <mergeCell ref="H35:J35"/>
    <mergeCell ref="H36:J36"/>
    <mergeCell ref="B37:E37"/>
    <mergeCell ref="F37:G37"/>
    <mergeCell ref="B45:E45"/>
    <mergeCell ref="F45:G45"/>
    <mergeCell ref="H39:J39"/>
    <mergeCell ref="H40:J40"/>
    <mergeCell ref="H45:J45"/>
    <mergeCell ref="A43:J43"/>
    <mergeCell ref="B44:E44"/>
    <mergeCell ref="F44:G44"/>
    <mergeCell ref="H44:J44"/>
    <mergeCell ref="B11:D11"/>
    <mergeCell ref="E11:G11"/>
    <mergeCell ref="B17:D17"/>
    <mergeCell ref="E17:G17"/>
    <mergeCell ref="H41:J41"/>
    <mergeCell ref="H42:J42"/>
    <mergeCell ref="B41:E41"/>
    <mergeCell ref="H37:J37"/>
    <mergeCell ref="A38:J38"/>
    <mergeCell ref="B39:E39"/>
    <mergeCell ref="B42:E42"/>
    <mergeCell ref="F39:G39"/>
    <mergeCell ref="F40:G40"/>
    <mergeCell ref="F41:G41"/>
    <mergeCell ref="F42:G42"/>
    <mergeCell ref="B40: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96"/>
  <sheetViews>
    <sheetView zoomScalePageLayoutView="0" workbookViewId="0" topLeftCell="A1">
      <selection activeCell="E6" sqref="E6:F6"/>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84" customWidth="1"/>
  </cols>
  <sheetData>
    <row r="1" spans="1:71" ht="15" customHeight="1" thickBot="1">
      <c r="A1" s="735" t="s">
        <v>123</v>
      </c>
      <c r="B1" s="735"/>
      <c r="C1" s="503"/>
      <c r="D1" s="503"/>
      <c r="E1" s="503"/>
      <c r="F1" s="503"/>
      <c r="G1" s="503"/>
      <c r="H1" s="503"/>
      <c r="I1" s="503"/>
      <c r="BP1"/>
      <c r="BQ1"/>
      <c r="BR1"/>
      <c r="BS1"/>
    </row>
    <row r="2" spans="1:71" ht="24" customHeight="1" thickBot="1">
      <c r="A2" s="739" t="s">
        <v>363</v>
      </c>
      <c r="B2" s="740"/>
      <c r="C2" s="741"/>
      <c r="D2" s="742"/>
      <c r="E2" s="743"/>
      <c r="F2" s="183" t="s">
        <v>601</v>
      </c>
      <c r="G2" s="744"/>
      <c r="H2" s="745"/>
      <c r="I2" s="746"/>
      <c r="BP2"/>
      <c r="BQ2"/>
      <c r="BR2"/>
      <c r="BS2"/>
    </row>
    <row r="3" spans="1:71" ht="7.5" customHeight="1" thickBot="1">
      <c r="A3" s="729"/>
      <c r="B3" s="729"/>
      <c r="C3" s="505"/>
      <c r="D3" s="505"/>
      <c r="E3" s="505"/>
      <c r="F3" s="505"/>
      <c r="G3" s="505"/>
      <c r="H3" s="505"/>
      <c r="I3" s="505"/>
      <c r="BP3"/>
      <c r="BQ3"/>
      <c r="BR3"/>
      <c r="BS3"/>
    </row>
    <row r="4" spans="1:71" ht="24" customHeight="1">
      <c r="A4" s="623" t="s">
        <v>364</v>
      </c>
      <c r="B4" s="624"/>
      <c r="C4" s="625"/>
      <c r="D4" s="130" t="s">
        <v>764</v>
      </c>
      <c r="E4" s="640"/>
      <c r="F4" s="611"/>
      <c r="G4" s="130" t="s">
        <v>764</v>
      </c>
      <c r="H4" s="640"/>
      <c r="I4" s="641"/>
      <c r="BM4"/>
      <c r="BN4"/>
      <c r="BO4"/>
      <c r="BP4"/>
      <c r="BQ4"/>
      <c r="BR4"/>
      <c r="BS4"/>
    </row>
    <row r="5" spans="1:71" ht="18" customHeight="1">
      <c r="A5" s="50">
        <v>64</v>
      </c>
      <c r="B5" s="614" t="s">
        <v>126</v>
      </c>
      <c r="C5" s="615"/>
      <c r="D5" s="140"/>
      <c r="E5" s="578">
        <v>24840</v>
      </c>
      <c r="F5" s="702"/>
      <c r="G5" s="145"/>
      <c r="H5" s="593"/>
      <c r="I5" s="732"/>
      <c r="BM5"/>
      <c r="BN5"/>
      <c r="BO5"/>
      <c r="BP5"/>
      <c r="BQ5"/>
      <c r="BR5"/>
      <c r="BS5"/>
    </row>
    <row r="6" spans="1:71" ht="18" customHeight="1">
      <c r="A6" s="50" t="s">
        <v>230</v>
      </c>
      <c r="B6" s="614" t="s">
        <v>127</v>
      </c>
      <c r="C6" s="615"/>
      <c r="D6" s="102">
        <v>0</v>
      </c>
      <c r="E6" s="578">
        <f>+IF((((IF(OR(EXACT(1Př1!K8,"X"),EXACT(1Př1!K8,"x")),DAP2!E12,0))+IF(OR(EXACT(+2Př!D7,"X"),EXACT(+2Př!D7,"x")),DAP2!E14,0))/(DAP2!E18+0.1)&gt;0.5),0,+D6*2070)</f>
        <v>0</v>
      </c>
      <c r="F6" s="702"/>
      <c r="G6" s="145"/>
      <c r="H6" s="593"/>
      <c r="I6" s="732"/>
      <c r="J6" s="158" t="str">
        <f>+IF((((IF(OR(EXACT(1Př1!K8,"X"),EXACT(1Př1!K8,"x")),DAP2!E12,0))+IF(OR(EXACT(+2Př!D7,"X"),EXACT(+2Př!D7,"x")),DAP2!E14,0))/(DAP2!E18+0.1)&gt;0.5),"Je potřeba zkoumat oprávněnost nároku na odpočet na manžela(-ku) vzhledem k § 35 ca zákona ( paušální výdaje versus odpočet )."," ")</f>
        <v> </v>
      </c>
      <c r="BM6"/>
      <c r="BN6"/>
      <c r="BO6"/>
      <c r="BP6"/>
      <c r="BQ6"/>
      <c r="BR6"/>
      <c r="BS6"/>
    </row>
    <row r="7" spans="1:71" ht="24" customHeight="1">
      <c r="A7" s="50" t="s">
        <v>231</v>
      </c>
      <c r="B7" s="582" t="s">
        <v>128</v>
      </c>
      <c r="C7" s="583"/>
      <c r="D7" s="102">
        <v>0</v>
      </c>
      <c r="E7" s="578">
        <f>+IF((((IF(OR(EXACT(1Př1!K8,"X"),EXACT(1Př1!K8,"x")),DAP2!E12,0))+IF(OR(EXACT(+2Př!D7,"X"),EXACT(+2Př!D7,"x")),DAP2!E14,0))/(DAP2!E18+0.1)&gt;0.5),0,+D7*4140)</f>
        <v>0</v>
      </c>
      <c r="F7" s="702"/>
      <c r="G7" s="145"/>
      <c r="H7" s="593"/>
      <c r="I7" s="732"/>
      <c r="J7" s="158" t="str">
        <f>+IF((((IF(OR(EXACT(1Př1!K8,"X"),EXACT(1Př1!K8,"x")),DAP2!E12,0))+IF(OR(EXACT(+2Př!D7,"X"),EXACT(+2Př!D7,"x")),DAP2!E14,0))/(DAP2!E18+0.1)&gt;0.5),"Je potřeba zkoumat oprávněnost nároku na odpočet na manžela(-ku) vzhledem k § 35 ca zákona ( paušální výdaje versus odpočet )."," ")</f>
        <v> </v>
      </c>
      <c r="BM7"/>
      <c r="BN7"/>
      <c r="BO7"/>
      <c r="BP7"/>
      <c r="BQ7"/>
      <c r="BR7"/>
      <c r="BS7"/>
    </row>
    <row r="8" spans="1:71" ht="24" customHeight="1">
      <c r="A8" s="50">
        <v>66</v>
      </c>
      <c r="B8" s="582" t="s">
        <v>129</v>
      </c>
      <c r="C8" s="583"/>
      <c r="D8" s="102">
        <v>0</v>
      </c>
      <c r="E8" s="617">
        <f>+D8*210</f>
        <v>0</v>
      </c>
      <c r="F8" s="579"/>
      <c r="G8" s="145"/>
      <c r="H8" s="593"/>
      <c r="I8" s="732"/>
      <c r="BM8"/>
      <c r="BN8"/>
      <c r="BO8"/>
      <c r="BP8"/>
      <c r="BQ8"/>
      <c r="BR8"/>
      <c r="BS8"/>
    </row>
    <row r="9" spans="1:71" ht="24" customHeight="1">
      <c r="A9" s="50">
        <v>67</v>
      </c>
      <c r="B9" s="582" t="s">
        <v>130</v>
      </c>
      <c r="C9" s="583"/>
      <c r="D9" s="102">
        <v>0</v>
      </c>
      <c r="E9" s="617">
        <f>+D9*420</f>
        <v>0</v>
      </c>
      <c r="F9" s="579"/>
      <c r="G9" s="145"/>
      <c r="H9" s="593"/>
      <c r="I9" s="732"/>
      <c r="BM9"/>
      <c r="BN9"/>
      <c r="BO9"/>
      <c r="BP9"/>
      <c r="BQ9"/>
      <c r="BR9"/>
      <c r="BS9"/>
    </row>
    <row r="10" spans="1:71" ht="18" customHeight="1">
      <c r="A10" s="50">
        <v>68</v>
      </c>
      <c r="B10" s="582" t="s">
        <v>131</v>
      </c>
      <c r="C10" s="583"/>
      <c r="D10" s="102">
        <v>0</v>
      </c>
      <c r="E10" s="617">
        <f>+D10*1345</f>
        <v>0</v>
      </c>
      <c r="F10" s="579"/>
      <c r="G10" s="145"/>
      <c r="H10" s="593"/>
      <c r="I10" s="732"/>
      <c r="BM10"/>
      <c r="BN10"/>
      <c r="BO10"/>
      <c r="BP10"/>
      <c r="BQ10"/>
      <c r="BR10"/>
      <c r="BS10"/>
    </row>
    <row r="11" spans="1:71" ht="18" customHeight="1">
      <c r="A11" s="50">
        <v>69</v>
      </c>
      <c r="B11" s="582" t="s">
        <v>132</v>
      </c>
      <c r="C11" s="583"/>
      <c r="D11" s="102">
        <v>0</v>
      </c>
      <c r="E11" s="617">
        <f>+D11*335</f>
        <v>0</v>
      </c>
      <c r="F11" s="579"/>
      <c r="G11" s="145"/>
      <c r="H11" s="593"/>
      <c r="I11" s="732"/>
      <c r="BM11"/>
      <c r="BN11"/>
      <c r="BO11"/>
      <c r="BP11"/>
      <c r="BQ11"/>
      <c r="BR11"/>
      <c r="BS11"/>
    </row>
    <row r="12" spans="1:71" ht="18" customHeight="1">
      <c r="A12" s="50" t="s">
        <v>124</v>
      </c>
      <c r="B12" s="582" t="s">
        <v>125</v>
      </c>
      <c r="C12" s="583"/>
      <c r="D12" s="140"/>
      <c r="E12" s="578">
        <v>0</v>
      </c>
      <c r="F12" s="702"/>
      <c r="G12" s="145"/>
      <c r="H12" s="366"/>
      <c r="I12" s="367"/>
      <c r="BM12"/>
      <c r="BN12"/>
      <c r="BO12"/>
      <c r="BP12"/>
      <c r="BQ12"/>
      <c r="BR12"/>
      <c r="BS12"/>
    </row>
    <row r="13" spans="1:71" ht="24" customHeight="1">
      <c r="A13" s="50">
        <v>70</v>
      </c>
      <c r="B13" s="582" t="s">
        <v>133</v>
      </c>
      <c r="C13" s="583"/>
      <c r="D13" s="140"/>
      <c r="E13" s="617">
        <f>+SUM(E5:F12)+DAP2!F44+DAP2!F45</f>
        <v>24840</v>
      </c>
      <c r="F13" s="711"/>
      <c r="G13" s="145"/>
      <c r="H13" s="593"/>
      <c r="I13" s="732"/>
      <c r="BP13"/>
      <c r="BQ13"/>
      <c r="BR13"/>
      <c r="BS13"/>
    </row>
    <row r="14" spans="1:71" ht="24" customHeight="1" thickBot="1">
      <c r="A14" s="51">
        <v>71</v>
      </c>
      <c r="B14" s="726" t="s">
        <v>366</v>
      </c>
      <c r="C14" s="727"/>
      <c r="D14" s="141"/>
      <c r="E14" s="580">
        <f>+MAX(DAP2!F41-DAP3!E13,0)</f>
        <v>0</v>
      </c>
      <c r="F14" s="728"/>
      <c r="G14" s="147"/>
      <c r="H14" s="598"/>
      <c r="I14" s="723"/>
      <c r="BP14"/>
      <c r="BQ14"/>
      <c r="BR14"/>
      <c r="BS14"/>
    </row>
    <row r="15" spans="1:9" ht="15.75" customHeight="1" thickBot="1">
      <c r="A15" s="737" t="s">
        <v>232</v>
      </c>
      <c r="B15" s="737"/>
      <c r="C15" s="738"/>
      <c r="D15" s="738"/>
      <c r="E15" s="738"/>
      <c r="F15" s="738"/>
      <c r="G15" s="738"/>
      <c r="H15" s="738"/>
      <c r="I15" s="738"/>
    </row>
    <row r="16" spans="1:71" ht="21.75" customHeight="1">
      <c r="A16" s="730"/>
      <c r="B16" s="724" t="s">
        <v>367</v>
      </c>
      <c r="C16" s="725"/>
      <c r="D16" s="724" t="s">
        <v>601</v>
      </c>
      <c r="E16" s="724"/>
      <c r="F16" s="750" t="s">
        <v>764</v>
      </c>
      <c r="G16" s="751"/>
      <c r="H16" s="747" t="s">
        <v>706</v>
      </c>
      <c r="I16" s="748"/>
      <c r="BO16"/>
      <c r="BP16"/>
      <c r="BQ16"/>
      <c r="BR16"/>
      <c r="BS16"/>
    </row>
    <row r="17" spans="1:71" ht="12" customHeight="1">
      <c r="A17" s="731"/>
      <c r="B17" s="676">
        <v>1</v>
      </c>
      <c r="C17" s="677"/>
      <c r="D17" s="676">
        <v>2</v>
      </c>
      <c r="E17" s="676"/>
      <c r="F17" s="749">
        <v>3</v>
      </c>
      <c r="G17" s="677"/>
      <c r="H17" s="676">
        <v>4</v>
      </c>
      <c r="I17" s="752"/>
      <c r="BO17"/>
      <c r="BP17"/>
      <c r="BQ17"/>
      <c r="BR17"/>
      <c r="BS17"/>
    </row>
    <row r="18" spans="1:71" ht="18" customHeight="1">
      <c r="A18" s="151">
        <v>1</v>
      </c>
      <c r="B18" s="678" t="s">
        <v>592</v>
      </c>
      <c r="C18" s="679"/>
      <c r="D18" s="682"/>
      <c r="E18" s="683"/>
      <c r="F18" s="684"/>
      <c r="G18" s="684"/>
      <c r="H18" s="684"/>
      <c r="I18" s="736"/>
      <c r="BO18"/>
      <c r="BP18"/>
      <c r="BQ18"/>
      <c r="BR18"/>
      <c r="BS18"/>
    </row>
    <row r="19" spans="1:71" ht="18" customHeight="1">
      <c r="A19" s="151">
        <v>2</v>
      </c>
      <c r="B19" s="678" t="s">
        <v>592</v>
      </c>
      <c r="C19" s="679"/>
      <c r="D19" s="682"/>
      <c r="E19" s="682"/>
      <c r="F19" s="684"/>
      <c r="G19" s="684"/>
      <c r="H19" s="684"/>
      <c r="I19" s="736"/>
      <c r="BO19"/>
      <c r="BP19"/>
      <c r="BQ19"/>
      <c r="BR19"/>
      <c r="BS19"/>
    </row>
    <row r="20" spans="1:71" ht="18" customHeight="1">
      <c r="A20" s="151">
        <v>3</v>
      </c>
      <c r="B20" s="678" t="s">
        <v>592</v>
      </c>
      <c r="C20" s="679"/>
      <c r="D20" s="682"/>
      <c r="E20" s="682"/>
      <c r="F20" s="684"/>
      <c r="G20" s="684"/>
      <c r="H20" s="684"/>
      <c r="I20" s="736"/>
      <c r="BO20"/>
      <c r="BP20"/>
      <c r="BQ20"/>
      <c r="BR20"/>
      <c r="BS20"/>
    </row>
    <row r="21" spans="1:71" ht="18" customHeight="1">
      <c r="A21" s="151">
        <v>4</v>
      </c>
      <c r="B21" s="678" t="s">
        <v>592</v>
      </c>
      <c r="C21" s="679"/>
      <c r="D21" s="682"/>
      <c r="E21" s="682"/>
      <c r="F21" s="684"/>
      <c r="G21" s="684"/>
      <c r="H21" s="684"/>
      <c r="I21" s="736"/>
      <c r="BO21"/>
      <c r="BP21"/>
      <c r="BQ21"/>
      <c r="BR21"/>
      <c r="BS21"/>
    </row>
    <row r="22" spans="1:71" ht="15.75" customHeight="1" thickBot="1">
      <c r="A22" s="152"/>
      <c r="B22" s="680" t="s">
        <v>407</v>
      </c>
      <c r="C22" s="681"/>
      <c r="D22" s="714"/>
      <c r="E22" s="714"/>
      <c r="F22" s="685">
        <f>+SUM(F18:F21)</f>
        <v>0</v>
      </c>
      <c r="G22" s="686"/>
      <c r="H22" s="685">
        <f>+SUM(H18:H21)</f>
        <v>0</v>
      </c>
      <c r="I22" s="707"/>
      <c r="BS22"/>
    </row>
    <row r="23" spans="1:9" ht="6" customHeight="1" thickBot="1">
      <c r="A23" s="692"/>
      <c r="B23" s="692"/>
      <c r="C23" s="693"/>
      <c r="D23" s="693"/>
      <c r="E23" s="693"/>
      <c r="F23" s="693"/>
      <c r="G23" s="693"/>
      <c r="H23" s="693"/>
      <c r="I23" s="693"/>
    </row>
    <row r="24" spans="1:10" ht="18" customHeight="1">
      <c r="A24" s="129">
        <v>72</v>
      </c>
      <c r="B24" s="663" t="s">
        <v>408</v>
      </c>
      <c r="C24" s="706"/>
      <c r="D24" s="696">
        <f>+IF((((IF(OR(EXACT(1Př1!K8,"X"),EXACT(1Př1!K8,"x")),DAP2!E12,0))+IF(OR(EXACT(+2Př!D7,"X"),EXACT(+2Př!D7,"x")),DAP2!E14,0))/(DAP2!E18+0.1)&gt;0.5),0,+F22*1117+H22*1117)</f>
        <v>0</v>
      </c>
      <c r="E24" s="697"/>
      <c r="F24" s="698"/>
      <c r="G24" s="651"/>
      <c r="H24" s="733"/>
      <c r="I24" s="734"/>
      <c r="J24" s="158" t="str">
        <f>+IF((((IF(OR(EXACT(1Př1!K8,"X"),EXACT(1Př1!K8,"x")),DAP2!E12,0))+IF(OR(EXACT(+2Př!D7,"X"),EXACT(+2Př!D7,"x")),DAP2!E14,0))/(DAP2!E18+0.1)&gt;0.5),"Je potřeba zkoumat oprávněnost nároku na daňové zvýhodnění na děti vzhledem k § 35 ca zákona ( paušální výdaje versus odpočet )."," ")</f>
        <v> </v>
      </c>
    </row>
    <row r="25" spans="1:9" ht="24" customHeight="1">
      <c r="A25" s="23">
        <v>73</v>
      </c>
      <c r="B25" s="587" t="s">
        <v>368</v>
      </c>
      <c r="C25" s="689"/>
      <c r="D25" s="590">
        <f>+MIN(D24,E14)</f>
        <v>0</v>
      </c>
      <c r="E25" s="701"/>
      <c r="F25" s="702"/>
      <c r="G25" s="703"/>
      <c r="H25" s="704"/>
      <c r="I25" s="705"/>
    </row>
    <row r="26" spans="1:9" ht="18" customHeight="1" thickBot="1">
      <c r="A26" s="303">
        <v>74</v>
      </c>
      <c r="B26" s="687" t="s">
        <v>233</v>
      </c>
      <c r="C26" s="688"/>
      <c r="D26" s="632">
        <f>+E14-D25</f>
        <v>0</v>
      </c>
      <c r="E26" s="699"/>
      <c r="F26" s="700"/>
      <c r="G26" s="717"/>
      <c r="H26" s="718"/>
      <c r="I26" s="719"/>
    </row>
    <row r="27" spans="1:9" ht="6" customHeight="1" thickBot="1">
      <c r="A27" s="692"/>
      <c r="B27" s="692"/>
      <c r="C27" s="693"/>
      <c r="D27" s="693"/>
      <c r="E27" s="693"/>
      <c r="F27" s="693"/>
      <c r="G27" s="693"/>
      <c r="H27" s="693"/>
      <c r="I27" s="693"/>
    </row>
    <row r="28" spans="1:9" ht="18" customHeight="1">
      <c r="A28" s="129">
        <v>75</v>
      </c>
      <c r="B28" s="663" t="s">
        <v>234</v>
      </c>
      <c r="C28" s="706"/>
      <c r="D28" s="696">
        <f>IF(+D24-D25&lt;99,0,MIN(60300,+D24-D25))</f>
        <v>0</v>
      </c>
      <c r="E28" s="697"/>
      <c r="F28" s="698"/>
      <c r="G28" s="651"/>
      <c r="H28" s="733"/>
      <c r="I28" s="734"/>
    </row>
    <row r="29" spans="1:9" ht="24" customHeight="1">
      <c r="A29" s="23">
        <v>76</v>
      </c>
      <c r="B29" s="587" t="s">
        <v>707</v>
      </c>
      <c r="C29" s="689"/>
      <c r="D29" s="590">
        <v>0</v>
      </c>
      <c r="E29" s="701"/>
      <c r="F29" s="702"/>
      <c r="G29" s="703"/>
      <c r="H29" s="704"/>
      <c r="I29" s="705"/>
    </row>
    <row r="30" spans="1:9" ht="18" customHeight="1" thickBot="1">
      <c r="A30" s="24">
        <v>77</v>
      </c>
      <c r="B30" s="694" t="s">
        <v>235</v>
      </c>
      <c r="C30" s="695"/>
      <c r="D30" s="632">
        <f>+D28-D29</f>
        <v>0</v>
      </c>
      <c r="E30" s="699"/>
      <c r="F30" s="700"/>
      <c r="G30" s="720"/>
      <c r="H30" s="721"/>
      <c r="I30" s="722"/>
    </row>
    <row r="31" spans="1:9" ht="15.75" customHeight="1" thickBot="1">
      <c r="A31" s="715" t="s">
        <v>236</v>
      </c>
      <c r="B31" s="715"/>
      <c r="C31" s="716"/>
      <c r="D31" s="716"/>
      <c r="E31" s="716"/>
      <c r="F31" s="716"/>
      <c r="G31" s="716"/>
      <c r="H31" s="716"/>
      <c r="I31" s="716"/>
    </row>
    <row r="32" spans="1:9" ht="18" customHeight="1">
      <c r="A32" s="23">
        <v>78</v>
      </c>
      <c r="B32" s="753" t="s">
        <v>719</v>
      </c>
      <c r="C32" s="754"/>
      <c r="D32" s="696">
        <v>0</v>
      </c>
      <c r="E32" s="697"/>
      <c r="F32" s="698"/>
      <c r="G32" s="703"/>
      <c r="H32" s="704"/>
      <c r="I32" s="705"/>
    </row>
    <row r="33" spans="1:9" ht="24" customHeight="1">
      <c r="A33" s="23">
        <v>79</v>
      </c>
      <c r="B33" s="690" t="s">
        <v>720</v>
      </c>
      <c r="C33" s="691"/>
      <c r="D33" s="653">
        <f>+IF(OR(EXACT("X",DAP1!E13),EXACT("x",DAP1!E13)),DAP3!D26,0)</f>
        <v>0</v>
      </c>
      <c r="E33" s="710"/>
      <c r="F33" s="711"/>
      <c r="G33" s="703"/>
      <c r="H33" s="704"/>
      <c r="I33" s="705"/>
    </row>
    <row r="34" spans="1:9" ht="24" customHeight="1">
      <c r="A34" s="23">
        <v>80</v>
      </c>
      <c r="B34" s="690" t="s">
        <v>708</v>
      </c>
      <c r="C34" s="691"/>
      <c r="D34" s="590">
        <f>+D33-D32</f>
        <v>0</v>
      </c>
      <c r="E34" s="701"/>
      <c r="F34" s="702"/>
      <c r="G34" s="703"/>
      <c r="H34" s="704"/>
      <c r="I34" s="705"/>
    </row>
    <row r="35" spans="1:9" ht="24" customHeight="1">
      <c r="A35" s="23">
        <v>81</v>
      </c>
      <c r="B35" s="690" t="s">
        <v>765</v>
      </c>
      <c r="C35" s="691"/>
      <c r="D35" s="590">
        <v>0</v>
      </c>
      <c r="E35" s="701"/>
      <c r="F35" s="702"/>
      <c r="G35" s="703"/>
      <c r="H35" s="704"/>
      <c r="I35" s="705"/>
    </row>
    <row r="36" spans="1:9" ht="24" customHeight="1">
      <c r="A36" s="23">
        <v>82</v>
      </c>
      <c r="B36" s="690" t="s">
        <v>721</v>
      </c>
      <c r="C36" s="691"/>
      <c r="D36" s="653">
        <f>+IF(OR(EXACT("X",DAP1!E13),EXACT("x",DAP1!E13)),DAP2!F42,0)</f>
        <v>0</v>
      </c>
      <c r="E36" s="710"/>
      <c r="F36" s="711"/>
      <c r="G36" s="703"/>
      <c r="H36" s="704"/>
      <c r="I36" s="705"/>
    </row>
    <row r="37" spans="1:9" ht="24" customHeight="1" thickBot="1">
      <c r="A37" s="24">
        <v>83</v>
      </c>
      <c r="B37" s="712" t="s">
        <v>709</v>
      </c>
      <c r="C37" s="713"/>
      <c r="D37" s="632">
        <f>+D36-D35</f>
        <v>0</v>
      </c>
      <c r="E37" s="699"/>
      <c r="F37" s="700"/>
      <c r="G37" s="720"/>
      <c r="H37" s="721"/>
      <c r="I37" s="722"/>
    </row>
    <row r="38" spans="1:9" ht="15.75" customHeight="1" thickBot="1">
      <c r="A38" s="715" t="s">
        <v>237</v>
      </c>
      <c r="B38" s="715"/>
      <c r="C38" s="716"/>
      <c r="D38" s="716"/>
      <c r="E38" s="716"/>
      <c r="F38" s="716"/>
      <c r="G38" s="716"/>
      <c r="H38" s="716"/>
      <c r="I38" s="716"/>
    </row>
    <row r="39" spans="1:9" ht="24" customHeight="1">
      <c r="A39" s="127">
        <v>84</v>
      </c>
      <c r="B39" s="587" t="s">
        <v>710</v>
      </c>
      <c r="C39" s="689"/>
      <c r="D39" s="590">
        <v>0</v>
      </c>
      <c r="E39" s="701"/>
      <c r="F39" s="702"/>
      <c r="G39" s="703"/>
      <c r="H39" s="704"/>
      <c r="I39" s="705"/>
    </row>
    <row r="40" spans="1:9" ht="18" customHeight="1">
      <c r="A40" s="23">
        <v>85</v>
      </c>
      <c r="B40" s="630" t="s">
        <v>508</v>
      </c>
      <c r="C40" s="709"/>
      <c r="D40" s="590">
        <v>0</v>
      </c>
      <c r="E40" s="701"/>
      <c r="F40" s="702"/>
      <c r="G40" s="703"/>
      <c r="H40" s="704"/>
      <c r="I40" s="705"/>
    </row>
    <row r="41" spans="1:9" ht="18" customHeight="1">
      <c r="A41" s="23">
        <v>86</v>
      </c>
      <c r="B41" s="630" t="s">
        <v>526</v>
      </c>
      <c r="C41" s="709"/>
      <c r="D41" s="590">
        <v>0</v>
      </c>
      <c r="E41" s="701"/>
      <c r="F41" s="702"/>
      <c r="G41" s="703"/>
      <c r="H41" s="704"/>
      <c r="I41" s="705"/>
    </row>
    <row r="42" spans="1:9" ht="18" customHeight="1">
      <c r="A42" s="23">
        <v>87</v>
      </c>
      <c r="B42" s="630" t="s">
        <v>80</v>
      </c>
      <c r="C42" s="709"/>
      <c r="D42" s="590">
        <v>0</v>
      </c>
      <c r="E42" s="701"/>
      <c r="F42" s="702"/>
      <c r="G42" s="703"/>
      <c r="H42" s="704"/>
      <c r="I42" s="705"/>
    </row>
    <row r="43" spans="1:9" ht="18" customHeight="1">
      <c r="A43" s="23" t="s">
        <v>78</v>
      </c>
      <c r="B43" s="630" t="s">
        <v>79</v>
      </c>
      <c r="C43" s="709"/>
      <c r="D43" s="590">
        <v>0</v>
      </c>
      <c r="E43" s="701"/>
      <c r="F43" s="702"/>
      <c r="G43" s="703"/>
      <c r="H43" s="704"/>
      <c r="I43" s="705"/>
    </row>
    <row r="44" spans="1:9" ht="18" customHeight="1">
      <c r="A44" s="23" t="s">
        <v>134</v>
      </c>
      <c r="B44" s="630" t="s">
        <v>135</v>
      </c>
      <c r="C44" s="709"/>
      <c r="D44" s="590">
        <v>0</v>
      </c>
      <c r="E44" s="701"/>
      <c r="F44" s="702"/>
      <c r="G44" s="703"/>
      <c r="H44" s="704"/>
      <c r="I44" s="705"/>
    </row>
    <row r="45" spans="1:9" ht="18" customHeight="1">
      <c r="A45" s="23">
        <v>88</v>
      </c>
      <c r="B45" s="630" t="s">
        <v>532</v>
      </c>
      <c r="C45" s="709"/>
      <c r="D45" s="590">
        <v>0</v>
      </c>
      <c r="E45" s="701"/>
      <c r="F45" s="702"/>
      <c r="G45" s="703"/>
      <c r="H45" s="704"/>
      <c r="I45" s="705"/>
    </row>
    <row r="46" spans="1:9" ht="18" customHeight="1">
      <c r="A46" s="23">
        <v>89</v>
      </c>
      <c r="B46" s="630" t="s">
        <v>369</v>
      </c>
      <c r="C46" s="709"/>
      <c r="D46" s="590">
        <v>0</v>
      </c>
      <c r="E46" s="701"/>
      <c r="F46" s="702"/>
      <c r="G46" s="703"/>
      <c r="H46" s="704"/>
      <c r="I46" s="705"/>
    </row>
    <row r="47" spans="1:9" ht="18" customHeight="1">
      <c r="A47" s="23">
        <v>90</v>
      </c>
      <c r="B47" s="630" t="s">
        <v>486</v>
      </c>
      <c r="C47" s="709"/>
      <c r="D47" s="590">
        <v>0</v>
      </c>
      <c r="E47" s="701"/>
      <c r="F47" s="702"/>
      <c r="G47" s="703"/>
      <c r="H47" s="704"/>
      <c r="I47" s="705"/>
    </row>
    <row r="48" spans="1:9" ht="24" customHeight="1" thickBot="1">
      <c r="A48" s="23">
        <v>91</v>
      </c>
      <c r="B48" s="712" t="s">
        <v>487</v>
      </c>
      <c r="C48" s="713"/>
      <c r="D48" s="666">
        <f>+IF(OR(EXACT("X",DAP1!E13),EXACT("x",DAP1!E13)),0,+D26-D30-SUM(D39:E47))</f>
        <v>0</v>
      </c>
      <c r="E48" s="708"/>
      <c r="F48" s="581"/>
      <c r="G48" s="703"/>
      <c r="H48" s="704"/>
      <c r="I48" s="705"/>
    </row>
    <row r="49" spans="1:9" ht="12.75">
      <c r="A49" s="601">
        <v>3</v>
      </c>
      <c r="B49" s="601"/>
      <c r="C49" s="601"/>
      <c r="D49" s="601"/>
      <c r="E49" s="601"/>
      <c r="F49" s="601"/>
      <c r="G49" s="601"/>
      <c r="H49" s="601"/>
      <c r="I49" s="601"/>
    </row>
    <row r="50" spans="1:9" ht="12.75">
      <c r="A50" s="84"/>
      <c r="B50" s="84"/>
      <c r="C50" s="84"/>
      <c r="D50" s="84"/>
      <c r="E50" s="84"/>
      <c r="F50" s="84"/>
      <c r="G50" s="84"/>
      <c r="H50" s="84"/>
      <c r="I50" s="84"/>
    </row>
    <row r="51" spans="1:9" ht="12.75">
      <c r="A51" s="84"/>
      <c r="B51" s="84"/>
      <c r="C51" s="84"/>
      <c r="D51" s="84"/>
      <c r="E51" s="84"/>
      <c r="F51" s="84"/>
      <c r="G51" s="84"/>
      <c r="H51" s="84"/>
      <c r="I51" s="84"/>
    </row>
    <row r="52" spans="1:9" ht="12.75">
      <c r="A52" s="84"/>
      <c r="B52" s="84"/>
      <c r="C52" s="84"/>
      <c r="D52" s="84"/>
      <c r="E52" s="84"/>
      <c r="F52" s="84"/>
      <c r="G52" s="84"/>
      <c r="H52" s="84"/>
      <c r="I52" s="84"/>
    </row>
    <row r="53" spans="1:9" ht="12.75">
      <c r="A53" s="84"/>
      <c r="B53" s="84"/>
      <c r="C53" s="84"/>
      <c r="D53" s="84"/>
      <c r="E53" s="84"/>
      <c r="F53" s="84"/>
      <c r="G53" s="84"/>
      <c r="H53" s="84"/>
      <c r="I53" s="84"/>
    </row>
    <row r="54" spans="1:9" ht="12.75">
      <c r="A54" s="84"/>
      <c r="B54" s="84"/>
      <c r="C54" s="84"/>
      <c r="D54" s="84"/>
      <c r="E54" s="84"/>
      <c r="F54" s="84"/>
      <c r="G54" s="84"/>
      <c r="H54" s="84"/>
      <c r="I54" s="84"/>
    </row>
    <row r="55" spans="1:9" ht="12.75">
      <c r="A55" s="84"/>
      <c r="B55" s="84"/>
      <c r="C55" s="84"/>
      <c r="D55" s="84"/>
      <c r="E55" s="84"/>
      <c r="F55" s="84"/>
      <c r="G55" s="84"/>
      <c r="H55" s="84"/>
      <c r="I55" s="84"/>
    </row>
    <row r="56" spans="1:9" ht="12.75">
      <c r="A56" s="84"/>
      <c r="B56" s="84"/>
      <c r="C56" s="84"/>
      <c r="D56" s="84"/>
      <c r="E56" s="84"/>
      <c r="F56" s="84"/>
      <c r="G56" s="84"/>
      <c r="H56" s="84"/>
      <c r="I56" s="84"/>
    </row>
    <row r="57" spans="1:9" ht="12.75">
      <c r="A57" s="84"/>
      <c r="B57" s="84"/>
      <c r="C57" s="84"/>
      <c r="D57" s="84"/>
      <c r="E57" s="84"/>
      <c r="F57" s="84"/>
      <c r="G57" s="84"/>
      <c r="H57" s="84"/>
      <c r="I57" s="84"/>
    </row>
    <row r="58" spans="1:9" ht="12.75">
      <c r="A58" s="84"/>
      <c r="B58" s="84"/>
      <c r="C58" s="84"/>
      <c r="D58" s="84"/>
      <c r="E58" s="84"/>
      <c r="F58" s="84"/>
      <c r="G58" s="84"/>
      <c r="H58" s="84"/>
      <c r="I58" s="84"/>
    </row>
    <row r="59" spans="1:9" ht="12.75">
      <c r="A59" s="84"/>
      <c r="B59" s="84"/>
      <c r="C59" s="84"/>
      <c r="D59" s="84"/>
      <c r="E59" s="84"/>
      <c r="F59" s="84"/>
      <c r="G59" s="84"/>
      <c r="H59" s="84"/>
      <c r="I59" s="84"/>
    </row>
    <row r="60" spans="1:9" ht="12.75">
      <c r="A60" s="84"/>
      <c r="B60" s="84"/>
      <c r="C60" s="84"/>
      <c r="D60" s="84"/>
      <c r="E60" s="84"/>
      <c r="F60" s="84"/>
      <c r="G60" s="84"/>
      <c r="H60" s="84"/>
      <c r="I60" s="84"/>
    </row>
    <row r="61" spans="1:9" ht="12.75">
      <c r="A61" s="84"/>
      <c r="B61" s="84"/>
      <c r="C61" s="84"/>
      <c r="D61" s="84"/>
      <c r="E61" s="84"/>
      <c r="F61" s="84"/>
      <c r="G61" s="84"/>
      <c r="H61" s="84"/>
      <c r="I61" s="84"/>
    </row>
    <row r="62" spans="1:9" ht="12.75">
      <c r="A62" s="84"/>
      <c r="B62" s="84"/>
      <c r="C62" s="84"/>
      <c r="D62" s="84"/>
      <c r="E62" s="84"/>
      <c r="F62" s="84"/>
      <c r="G62" s="84"/>
      <c r="H62" s="84"/>
      <c r="I62" s="84"/>
    </row>
    <row r="63" spans="1:9" ht="12.75">
      <c r="A63" s="84"/>
      <c r="B63" s="84"/>
      <c r="C63" s="84"/>
      <c r="D63" s="84"/>
      <c r="E63" s="84"/>
      <c r="F63" s="84"/>
      <c r="G63" s="84"/>
      <c r="H63" s="84"/>
      <c r="I63" s="84"/>
    </row>
    <row r="64" spans="1:9" ht="12.75">
      <c r="A64" s="84"/>
      <c r="B64" s="84"/>
      <c r="C64" s="84"/>
      <c r="D64" s="84"/>
      <c r="E64" s="84"/>
      <c r="F64" s="84"/>
      <c r="G64" s="84"/>
      <c r="H64" s="84"/>
      <c r="I64" s="84"/>
    </row>
    <row r="65" spans="1:9" ht="12.75">
      <c r="A65" s="84"/>
      <c r="B65" s="84"/>
      <c r="C65" s="84"/>
      <c r="D65" s="84"/>
      <c r="E65" s="84"/>
      <c r="F65" s="84"/>
      <c r="G65" s="84"/>
      <c r="H65" s="84"/>
      <c r="I65" s="84"/>
    </row>
    <row r="66" spans="1:9" ht="12.75">
      <c r="A66" s="84"/>
      <c r="B66" s="84"/>
      <c r="C66" s="84"/>
      <c r="D66" s="84"/>
      <c r="E66" s="84"/>
      <c r="F66" s="84"/>
      <c r="G66" s="84"/>
      <c r="H66" s="84"/>
      <c r="I66" s="84"/>
    </row>
    <row r="67" spans="1:9" ht="12.75">
      <c r="A67" s="84"/>
      <c r="B67" s="84"/>
      <c r="C67" s="84"/>
      <c r="D67" s="84"/>
      <c r="E67" s="84"/>
      <c r="F67" s="84"/>
      <c r="G67" s="84"/>
      <c r="H67" s="84"/>
      <c r="I67" s="84"/>
    </row>
    <row r="68" spans="1:9" ht="12.75">
      <c r="A68" s="84"/>
      <c r="B68" s="84"/>
      <c r="C68" s="84"/>
      <c r="D68" s="84"/>
      <c r="E68" s="84"/>
      <c r="F68" s="84"/>
      <c r="G68" s="84"/>
      <c r="H68" s="84"/>
      <c r="I68" s="84"/>
    </row>
    <row r="69" spans="1:9" ht="12.75">
      <c r="A69" s="84"/>
      <c r="B69" s="84"/>
      <c r="C69" s="84"/>
      <c r="D69" s="84"/>
      <c r="E69" s="84"/>
      <c r="F69" s="84"/>
      <c r="G69" s="84"/>
      <c r="H69" s="84"/>
      <c r="I69" s="84"/>
    </row>
    <row r="70" spans="1:9" ht="12.75">
      <c r="A70" s="84"/>
      <c r="B70" s="84"/>
      <c r="C70" s="84"/>
      <c r="D70" s="84"/>
      <c r="E70" s="84"/>
      <c r="F70" s="84"/>
      <c r="G70" s="84"/>
      <c r="H70" s="84"/>
      <c r="I70" s="84"/>
    </row>
    <row r="71" spans="1:9" ht="12.75">
      <c r="A71" s="84"/>
      <c r="B71" s="84"/>
      <c r="C71" s="84"/>
      <c r="D71" s="84"/>
      <c r="E71" s="84"/>
      <c r="F71" s="84"/>
      <c r="G71" s="84"/>
      <c r="H71" s="84"/>
      <c r="I71" s="84"/>
    </row>
    <row r="72" spans="1:9" ht="12.75">
      <c r="A72" s="84"/>
      <c r="B72" s="84"/>
      <c r="C72" s="84"/>
      <c r="D72" s="84"/>
      <c r="E72" s="84"/>
      <c r="F72" s="84"/>
      <c r="G72" s="84"/>
      <c r="H72" s="84"/>
      <c r="I72" s="84"/>
    </row>
    <row r="73" spans="1:9" ht="12.75">
      <c r="A73" s="84"/>
      <c r="B73" s="84"/>
      <c r="C73" s="84"/>
      <c r="D73" s="84"/>
      <c r="E73" s="84"/>
      <c r="F73" s="84"/>
      <c r="G73" s="84"/>
      <c r="H73" s="84"/>
      <c r="I73" s="84"/>
    </row>
    <row r="74" spans="1:9" ht="12.75">
      <c r="A74" s="84"/>
      <c r="B74" s="84"/>
      <c r="C74" s="84"/>
      <c r="D74" s="84"/>
      <c r="E74" s="84"/>
      <c r="F74" s="84"/>
      <c r="G74" s="84"/>
      <c r="H74" s="84"/>
      <c r="I74" s="84"/>
    </row>
    <row r="75" spans="1:9" ht="12.75">
      <c r="A75" s="84"/>
      <c r="B75" s="84"/>
      <c r="C75" s="84"/>
      <c r="D75" s="84"/>
      <c r="E75" s="84"/>
      <c r="F75" s="84"/>
      <c r="G75" s="84"/>
      <c r="H75" s="84"/>
      <c r="I75" s="84"/>
    </row>
    <row r="76" spans="1:9" ht="12.75">
      <c r="A76" s="84"/>
      <c r="B76" s="84"/>
      <c r="C76" s="84"/>
      <c r="D76" s="84"/>
      <c r="E76" s="84"/>
      <c r="F76" s="84"/>
      <c r="G76" s="84"/>
      <c r="H76" s="84"/>
      <c r="I76" s="84"/>
    </row>
    <row r="77" spans="1:9" ht="12.75">
      <c r="A77" s="84"/>
      <c r="B77" s="84"/>
      <c r="C77" s="84"/>
      <c r="D77" s="84"/>
      <c r="E77" s="84"/>
      <c r="F77" s="84"/>
      <c r="G77" s="84"/>
      <c r="H77" s="84"/>
      <c r="I77" s="84"/>
    </row>
    <row r="78" spans="1:9" ht="12.75">
      <c r="A78" s="84"/>
      <c r="B78" s="84"/>
      <c r="C78" s="84"/>
      <c r="D78" s="84"/>
      <c r="E78" s="84"/>
      <c r="F78" s="84"/>
      <c r="G78" s="84"/>
      <c r="H78" s="84"/>
      <c r="I78" s="84"/>
    </row>
    <row r="79" spans="1:9" ht="12.75">
      <c r="A79" s="84"/>
      <c r="B79" s="84"/>
      <c r="C79" s="84"/>
      <c r="D79" s="84"/>
      <c r="E79" s="84"/>
      <c r="F79" s="84"/>
      <c r="G79" s="84"/>
      <c r="H79" s="84"/>
      <c r="I79" s="84"/>
    </row>
    <row r="80" spans="1:9" ht="12.75">
      <c r="A80" s="84"/>
      <c r="B80" s="84"/>
      <c r="C80" s="84"/>
      <c r="D80" s="84"/>
      <c r="E80" s="84"/>
      <c r="F80" s="84"/>
      <c r="G80" s="84"/>
      <c r="H80" s="84"/>
      <c r="I80" s="84"/>
    </row>
    <row r="81" spans="1:9" ht="12.75">
      <c r="A81" s="84"/>
      <c r="B81" s="84"/>
      <c r="C81" s="84"/>
      <c r="D81" s="84"/>
      <c r="E81" s="84"/>
      <c r="F81" s="84"/>
      <c r="G81" s="84"/>
      <c r="H81" s="84"/>
      <c r="I81" s="84"/>
    </row>
    <row r="82" spans="1:9" ht="12.75">
      <c r="A82" s="84"/>
      <c r="B82" s="84"/>
      <c r="C82" s="84"/>
      <c r="D82" s="84"/>
      <c r="E82" s="84"/>
      <c r="F82" s="84"/>
      <c r="G82" s="84"/>
      <c r="H82" s="84"/>
      <c r="I82" s="84"/>
    </row>
    <row r="83" spans="1:9" ht="12.75">
      <c r="A83" s="84"/>
      <c r="B83" s="84"/>
      <c r="C83" s="84"/>
      <c r="D83" s="84"/>
      <c r="E83" s="84"/>
      <c r="F83" s="84"/>
      <c r="G83" s="84"/>
      <c r="H83" s="84"/>
      <c r="I83" s="84"/>
    </row>
    <row r="84" spans="1:9" ht="12.75">
      <c r="A84" s="84"/>
      <c r="B84" s="84"/>
      <c r="C84" s="84"/>
      <c r="D84" s="84"/>
      <c r="E84" s="84"/>
      <c r="F84" s="84"/>
      <c r="G84" s="84"/>
      <c r="H84" s="84"/>
      <c r="I84" s="84"/>
    </row>
    <row r="85" spans="1:9" ht="12.75">
      <c r="A85" s="84"/>
      <c r="B85" s="84"/>
      <c r="C85" s="84"/>
      <c r="D85" s="84"/>
      <c r="E85" s="84"/>
      <c r="F85" s="84"/>
      <c r="G85" s="84"/>
      <c r="H85" s="84"/>
      <c r="I85" s="84"/>
    </row>
    <row r="86" spans="1:9" ht="12.75">
      <c r="A86" s="84"/>
      <c r="B86" s="84"/>
      <c r="C86" s="84"/>
      <c r="D86" s="84"/>
      <c r="E86" s="84"/>
      <c r="F86" s="84"/>
      <c r="G86" s="84"/>
      <c r="H86" s="84"/>
      <c r="I86" s="84"/>
    </row>
    <row r="87" spans="1:9" ht="12.75">
      <c r="A87" s="84"/>
      <c r="B87" s="84"/>
      <c r="C87" s="84"/>
      <c r="D87" s="84"/>
      <c r="E87" s="84"/>
      <c r="F87" s="84"/>
      <c r="G87" s="84"/>
      <c r="H87" s="84"/>
      <c r="I87" s="84"/>
    </row>
    <row r="88" spans="1:9" ht="12.75">
      <c r="A88" s="84"/>
      <c r="B88" s="84"/>
      <c r="C88" s="84"/>
      <c r="D88" s="84"/>
      <c r="E88" s="84"/>
      <c r="F88" s="84"/>
      <c r="G88" s="84"/>
      <c r="H88" s="84"/>
      <c r="I88" s="84"/>
    </row>
    <row r="89" spans="1:9" ht="12.75">
      <c r="A89" s="84"/>
      <c r="B89" s="84"/>
      <c r="C89" s="84"/>
      <c r="D89" s="84"/>
      <c r="E89" s="84"/>
      <c r="F89" s="84"/>
      <c r="G89" s="84"/>
      <c r="H89" s="84"/>
      <c r="I89" s="84"/>
    </row>
    <row r="90" spans="1:9" ht="12.75">
      <c r="A90" s="84"/>
      <c r="B90" s="84"/>
      <c r="C90" s="84"/>
      <c r="D90" s="84"/>
      <c r="E90" s="84"/>
      <c r="F90" s="84"/>
      <c r="G90" s="84"/>
      <c r="H90" s="84"/>
      <c r="I90" s="84"/>
    </row>
    <row r="91" spans="1:9" ht="12.75">
      <c r="A91" s="84"/>
      <c r="B91" s="84"/>
      <c r="C91" s="84"/>
      <c r="D91" s="84"/>
      <c r="E91" s="84"/>
      <c r="F91" s="84"/>
      <c r="G91" s="84"/>
      <c r="H91" s="84"/>
      <c r="I91" s="84"/>
    </row>
    <row r="92" spans="1:9" ht="12.75">
      <c r="A92" s="84"/>
      <c r="B92" s="84"/>
      <c r="C92" s="84"/>
      <c r="D92" s="84"/>
      <c r="E92" s="84"/>
      <c r="F92" s="84"/>
      <c r="G92" s="84"/>
      <c r="H92" s="84"/>
      <c r="I92" s="84"/>
    </row>
    <row r="93" spans="1:9" ht="12.75">
      <c r="A93" s="84"/>
      <c r="B93" s="84"/>
      <c r="C93" s="84"/>
      <c r="D93" s="84"/>
      <c r="E93" s="84"/>
      <c r="F93" s="84"/>
      <c r="G93" s="84"/>
      <c r="H93" s="84"/>
      <c r="I93" s="84"/>
    </row>
    <row r="94" spans="1:9" ht="12.75">
      <c r="A94" s="84"/>
      <c r="B94" s="84"/>
      <c r="C94" s="84"/>
      <c r="D94" s="84"/>
      <c r="E94" s="84"/>
      <c r="F94" s="84"/>
      <c r="G94" s="84"/>
      <c r="H94" s="84"/>
      <c r="I94" s="84"/>
    </row>
    <row r="95" spans="1:9" ht="12.75">
      <c r="A95" s="84"/>
      <c r="B95" s="84"/>
      <c r="C95" s="84"/>
      <c r="D95" s="84"/>
      <c r="E95" s="84"/>
      <c r="F95" s="84"/>
      <c r="G95" s="84"/>
      <c r="H95" s="84"/>
      <c r="I95" s="84"/>
    </row>
    <row r="96" spans="1:9" ht="12.75">
      <c r="A96" s="84"/>
      <c r="B96" s="84"/>
      <c r="C96" s="84"/>
      <c r="D96" s="84"/>
      <c r="E96" s="84"/>
      <c r="F96" s="84"/>
      <c r="G96" s="84"/>
      <c r="H96" s="84"/>
      <c r="I96" s="84"/>
    </row>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row r="202" s="84" customFormat="1" ht="12.75"/>
    <row r="203" s="84" customFormat="1" ht="12.75"/>
    <row r="204" s="84" customFormat="1" ht="12.75"/>
    <row r="205" s="84" customFormat="1" ht="12.75"/>
    <row r="206" s="84" customFormat="1" ht="12.75"/>
    <row r="207" s="84" customFormat="1" ht="12.75"/>
    <row r="208" s="84" customFormat="1" ht="12.75"/>
    <row r="209" s="84" customFormat="1" ht="12.75"/>
    <row r="210" s="84" customFormat="1" ht="12.75"/>
    <row r="211" s="84" customFormat="1" ht="12.75"/>
    <row r="212" s="84" customFormat="1" ht="12.75"/>
    <row r="213" s="84" customFormat="1" ht="12.75"/>
    <row r="214" s="84" customFormat="1" ht="12.75"/>
    <row r="215" s="84" customFormat="1" ht="12.75"/>
    <row r="216" s="84" customFormat="1" ht="12.75"/>
    <row r="217" s="84" customFormat="1" ht="12.75"/>
    <row r="218" s="84" customFormat="1" ht="12.75"/>
    <row r="219" s="84" customFormat="1" ht="12.75"/>
    <row r="220" s="84" customFormat="1" ht="12.75"/>
    <row r="221" s="84" customFormat="1" ht="12.75"/>
    <row r="222" s="84" customFormat="1" ht="12.75"/>
    <row r="223" s="84" customFormat="1" ht="12.75"/>
    <row r="224" s="84" customFormat="1" ht="12.75"/>
    <row r="225" s="84" customFormat="1" ht="12.75"/>
    <row r="226" s="84" customFormat="1" ht="12.75"/>
    <row r="227" s="84" customFormat="1" ht="12.75"/>
    <row r="228" s="84" customFormat="1" ht="12.75"/>
    <row r="229" s="84" customFormat="1" ht="12.75"/>
    <row r="230" s="84" customFormat="1" ht="12.75"/>
    <row r="231" s="84" customFormat="1" ht="12.75"/>
    <row r="232" s="84" customFormat="1" ht="12.75"/>
    <row r="233" s="84" customFormat="1" ht="12.75"/>
    <row r="234" s="84" customFormat="1" ht="12.75"/>
    <row r="235" s="84" customFormat="1" ht="12.75"/>
    <row r="236" s="84" customFormat="1" ht="12.75"/>
    <row r="237" s="84" customFormat="1" ht="12.75"/>
    <row r="238" s="84" customFormat="1" ht="12.75"/>
    <row r="239" s="84" customFormat="1" ht="12.75"/>
    <row r="240" s="84" customFormat="1" ht="12.75"/>
    <row r="241" s="84" customFormat="1" ht="12.75"/>
    <row r="242" s="84" customFormat="1" ht="12.75"/>
    <row r="243" s="84" customFormat="1" ht="12.75"/>
    <row r="244" s="84" customFormat="1" ht="12.75"/>
    <row r="245" s="84" customFormat="1" ht="12.75"/>
    <row r="246" s="84" customFormat="1" ht="12.75"/>
    <row r="247" s="84" customFormat="1" ht="12.75"/>
    <row r="248" s="84" customFormat="1" ht="12.75"/>
    <row r="249" s="84" customFormat="1" ht="12.75"/>
    <row r="250" s="84" customFormat="1" ht="12.75"/>
    <row r="251" s="84" customFormat="1" ht="12.75"/>
    <row r="252" s="84" customFormat="1" ht="12.75"/>
    <row r="253" s="84" customFormat="1" ht="12.75"/>
    <row r="254" s="84" customFormat="1" ht="12.75"/>
    <row r="255" s="84" customFormat="1" ht="12.75"/>
    <row r="256" s="84" customFormat="1" ht="12.75"/>
    <row r="257" s="84" customFormat="1" ht="12.75"/>
    <row r="258" s="84" customFormat="1" ht="12.75"/>
    <row r="259" s="84" customFormat="1" ht="12.75"/>
    <row r="260" s="84" customFormat="1" ht="12.75"/>
    <row r="261" s="84" customFormat="1" ht="12.75"/>
    <row r="262" s="84" customFormat="1" ht="12.75"/>
    <row r="263" s="84" customFormat="1" ht="12.75"/>
    <row r="264" s="84" customFormat="1" ht="12.75"/>
    <row r="265" s="84" customFormat="1" ht="12.75"/>
    <row r="266" s="84" customFormat="1" ht="12.75"/>
    <row r="267" s="84" customFormat="1" ht="12.75"/>
    <row r="268" s="84" customFormat="1" ht="12.75"/>
    <row r="269" s="84" customFormat="1" ht="12.75"/>
    <row r="270" s="84" customFormat="1" ht="12.75"/>
    <row r="271" s="84" customFormat="1" ht="12.75"/>
    <row r="272" s="84" customFormat="1" ht="12.75"/>
    <row r="273" s="84" customFormat="1" ht="12.75"/>
    <row r="274" s="84" customFormat="1" ht="12.75"/>
    <row r="275" s="84" customFormat="1" ht="12.75"/>
    <row r="276" s="84" customFormat="1" ht="12.75"/>
    <row r="277" s="84" customFormat="1" ht="12.75"/>
    <row r="278" s="84" customFormat="1" ht="12.75"/>
    <row r="279" s="84" customFormat="1" ht="12.75"/>
    <row r="280" s="84" customFormat="1" ht="12.75"/>
    <row r="281" s="84" customFormat="1" ht="12.75"/>
    <row r="282" s="84" customFormat="1" ht="12.75"/>
    <row r="283" s="84" customFormat="1" ht="12.75"/>
    <row r="284" s="84" customFormat="1" ht="12.75"/>
    <row r="285" s="84" customFormat="1" ht="12.75"/>
    <row r="286" s="84" customFormat="1" ht="12.75"/>
    <row r="287" s="84" customFormat="1" ht="12.75"/>
    <row r="288" s="84" customFormat="1" ht="12.75"/>
    <row r="289" s="84" customFormat="1" ht="12.75"/>
    <row r="290" s="84" customFormat="1" ht="12.75"/>
    <row r="291" s="84" customFormat="1" ht="12.75"/>
    <row r="292" s="84" customFormat="1" ht="12.75"/>
    <row r="293" s="84" customFormat="1" ht="12.75"/>
    <row r="294" s="84" customFormat="1" ht="12.75"/>
    <row r="295" s="84" customFormat="1" ht="12.75"/>
    <row r="296" s="84" customFormat="1" ht="12.75"/>
    <row r="297" s="84" customFormat="1" ht="12.75"/>
    <row r="298" s="84" customFormat="1" ht="12.75"/>
    <row r="299" s="84" customFormat="1" ht="12.75"/>
    <row r="300" s="84" customFormat="1" ht="12.75"/>
    <row r="301" s="84" customFormat="1" ht="12.75"/>
    <row r="302" s="84" customFormat="1" ht="12.75"/>
    <row r="303" s="84" customFormat="1" ht="12.75"/>
    <row r="304" s="84" customFormat="1" ht="12.75"/>
    <row r="305" s="84" customFormat="1" ht="12.75"/>
    <row r="306" s="84" customFormat="1" ht="12.75"/>
    <row r="307" s="84" customFormat="1" ht="12.75"/>
    <row r="308" s="84" customFormat="1" ht="12.75"/>
    <row r="309" s="84" customFormat="1" ht="12.75"/>
    <row r="310" s="84" customFormat="1" ht="12.75"/>
    <row r="311" s="84" customFormat="1" ht="12.75"/>
    <row r="312" s="84" customFormat="1" ht="12.75"/>
    <row r="313" s="84" customFormat="1" ht="12.75"/>
    <row r="314" s="84" customFormat="1" ht="12.75"/>
    <row r="315" s="84" customFormat="1" ht="12.75"/>
    <row r="316" s="84" customFormat="1" ht="12.75"/>
    <row r="317" s="84" customFormat="1" ht="12.75"/>
    <row r="318" s="84" customFormat="1" ht="12.75"/>
    <row r="319" s="84" customFormat="1" ht="12.75"/>
    <row r="320" s="84" customFormat="1" ht="12.75"/>
    <row r="321" s="84" customFormat="1" ht="12.75"/>
    <row r="322" s="84" customFormat="1" ht="12.75"/>
    <row r="323" s="84" customFormat="1" ht="12.75"/>
    <row r="324" s="84" customFormat="1" ht="12.75"/>
    <row r="325" s="84" customFormat="1" ht="12.75"/>
    <row r="326" s="84" customFormat="1" ht="12.75"/>
    <row r="327" s="84" customFormat="1" ht="12.75"/>
    <row r="328" s="84" customFormat="1" ht="12.75"/>
    <row r="329" s="84" customFormat="1" ht="12.75"/>
    <row r="330" s="84" customFormat="1" ht="12.75"/>
    <row r="331" s="84" customFormat="1" ht="12.75"/>
    <row r="332" s="84" customFormat="1" ht="12.75"/>
    <row r="333" s="84" customFormat="1" ht="12.75"/>
    <row r="334" s="84" customFormat="1" ht="12.75"/>
    <row r="335" s="84" customFormat="1" ht="12.75"/>
    <row r="336" s="84" customFormat="1" ht="12.75"/>
    <row r="337" s="84" customFormat="1" ht="12.75"/>
    <row r="338" s="84" customFormat="1" ht="12.75"/>
    <row r="339" s="84" customFormat="1" ht="12.75"/>
    <row r="340" s="84" customFormat="1" ht="12.75"/>
    <row r="341" s="84" customFormat="1" ht="12.75"/>
    <row r="342" s="84" customFormat="1" ht="12.75"/>
    <row r="343" s="84" customFormat="1" ht="12.75"/>
    <row r="344" s="84" customFormat="1" ht="12.75"/>
    <row r="345" s="84" customFormat="1" ht="12.75"/>
    <row r="346" s="84" customFormat="1" ht="12.75"/>
    <row r="347" s="84" customFormat="1" ht="12.75"/>
    <row r="348" s="84" customFormat="1" ht="12.75"/>
    <row r="349" s="84" customFormat="1" ht="12.75"/>
    <row r="350" s="84" customFormat="1" ht="12.75"/>
    <row r="351" s="84" customFormat="1" ht="12.75"/>
    <row r="352" s="84" customFormat="1" ht="12.75"/>
    <row r="353" s="84" customFormat="1" ht="12.75"/>
    <row r="354" s="84" customFormat="1" ht="12.75"/>
    <row r="355" s="84" customFormat="1" ht="12.75"/>
    <row r="356" s="84" customFormat="1" ht="12.75"/>
    <row r="357" s="84" customFormat="1" ht="12.75"/>
    <row r="358" s="84" customFormat="1" ht="12.75"/>
    <row r="359" s="84" customFormat="1" ht="12.75"/>
    <row r="360" s="84" customFormat="1" ht="12.75"/>
    <row r="361" s="84" customFormat="1" ht="12.75"/>
    <row r="362" s="84" customFormat="1" ht="12.75"/>
    <row r="363" s="84" customFormat="1" ht="12.75"/>
    <row r="364" s="84" customFormat="1" ht="12.75"/>
    <row r="365" s="84" customFormat="1" ht="12.75"/>
    <row r="366" s="84" customFormat="1" ht="12.75"/>
    <row r="367" s="84" customFormat="1" ht="12.75"/>
    <row r="368" s="84" customFormat="1" ht="12.75"/>
    <row r="369" s="84" customFormat="1" ht="12.75"/>
    <row r="370" s="84" customFormat="1" ht="12.75"/>
    <row r="371" s="84" customFormat="1" ht="12.75"/>
    <row r="372" s="84" customFormat="1" ht="12.75"/>
    <row r="373" s="84" customFormat="1" ht="12.75"/>
    <row r="374" s="84" customFormat="1" ht="12.75"/>
    <row r="375" s="84" customFormat="1" ht="12.75"/>
    <row r="376" s="84" customFormat="1" ht="12.75"/>
    <row r="377" s="84" customFormat="1" ht="12.75"/>
    <row r="378" s="84" customFormat="1" ht="12.75"/>
    <row r="379" s="84" customFormat="1" ht="12.75"/>
    <row r="380" s="84" customFormat="1" ht="12.75"/>
    <row r="381" s="84" customFormat="1" ht="12.75"/>
    <row r="382" s="84" customFormat="1" ht="12.75"/>
    <row r="383" s="84" customFormat="1" ht="12.75"/>
    <row r="384" s="84" customFormat="1" ht="12.75"/>
    <row r="385" s="84" customFormat="1" ht="12.75"/>
    <row r="386" s="84" customFormat="1" ht="12.75"/>
    <row r="387" s="84" customFormat="1" ht="12.75"/>
    <row r="388" s="84" customFormat="1" ht="12.75"/>
    <row r="389" s="84" customFormat="1" ht="12.75"/>
    <row r="390" s="84" customFormat="1" ht="12.75"/>
    <row r="391" s="84" customFormat="1" ht="12.75"/>
    <row r="392" s="84" customFormat="1" ht="12.75"/>
    <row r="393" s="84" customFormat="1" ht="12.75"/>
    <row r="394" s="84" customFormat="1" ht="12.75"/>
    <row r="395" s="84" customFormat="1" ht="12.75"/>
    <row r="396" s="84" customFormat="1" ht="12.75"/>
    <row r="397" s="84" customFormat="1" ht="12.75"/>
    <row r="398" s="84" customFormat="1" ht="12.75"/>
    <row r="399" s="84" customFormat="1" ht="12.75"/>
    <row r="400" s="84" customFormat="1" ht="12.75"/>
    <row r="401" s="84" customFormat="1" ht="12.75"/>
    <row r="402" s="84" customFormat="1" ht="12.75"/>
    <row r="403" s="84" customFormat="1" ht="12.75"/>
    <row r="404" s="84" customFormat="1" ht="12.75"/>
    <row r="405" s="84" customFormat="1" ht="12.75"/>
    <row r="406" s="84" customFormat="1" ht="12.75"/>
    <row r="407" s="84" customFormat="1" ht="12.75"/>
    <row r="408" s="84" customFormat="1" ht="12.75"/>
    <row r="409" s="84" customFormat="1" ht="12.75"/>
    <row r="410" s="84" customFormat="1" ht="12.75"/>
    <row r="411" s="84" customFormat="1" ht="12.75"/>
    <row r="412" s="84" customFormat="1" ht="12.75"/>
    <row r="413" s="84" customFormat="1" ht="12.75"/>
    <row r="414" s="84" customFormat="1" ht="12.75"/>
    <row r="415" s="84" customFormat="1" ht="12.75"/>
    <row r="416" s="84" customFormat="1" ht="12.75"/>
    <row r="417" s="84" customFormat="1" ht="12.75"/>
    <row r="418" s="84" customFormat="1" ht="12.75"/>
    <row r="419" s="84" customFormat="1" ht="12.75"/>
    <row r="420" s="84" customFormat="1" ht="12.75"/>
    <row r="421" s="84" customFormat="1" ht="12.75"/>
    <row r="422" s="84" customFormat="1" ht="12.75"/>
    <row r="423" s="84" customFormat="1" ht="12.75"/>
    <row r="424" s="84" customFormat="1" ht="12.75"/>
    <row r="425" s="84" customFormat="1" ht="12.75"/>
    <row r="426" s="84" customFormat="1" ht="12.75"/>
    <row r="427" s="84" customFormat="1" ht="12.75"/>
    <row r="428" s="84" customFormat="1" ht="12.75"/>
    <row r="429" s="84" customFormat="1" ht="12.75"/>
    <row r="430" s="84" customFormat="1" ht="12.75"/>
    <row r="431" s="84" customFormat="1" ht="12.75"/>
    <row r="432" s="84" customFormat="1" ht="12.75"/>
    <row r="433" s="84" customFormat="1" ht="12.75"/>
    <row r="434" s="84" customFormat="1" ht="12.75"/>
    <row r="435" s="84" customFormat="1" ht="12.75"/>
    <row r="436" s="84" customFormat="1" ht="12.75"/>
    <row r="437" s="84" customFormat="1" ht="12.75"/>
    <row r="438" s="84" customFormat="1" ht="12.75"/>
    <row r="439" s="84" customFormat="1" ht="12.75"/>
    <row r="440" s="84" customFormat="1" ht="12.75"/>
    <row r="441" s="84" customFormat="1" ht="12.75"/>
    <row r="442" s="84" customFormat="1" ht="12.75"/>
    <row r="443" s="84" customFormat="1" ht="12.75"/>
    <row r="444" s="84" customFormat="1" ht="12.75"/>
    <row r="445" s="84" customFormat="1" ht="12.75"/>
    <row r="446" s="84" customFormat="1" ht="12.75"/>
    <row r="447" s="84" customFormat="1" ht="12.75"/>
    <row r="448" s="84" customFormat="1" ht="12.75"/>
    <row r="449" s="84" customFormat="1" ht="12.75"/>
    <row r="450" s="84" customFormat="1" ht="12.75"/>
    <row r="451" s="84" customFormat="1" ht="12.75"/>
    <row r="452" s="84" customFormat="1" ht="12.75"/>
    <row r="453" s="84" customFormat="1" ht="12.75"/>
    <row r="454" s="84" customFormat="1" ht="12.75"/>
    <row r="455" s="84" customFormat="1" ht="12.75"/>
    <row r="456" s="84" customFormat="1" ht="12.75"/>
    <row r="457" s="84" customFormat="1" ht="12.75"/>
    <row r="458" s="84" customFormat="1" ht="12.75"/>
    <row r="459" s="84" customFormat="1" ht="12.75"/>
    <row r="460" s="84" customFormat="1" ht="12.75"/>
    <row r="461" s="84" customFormat="1" ht="12.75"/>
    <row r="462" s="84" customFormat="1" ht="12.75"/>
    <row r="463" s="84" customFormat="1" ht="12.75"/>
    <row r="464" s="84" customFormat="1" ht="12.75"/>
    <row r="465" s="84" customFormat="1" ht="12.75"/>
    <row r="466" s="84" customFormat="1" ht="12.75"/>
    <row r="467" s="84" customFormat="1" ht="12.75"/>
    <row r="468" s="84" customFormat="1" ht="12.75"/>
    <row r="469" s="84" customFormat="1" ht="12.75"/>
    <row r="470" s="84" customFormat="1" ht="12.75"/>
    <row r="471" s="84" customFormat="1" ht="12.75"/>
    <row r="472" s="84" customFormat="1" ht="12.75"/>
    <row r="473" s="84" customFormat="1" ht="12.75"/>
    <row r="474" s="84" customFormat="1" ht="12.75"/>
    <row r="475" s="84" customFormat="1" ht="12.75"/>
    <row r="476" s="84" customFormat="1" ht="12.75"/>
    <row r="477" s="84" customFormat="1" ht="12.75"/>
    <row r="478" s="84" customFormat="1" ht="12.75"/>
    <row r="479" s="84" customFormat="1" ht="12.75"/>
    <row r="480" s="84" customFormat="1" ht="12.75"/>
    <row r="481" s="84" customFormat="1" ht="12.75"/>
    <row r="482" s="84" customFormat="1" ht="12.75"/>
    <row r="483" s="84" customFormat="1" ht="12.75"/>
    <row r="484" s="84" customFormat="1" ht="12.75"/>
    <row r="485" s="84" customFormat="1" ht="12.75"/>
    <row r="486" s="84" customFormat="1" ht="12.75"/>
    <row r="487" s="84" customFormat="1" ht="12.75"/>
    <row r="488" s="84" customFormat="1" ht="12.75"/>
    <row r="489" s="84" customFormat="1" ht="12.75"/>
    <row r="490" s="84" customFormat="1" ht="12.75"/>
    <row r="491" s="84" customFormat="1" ht="12.75"/>
    <row r="492" s="84" customFormat="1" ht="12.75"/>
    <row r="493" s="84" customFormat="1" ht="12.75"/>
    <row r="494" s="84" customFormat="1" ht="12.75"/>
    <row r="495" s="84" customFormat="1" ht="12.75"/>
    <row r="496" s="84" customFormat="1" ht="12.75"/>
    <row r="497" s="84" customFormat="1" ht="12.75"/>
    <row r="498" s="84" customFormat="1" ht="12.75"/>
    <row r="499" s="84" customFormat="1" ht="12.75"/>
    <row r="500" s="84" customFormat="1" ht="12.75"/>
    <row r="501" s="84" customFormat="1" ht="12.75"/>
    <row r="502" s="84" customFormat="1" ht="12.75"/>
    <row r="503" s="84" customFormat="1" ht="12.75"/>
    <row r="504" s="84" customFormat="1" ht="12.75"/>
    <row r="505" s="84" customFormat="1" ht="12.75"/>
    <row r="506" s="84" customFormat="1" ht="12.75"/>
    <row r="507" s="84" customFormat="1" ht="12.75"/>
    <row r="508" s="84" customFormat="1" ht="12.75"/>
    <row r="509" s="84" customFormat="1" ht="12.75"/>
    <row r="510" s="84" customFormat="1" ht="12.75"/>
    <row r="511" s="84" customFormat="1" ht="12.75"/>
    <row r="512" s="84" customFormat="1" ht="12.75"/>
    <row r="513" s="84" customFormat="1" ht="12.75"/>
    <row r="514" s="84" customFormat="1" ht="12.75"/>
    <row r="515" s="84" customFormat="1" ht="12.75"/>
    <row r="516" s="84" customFormat="1" ht="12.75"/>
    <row r="517" s="84" customFormat="1" ht="12.75"/>
    <row r="518" s="84" customFormat="1" ht="12.75"/>
    <row r="519" s="84" customFormat="1" ht="12.75"/>
    <row r="520" s="84" customFormat="1" ht="12.75"/>
    <row r="521" s="84" customFormat="1" ht="12.75"/>
    <row r="522" s="84" customFormat="1" ht="12.75"/>
    <row r="523" s="84" customFormat="1" ht="12.75"/>
    <row r="524" s="84" customFormat="1" ht="12.75"/>
    <row r="525" s="84" customFormat="1" ht="12.75"/>
    <row r="526" s="84" customFormat="1" ht="12.75"/>
    <row r="527" s="84" customFormat="1" ht="12.75"/>
    <row r="528" s="84" customFormat="1" ht="12.75"/>
    <row r="529" s="84" customFormat="1" ht="12.75"/>
    <row r="530" s="84" customFormat="1" ht="12.75"/>
    <row r="531" s="84" customFormat="1" ht="12.75"/>
    <row r="532" s="84" customFormat="1" ht="12.75"/>
    <row r="533" s="84" customFormat="1" ht="12.75"/>
    <row r="534" s="84" customFormat="1" ht="12.75"/>
    <row r="535" s="84" customFormat="1" ht="12.75"/>
    <row r="536" s="84" customFormat="1" ht="12.75"/>
    <row r="537" s="84" customFormat="1" ht="12.75"/>
    <row r="538" s="84" customFormat="1" ht="12.75"/>
    <row r="539" s="84" customFormat="1" ht="12.75"/>
    <row r="540" s="84" customFormat="1" ht="12.75"/>
    <row r="541" s="84" customFormat="1" ht="12.75"/>
    <row r="542" s="84" customFormat="1" ht="12.75"/>
    <row r="543" s="84" customFormat="1" ht="12.75"/>
    <row r="544" s="84" customFormat="1" ht="12.75"/>
    <row r="545" s="84" customFormat="1" ht="12.75"/>
    <row r="546" s="84" customFormat="1" ht="12.75"/>
    <row r="547" s="84" customFormat="1" ht="12.75"/>
    <row r="548" s="84" customFormat="1" ht="12.75"/>
    <row r="549" s="84" customFormat="1" ht="12.75"/>
    <row r="550" s="84" customFormat="1" ht="12.75"/>
    <row r="551" s="84" customFormat="1" ht="12.75"/>
    <row r="552" s="84" customFormat="1" ht="12.75"/>
    <row r="553" s="84" customFormat="1" ht="12.75"/>
    <row r="554" s="84" customFormat="1" ht="12.75"/>
    <row r="555" s="84" customFormat="1" ht="12.75"/>
    <row r="556" s="84" customFormat="1" ht="12.75"/>
    <row r="557" s="84" customFormat="1" ht="12.75"/>
    <row r="558" s="84" customFormat="1" ht="12.75"/>
    <row r="559" s="84" customFormat="1" ht="12.75"/>
    <row r="560" s="84" customFormat="1" ht="12.75"/>
    <row r="561" s="84" customFormat="1" ht="12.75"/>
    <row r="562" s="84" customFormat="1" ht="12.75"/>
    <row r="563" s="84" customFormat="1" ht="12.75"/>
    <row r="564" s="84" customFormat="1" ht="12.75"/>
    <row r="565" s="84" customFormat="1" ht="12.75"/>
    <row r="566" s="84" customFormat="1" ht="12.75"/>
    <row r="567" s="84" customFormat="1" ht="12.75"/>
    <row r="568" s="84" customFormat="1" ht="12.75"/>
    <row r="569" s="84" customFormat="1" ht="12.75"/>
    <row r="570" s="84" customFormat="1" ht="12.75"/>
    <row r="571" s="84" customFormat="1" ht="12.75"/>
    <row r="572" s="84" customFormat="1" ht="12.75"/>
    <row r="573" s="84" customFormat="1" ht="12.75"/>
    <row r="574" s="84" customFormat="1" ht="12.75"/>
    <row r="575" s="84" customFormat="1" ht="12.75"/>
    <row r="576" s="84" customFormat="1" ht="12.75"/>
    <row r="577" s="84" customFormat="1" ht="12.75"/>
    <row r="578" s="84" customFormat="1" ht="12.75"/>
    <row r="579" s="84" customFormat="1" ht="12.75"/>
    <row r="580" s="84" customFormat="1" ht="12.75"/>
    <row r="581" s="84" customFormat="1" ht="12.75"/>
    <row r="582" s="84" customFormat="1" ht="12.75"/>
    <row r="583" s="84" customFormat="1" ht="12.75"/>
    <row r="584" s="84" customFormat="1" ht="12.75"/>
    <row r="585" s="84" customFormat="1" ht="12.75"/>
    <row r="586" s="84" customFormat="1" ht="12.75"/>
    <row r="587" s="84" customFormat="1" ht="12.75"/>
    <row r="588" s="84" customFormat="1" ht="12.75"/>
    <row r="589" s="84" customFormat="1" ht="12.75"/>
    <row r="590" s="84" customFormat="1" ht="12.75"/>
    <row r="591" s="84" customFormat="1" ht="12.75"/>
    <row r="592" s="84" customFormat="1" ht="12.75"/>
    <row r="593" s="84" customFormat="1" ht="12.75"/>
    <row r="594" s="84" customFormat="1" ht="12.75"/>
    <row r="595" s="84" customFormat="1" ht="12.75"/>
    <row r="596" s="84" customFormat="1" ht="12.75"/>
    <row r="597" s="84" customFormat="1" ht="12.75"/>
    <row r="598" s="84" customFormat="1" ht="12.75"/>
    <row r="599" s="84" customFormat="1" ht="12.75"/>
    <row r="600" s="84" customFormat="1" ht="12.75"/>
    <row r="601" s="84" customFormat="1" ht="12.75"/>
    <row r="602" s="84" customFormat="1" ht="12.75"/>
    <row r="603" s="84" customFormat="1" ht="12.75"/>
    <row r="604" s="84" customFormat="1" ht="12.75"/>
    <row r="605" s="84" customFormat="1" ht="12.75"/>
    <row r="606" s="84" customFormat="1" ht="12.75"/>
    <row r="607" s="84" customFormat="1" ht="12.75"/>
    <row r="608" s="84" customFormat="1" ht="12.75"/>
    <row r="609" s="84" customFormat="1" ht="12.75"/>
    <row r="610" s="84" customFormat="1" ht="12.75"/>
    <row r="611" s="84" customFormat="1" ht="12.75"/>
    <row r="612" s="84" customFormat="1" ht="12.75"/>
    <row r="613" s="84" customFormat="1" ht="12.75"/>
    <row r="614" s="84" customFormat="1" ht="12.75"/>
    <row r="615" s="84" customFormat="1" ht="12.75"/>
    <row r="616" s="84" customFormat="1" ht="12.75"/>
    <row r="617" s="84" customFormat="1" ht="12.75"/>
    <row r="618" s="84" customFormat="1" ht="12.75"/>
    <row r="619" s="84" customFormat="1" ht="12.75"/>
    <row r="620" s="84" customFormat="1" ht="12.75"/>
    <row r="621" s="84" customFormat="1" ht="12.75"/>
    <row r="622" s="84" customFormat="1" ht="12.75"/>
    <row r="623" s="84" customFormat="1" ht="12.75"/>
    <row r="624" s="84" customFormat="1" ht="12.75"/>
    <row r="625" s="84" customFormat="1" ht="12.75"/>
    <row r="626" s="84" customFormat="1" ht="12.75"/>
    <row r="627" s="84" customFormat="1" ht="12.75"/>
    <row r="628" s="84" customFormat="1" ht="12.75"/>
    <row r="629" s="84" customFormat="1" ht="12.75"/>
    <row r="630" s="84" customFormat="1" ht="12.75"/>
    <row r="631" s="84" customFormat="1" ht="12.75"/>
    <row r="632" s="84" customFormat="1" ht="12.75"/>
    <row r="633" s="84" customFormat="1" ht="12.75"/>
    <row r="634" s="84" customFormat="1" ht="12.75"/>
    <row r="635" s="84" customFormat="1" ht="12.75"/>
  </sheetData>
  <sheetProtection password="EF65" sheet="1" objects="1" scenarios="1"/>
  <mergeCells count="138">
    <mergeCell ref="D43:F43"/>
    <mergeCell ref="B36:C36"/>
    <mergeCell ref="B28:C28"/>
    <mergeCell ref="B32:C32"/>
    <mergeCell ref="B33:C33"/>
    <mergeCell ref="B34:C34"/>
    <mergeCell ref="D32:F32"/>
    <mergeCell ref="D41:F41"/>
    <mergeCell ref="D42:F42"/>
    <mergeCell ref="B37:C37"/>
    <mergeCell ref="G43:I43"/>
    <mergeCell ref="B47:C47"/>
    <mergeCell ref="D46:F46"/>
    <mergeCell ref="D47:F47"/>
    <mergeCell ref="B45:C45"/>
    <mergeCell ref="D45:F45"/>
    <mergeCell ref="G45:I45"/>
    <mergeCell ref="G44:I44"/>
    <mergeCell ref="B44:C44"/>
    <mergeCell ref="D44:F44"/>
    <mergeCell ref="A49:I49"/>
    <mergeCell ref="G48:I48"/>
    <mergeCell ref="G47:I47"/>
    <mergeCell ref="G39:I39"/>
    <mergeCell ref="G46:I46"/>
    <mergeCell ref="G40:I40"/>
    <mergeCell ref="G42:I42"/>
    <mergeCell ref="G41:I41"/>
    <mergeCell ref="B46:C46"/>
    <mergeCell ref="B43:C43"/>
    <mergeCell ref="D16:E16"/>
    <mergeCell ref="H16:I16"/>
    <mergeCell ref="F17:G17"/>
    <mergeCell ref="F16:G16"/>
    <mergeCell ref="H17:I17"/>
    <mergeCell ref="F18:G18"/>
    <mergeCell ref="H18:I18"/>
    <mergeCell ref="G37:I37"/>
    <mergeCell ref="D36:F36"/>
    <mergeCell ref="D37:F37"/>
    <mergeCell ref="G35:I35"/>
    <mergeCell ref="G36:I36"/>
    <mergeCell ref="D35:F35"/>
    <mergeCell ref="A2:B2"/>
    <mergeCell ref="C2:E2"/>
    <mergeCell ref="H5:I5"/>
    <mergeCell ref="H6:I6"/>
    <mergeCell ref="G2:I2"/>
    <mergeCell ref="E13:F13"/>
    <mergeCell ref="H13:I13"/>
    <mergeCell ref="A1:I1"/>
    <mergeCell ref="H19:I19"/>
    <mergeCell ref="F20:G20"/>
    <mergeCell ref="H20:I20"/>
    <mergeCell ref="E6:F6"/>
    <mergeCell ref="E8:F8"/>
    <mergeCell ref="E7:F7"/>
    <mergeCell ref="A15:I15"/>
    <mergeCell ref="H7:I7"/>
    <mergeCell ref="H8:I8"/>
    <mergeCell ref="E5:F5"/>
    <mergeCell ref="D17:E17"/>
    <mergeCell ref="G33:I33"/>
    <mergeCell ref="G28:I28"/>
    <mergeCell ref="H9:I9"/>
    <mergeCell ref="F19:G19"/>
    <mergeCell ref="G24:I24"/>
    <mergeCell ref="H11:I11"/>
    <mergeCell ref="D26:F26"/>
    <mergeCell ref="A31:I31"/>
    <mergeCell ref="B16:C16"/>
    <mergeCell ref="B14:C14"/>
    <mergeCell ref="E14:F14"/>
    <mergeCell ref="A3:I3"/>
    <mergeCell ref="A4:C4"/>
    <mergeCell ref="H4:I4"/>
    <mergeCell ref="E4:F4"/>
    <mergeCell ref="A16:A17"/>
    <mergeCell ref="E10:F10"/>
    <mergeCell ref="H10:I10"/>
    <mergeCell ref="H14:I14"/>
    <mergeCell ref="B13:C13"/>
    <mergeCell ref="B12:C12"/>
    <mergeCell ref="B9:C9"/>
    <mergeCell ref="B10:C10"/>
    <mergeCell ref="B11:C11"/>
    <mergeCell ref="E9:F9"/>
    <mergeCell ref="E11:F11"/>
    <mergeCell ref="E12:F12"/>
    <mergeCell ref="B5:C5"/>
    <mergeCell ref="B6:C6"/>
    <mergeCell ref="B7:C7"/>
    <mergeCell ref="B8:C8"/>
    <mergeCell ref="D22:E22"/>
    <mergeCell ref="A38:I38"/>
    <mergeCell ref="G26:I26"/>
    <mergeCell ref="G30:I30"/>
    <mergeCell ref="G34:I34"/>
    <mergeCell ref="B20:C20"/>
    <mergeCell ref="D48:F48"/>
    <mergeCell ref="B39:C39"/>
    <mergeCell ref="B40:C40"/>
    <mergeCell ref="D33:F33"/>
    <mergeCell ref="B48:C48"/>
    <mergeCell ref="B41:C41"/>
    <mergeCell ref="B42:C42"/>
    <mergeCell ref="D34:F34"/>
    <mergeCell ref="D39:F39"/>
    <mergeCell ref="D40:F40"/>
    <mergeCell ref="B24:C24"/>
    <mergeCell ref="B25:C25"/>
    <mergeCell ref="B21:C21"/>
    <mergeCell ref="D25:F25"/>
    <mergeCell ref="H22:I22"/>
    <mergeCell ref="D21:E21"/>
    <mergeCell ref="G25:I25"/>
    <mergeCell ref="D24:F24"/>
    <mergeCell ref="H21:I21"/>
    <mergeCell ref="A23:I23"/>
    <mergeCell ref="B26:C26"/>
    <mergeCell ref="B29:C29"/>
    <mergeCell ref="B35:C35"/>
    <mergeCell ref="A27:I27"/>
    <mergeCell ref="B30:C30"/>
    <mergeCell ref="D28:F28"/>
    <mergeCell ref="D30:F30"/>
    <mergeCell ref="D29:F29"/>
    <mergeCell ref="G29:I29"/>
    <mergeCell ref="G32:I32"/>
    <mergeCell ref="B17:C17"/>
    <mergeCell ref="B18:C18"/>
    <mergeCell ref="B22:C22"/>
    <mergeCell ref="D18:E18"/>
    <mergeCell ref="F21:G21"/>
    <mergeCell ref="F22:G22"/>
    <mergeCell ref="B19:C19"/>
    <mergeCell ref="D19:E19"/>
    <mergeCell ref="D20:E20"/>
  </mergeCells>
  <printOptions horizontalCentered="1" verticalCentered="1"/>
  <pageMargins left="0.3937007874015748" right="0.3937007874015748" top="0.3937007874015748" bottom="0.1968503937007874" header="0.5118110236220472" footer="0.5118110236220472"/>
  <pageSetup fitToHeight="1" fitToWidth="1" horizontalDpi="600" verticalDpi="600" orientation="portrait" paperSize="9" scale="91"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8"/>
  <sheetViews>
    <sheetView showZeros="0" zoomScalePageLayoutView="0" workbookViewId="0" topLeftCell="A1">
      <selection activeCell="K4" sqref="K4"/>
    </sheetView>
  </sheetViews>
  <sheetFormatPr defaultColWidth="9.140625" defaultRowHeight="12.75"/>
  <cols>
    <col min="1" max="1" width="11.140625" style="26" customWidth="1"/>
    <col min="2" max="2" width="20.421875" style="26" customWidth="1"/>
    <col min="3" max="3" width="14.140625" style="26" customWidth="1"/>
    <col min="4" max="4" width="4.8515625" style="26" customWidth="1"/>
    <col min="5" max="5" width="11.8515625" style="26" customWidth="1"/>
    <col min="6" max="6" width="11.00390625" style="26" customWidth="1"/>
    <col min="7" max="7" width="3.140625" style="26" customWidth="1"/>
    <col min="8" max="8" width="6.7109375" style="26" customWidth="1"/>
    <col min="9" max="9" width="10.28125" style="26" customWidth="1"/>
    <col min="10" max="11" width="6.7109375" style="26" customWidth="1"/>
    <col min="12" max="16384" width="9.140625" style="25" customWidth="1"/>
  </cols>
  <sheetData>
    <row r="1" spans="1:11" ht="12.75">
      <c r="A1" s="810" t="s">
        <v>533</v>
      </c>
      <c r="B1" s="811"/>
      <c r="C1" s="811"/>
      <c r="D1" s="811"/>
      <c r="E1" s="811"/>
      <c r="F1" s="811"/>
      <c r="G1" s="811"/>
      <c r="H1" s="811"/>
      <c r="I1" s="811"/>
      <c r="J1" s="811"/>
      <c r="K1" s="811"/>
    </row>
    <row r="2" spans="1:11" ht="13.5" customHeight="1" thickBot="1">
      <c r="A2" s="812" t="s">
        <v>525</v>
      </c>
      <c r="B2" s="813"/>
      <c r="C2" s="813"/>
      <c r="D2" s="813"/>
      <c r="E2" s="813"/>
      <c r="F2" s="813"/>
      <c r="G2" s="813"/>
      <c r="H2" s="813"/>
      <c r="I2" s="813"/>
      <c r="J2" s="813"/>
      <c r="K2" s="813"/>
    </row>
    <row r="3" spans="1:11" ht="16.5" customHeight="1">
      <c r="A3" s="814" t="s">
        <v>585</v>
      </c>
      <c r="B3" s="815"/>
      <c r="C3" s="815"/>
      <c r="D3" s="815"/>
      <c r="E3" s="815"/>
      <c r="F3" s="815"/>
      <c r="G3" s="815"/>
      <c r="H3" s="815"/>
      <c r="I3" s="815"/>
      <c r="J3" s="816"/>
      <c r="K3" s="238"/>
    </row>
    <row r="4" spans="1:11" ht="16.5" customHeight="1">
      <c r="A4" s="779" t="s">
        <v>136</v>
      </c>
      <c r="B4" s="780"/>
      <c r="C4" s="780"/>
      <c r="D4" s="780"/>
      <c r="E4" s="780"/>
      <c r="F4" s="780"/>
      <c r="G4" s="780"/>
      <c r="H4" s="780"/>
      <c r="I4" s="781"/>
      <c r="J4" s="782"/>
      <c r="K4" s="236"/>
    </row>
    <row r="5" spans="1:11" ht="16.5" customHeight="1">
      <c r="A5" s="779" t="s">
        <v>137</v>
      </c>
      <c r="B5" s="780"/>
      <c r="C5" s="780"/>
      <c r="D5" s="780"/>
      <c r="E5" s="780"/>
      <c r="F5" s="780"/>
      <c r="G5" s="780"/>
      <c r="H5" s="780"/>
      <c r="I5" s="781"/>
      <c r="J5" s="782"/>
      <c r="K5" s="236"/>
    </row>
    <row r="6" spans="1:11" ht="16.5" customHeight="1">
      <c r="A6" s="779" t="s">
        <v>722</v>
      </c>
      <c r="B6" s="780"/>
      <c r="C6" s="780"/>
      <c r="D6" s="780"/>
      <c r="E6" s="780"/>
      <c r="F6" s="780"/>
      <c r="G6" s="780"/>
      <c r="H6" s="780"/>
      <c r="I6" s="781"/>
      <c r="J6" s="782"/>
      <c r="K6" s="236"/>
    </row>
    <row r="7" spans="1:11" ht="16.5" customHeight="1">
      <c r="A7" s="779" t="s">
        <v>488</v>
      </c>
      <c r="B7" s="780"/>
      <c r="C7" s="780"/>
      <c r="D7" s="780"/>
      <c r="E7" s="780"/>
      <c r="F7" s="780"/>
      <c r="G7" s="780"/>
      <c r="H7" s="780"/>
      <c r="I7" s="781"/>
      <c r="J7" s="782"/>
      <c r="K7" s="236"/>
    </row>
    <row r="8" spans="1:11" ht="16.5" customHeight="1">
      <c r="A8" s="779" t="s">
        <v>12</v>
      </c>
      <c r="B8" s="780"/>
      <c r="C8" s="780"/>
      <c r="D8" s="780"/>
      <c r="E8" s="780"/>
      <c r="F8" s="780"/>
      <c r="G8" s="780"/>
      <c r="H8" s="780"/>
      <c r="I8" s="781"/>
      <c r="J8" s="782"/>
      <c r="K8" s="236"/>
    </row>
    <row r="9" spans="1:11" ht="24" customHeight="1">
      <c r="A9" s="779" t="s">
        <v>138</v>
      </c>
      <c r="B9" s="780"/>
      <c r="C9" s="780"/>
      <c r="D9" s="780"/>
      <c r="E9" s="780"/>
      <c r="F9" s="780"/>
      <c r="G9" s="780"/>
      <c r="H9" s="780"/>
      <c r="I9" s="781"/>
      <c r="J9" s="782"/>
      <c r="K9" s="236"/>
    </row>
    <row r="10" spans="1:11" ht="16.5" customHeight="1">
      <c r="A10" s="779" t="s">
        <v>139</v>
      </c>
      <c r="B10" s="780"/>
      <c r="C10" s="780"/>
      <c r="D10" s="780"/>
      <c r="E10" s="780"/>
      <c r="F10" s="780"/>
      <c r="G10" s="780"/>
      <c r="H10" s="780"/>
      <c r="I10" s="781"/>
      <c r="J10" s="782"/>
      <c r="K10" s="236"/>
    </row>
    <row r="11" spans="1:11" ht="16.5" customHeight="1">
      <c r="A11" s="779" t="s">
        <v>616</v>
      </c>
      <c r="B11" s="780"/>
      <c r="C11" s="780"/>
      <c r="D11" s="780"/>
      <c r="E11" s="780"/>
      <c r="F11" s="780"/>
      <c r="G11" s="780"/>
      <c r="H11" s="780"/>
      <c r="I11" s="781"/>
      <c r="J11" s="782"/>
      <c r="K11" s="236"/>
    </row>
    <row r="12" spans="1:11" ht="16.5" customHeight="1">
      <c r="A12" s="779" t="s">
        <v>140</v>
      </c>
      <c r="B12" s="780"/>
      <c r="C12" s="780"/>
      <c r="D12" s="780"/>
      <c r="E12" s="780"/>
      <c r="F12" s="780"/>
      <c r="G12" s="780"/>
      <c r="H12" s="780"/>
      <c r="I12" s="781"/>
      <c r="J12" s="782"/>
      <c r="K12" s="236"/>
    </row>
    <row r="13" spans="1:11" ht="16.5" customHeight="1">
      <c r="A13" s="779" t="s">
        <v>370</v>
      </c>
      <c r="B13" s="780"/>
      <c r="C13" s="780"/>
      <c r="D13" s="780"/>
      <c r="E13" s="780"/>
      <c r="F13" s="780"/>
      <c r="G13" s="780"/>
      <c r="H13" s="780"/>
      <c r="I13" s="781"/>
      <c r="J13" s="782"/>
      <c r="K13" s="236"/>
    </row>
    <row r="14" spans="1:11" ht="16.5" customHeight="1">
      <c r="A14" s="779" t="s">
        <v>642</v>
      </c>
      <c r="B14" s="780"/>
      <c r="C14" s="780"/>
      <c r="D14" s="780"/>
      <c r="E14" s="780"/>
      <c r="F14" s="780"/>
      <c r="G14" s="780"/>
      <c r="H14" s="780"/>
      <c r="I14" s="781"/>
      <c r="J14" s="782"/>
      <c r="K14" s="236"/>
    </row>
    <row r="15" spans="1:11" ht="16.5" customHeight="1">
      <c r="A15" s="779" t="s">
        <v>141</v>
      </c>
      <c r="B15" s="780"/>
      <c r="C15" s="780"/>
      <c r="D15" s="780"/>
      <c r="E15" s="780"/>
      <c r="F15" s="780"/>
      <c r="G15" s="780"/>
      <c r="H15" s="780"/>
      <c r="I15" s="781"/>
      <c r="J15" s="782"/>
      <c r="K15" s="236"/>
    </row>
    <row r="16" spans="1:11" ht="16.5" customHeight="1">
      <c r="A16" s="779" t="s">
        <v>723</v>
      </c>
      <c r="B16" s="780"/>
      <c r="C16" s="780"/>
      <c r="D16" s="780"/>
      <c r="E16" s="780"/>
      <c r="F16" s="780"/>
      <c r="G16" s="780"/>
      <c r="H16" s="780"/>
      <c r="I16" s="781"/>
      <c r="J16" s="782"/>
      <c r="K16" s="236"/>
    </row>
    <row r="17" spans="1:11" ht="16.5" customHeight="1">
      <c r="A17" s="779" t="s">
        <v>142</v>
      </c>
      <c r="B17" s="780"/>
      <c r="C17" s="780"/>
      <c r="D17" s="780"/>
      <c r="E17" s="780"/>
      <c r="F17" s="780"/>
      <c r="G17" s="780"/>
      <c r="H17" s="780"/>
      <c r="I17" s="781"/>
      <c r="J17" s="782"/>
      <c r="K17" s="236"/>
    </row>
    <row r="18" spans="1:11" ht="16.5" customHeight="1">
      <c r="A18" s="779" t="s">
        <v>143</v>
      </c>
      <c r="B18" s="780"/>
      <c r="C18" s="780"/>
      <c r="D18" s="780"/>
      <c r="E18" s="780"/>
      <c r="F18" s="780"/>
      <c r="G18" s="780"/>
      <c r="H18" s="780"/>
      <c r="I18" s="781"/>
      <c r="J18" s="782"/>
      <c r="K18" s="236"/>
    </row>
    <row r="19" spans="1:11" ht="16.5" customHeight="1">
      <c r="A19" s="779" t="s">
        <v>144</v>
      </c>
      <c r="B19" s="780"/>
      <c r="C19" s="780"/>
      <c r="D19" s="780"/>
      <c r="E19" s="780"/>
      <c r="F19" s="780"/>
      <c r="G19" s="780"/>
      <c r="H19" s="780"/>
      <c r="I19" s="781"/>
      <c r="J19" s="782"/>
      <c r="K19" s="236"/>
    </row>
    <row r="20" spans="1:11" ht="16.5" customHeight="1">
      <c r="A20" s="779" t="s">
        <v>81</v>
      </c>
      <c r="B20" s="780"/>
      <c r="C20" s="780"/>
      <c r="D20" s="780"/>
      <c r="E20" s="780"/>
      <c r="F20" s="780"/>
      <c r="G20" s="780"/>
      <c r="H20" s="780"/>
      <c r="I20" s="781"/>
      <c r="J20" s="782"/>
      <c r="K20" s="236"/>
    </row>
    <row r="21" spans="1:11" ht="16.5" customHeight="1">
      <c r="A21" s="779" t="s">
        <v>589</v>
      </c>
      <c r="B21" s="780"/>
      <c r="C21" s="780"/>
      <c r="D21" s="780"/>
      <c r="E21" s="780"/>
      <c r="F21" s="780"/>
      <c r="G21" s="780"/>
      <c r="H21" s="780"/>
      <c r="I21" s="781"/>
      <c r="J21" s="782"/>
      <c r="K21" s="236"/>
    </row>
    <row r="22" spans="1:11" ht="16.5" customHeight="1" thickBot="1">
      <c r="A22" s="819" t="s">
        <v>145</v>
      </c>
      <c r="B22" s="820"/>
      <c r="C22" s="820"/>
      <c r="D22" s="820"/>
      <c r="E22" s="820"/>
      <c r="F22" s="820"/>
      <c r="G22" s="820"/>
      <c r="H22" s="820"/>
      <c r="I22" s="821"/>
      <c r="J22" s="822"/>
      <c r="K22" s="237">
        <f>SUM(K4:K21)</f>
        <v>0</v>
      </c>
    </row>
    <row r="23" spans="1:11" ht="6" customHeight="1" thickBot="1">
      <c r="A23" s="783"/>
      <c r="B23" s="783"/>
      <c r="C23" s="783"/>
      <c r="D23" s="783"/>
      <c r="E23" s="783"/>
      <c r="F23" s="783"/>
      <c r="G23" s="783"/>
      <c r="H23" s="783"/>
      <c r="I23" s="783"/>
      <c r="J23" s="783"/>
      <c r="K23" s="783"/>
    </row>
    <row r="24" spans="1:11" ht="26.25" customHeight="1">
      <c r="A24" s="785" t="s">
        <v>376</v>
      </c>
      <c r="B24" s="786"/>
      <c r="C24" s="786"/>
      <c r="D24" s="786"/>
      <c r="E24" s="786"/>
      <c r="F24" s="786"/>
      <c r="G24" s="786"/>
      <c r="H24" s="786"/>
      <c r="I24" s="786"/>
      <c r="J24" s="786"/>
      <c r="K24" s="786"/>
    </row>
    <row r="25" spans="1:11" ht="9" customHeight="1" thickBot="1">
      <c r="A25" s="784"/>
      <c r="B25" s="418"/>
      <c r="C25" s="418"/>
      <c r="D25" s="418"/>
      <c r="E25" s="418"/>
      <c r="F25" s="418"/>
      <c r="G25" s="418"/>
      <c r="H25" s="418"/>
      <c r="I25" s="418"/>
      <c r="J25" s="418"/>
      <c r="K25" s="418"/>
    </row>
    <row r="26" spans="1:11" ht="13.5" customHeight="1">
      <c r="A26" s="844" t="s">
        <v>146</v>
      </c>
      <c r="B26" s="613"/>
      <c r="C26" s="790" t="s">
        <v>147</v>
      </c>
      <c r="D26" s="790"/>
      <c r="E26" s="839"/>
      <c r="F26" s="839"/>
      <c r="G26" s="839"/>
      <c r="H26" s="839"/>
      <c r="I26" s="839"/>
      <c r="J26" s="839"/>
      <c r="K26" s="840"/>
    </row>
    <row r="27" spans="1:11" ht="18" customHeight="1">
      <c r="A27" s="841"/>
      <c r="B27" s="842"/>
      <c r="C27" s="791"/>
      <c r="D27" s="792"/>
      <c r="E27" s="548"/>
      <c r="F27" s="548"/>
      <c r="G27" s="548"/>
      <c r="H27" s="548"/>
      <c r="I27" s="548"/>
      <c r="J27" s="548"/>
      <c r="K27" s="843"/>
    </row>
    <row r="28" spans="1:11" ht="13.5" customHeight="1">
      <c r="A28" s="787" t="s">
        <v>82</v>
      </c>
      <c r="B28" s="788"/>
      <c r="C28" s="788"/>
      <c r="D28" s="788"/>
      <c r="E28" s="788"/>
      <c r="F28" s="788"/>
      <c r="G28" s="788"/>
      <c r="H28" s="788"/>
      <c r="I28" s="788"/>
      <c r="J28" s="788"/>
      <c r="K28" s="789"/>
    </row>
    <row r="29" spans="1:11" ht="18" customHeight="1">
      <c r="A29" s="776" t="str">
        <f>+CONCATENATE(ZAKL_DATA!D21," ",ZAKL_DATA!D20," ",ZAKL_DATA!D22)</f>
        <v>  </v>
      </c>
      <c r="B29" s="777"/>
      <c r="C29" s="777"/>
      <c r="D29" s="777"/>
      <c r="E29" s="777"/>
      <c r="F29" s="777"/>
      <c r="G29" s="777"/>
      <c r="H29" s="777"/>
      <c r="I29" s="777"/>
      <c r="J29" s="777"/>
      <c r="K29" s="778"/>
    </row>
    <row r="30" spans="1:11" ht="13.5" customHeight="1">
      <c r="A30" s="787" t="s">
        <v>371</v>
      </c>
      <c r="B30" s="788"/>
      <c r="C30" s="788"/>
      <c r="D30" s="788"/>
      <c r="E30" s="788"/>
      <c r="F30" s="788"/>
      <c r="G30" s="788"/>
      <c r="H30" s="788"/>
      <c r="I30" s="788"/>
      <c r="J30" s="788"/>
      <c r="K30" s="789"/>
    </row>
    <row r="31" spans="1:11" ht="18" customHeight="1">
      <c r="A31" s="776"/>
      <c r="B31" s="777"/>
      <c r="C31" s="777"/>
      <c r="D31" s="777"/>
      <c r="E31" s="777"/>
      <c r="F31" s="777"/>
      <c r="G31" s="777"/>
      <c r="H31" s="777"/>
      <c r="I31" s="777"/>
      <c r="J31" s="777"/>
      <c r="K31" s="778"/>
    </row>
    <row r="32" spans="1:11" ht="13.5" customHeight="1">
      <c r="A32" s="796" t="s">
        <v>372</v>
      </c>
      <c r="B32" s="788"/>
      <c r="C32" s="788"/>
      <c r="D32" s="788"/>
      <c r="E32" s="788"/>
      <c r="F32" s="788"/>
      <c r="G32" s="788"/>
      <c r="H32" s="788"/>
      <c r="I32" s="788"/>
      <c r="J32" s="788"/>
      <c r="K32" s="789"/>
    </row>
    <row r="33" spans="1:11" ht="13.5" customHeight="1">
      <c r="A33" s="796" t="s">
        <v>83</v>
      </c>
      <c r="B33" s="788"/>
      <c r="C33" s="788"/>
      <c r="D33" s="788"/>
      <c r="E33" s="788"/>
      <c r="F33" s="788"/>
      <c r="G33" s="788"/>
      <c r="H33" s="788"/>
      <c r="I33" s="788"/>
      <c r="J33" s="788"/>
      <c r="K33" s="789"/>
    </row>
    <row r="34" spans="1:11" ht="13.5" customHeight="1">
      <c r="A34" s="787" t="s">
        <v>84</v>
      </c>
      <c r="B34" s="788"/>
      <c r="C34" s="788"/>
      <c r="D34" s="788"/>
      <c r="E34" s="788"/>
      <c r="F34" s="788"/>
      <c r="G34" s="788"/>
      <c r="H34" s="788"/>
      <c r="I34" s="788"/>
      <c r="J34" s="788"/>
      <c r="K34" s="789"/>
    </row>
    <row r="35" spans="1:11" ht="18" customHeight="1">
      <c r="A35" s="776" t="str">
        <f>+CONCATENATE(ZAKL_DATA!D21," ",ZAKL_DATA!D20," ",ZAKL_DATA!D22)</f>
        <v>  </v>
      </c>
      <c r="B35" s="777"/>
      <c r="C35" s="777"/>
      <c r="D35" s="777"/>
      <c r="E35" s="777"/>
      <c r="F35" s="777"/>
      <c r="G35" s="777"/>
      <c r="H35" s="777"/>
      <c r="I35" s="777"/>
      <c r="J35" s="777"/>
      <c r="K35" s="778"/>
    </row>
    <row r="36" spans="1:11" ht="4.5" customHeight="1" thickBot="1">
      <c r="A36" s="833"/>
      <c r="B36" s="834"/>
      <c r="C36" s="834"/>
      <c r="D36" s="834"/>
      <c r="E36" s="834"/>
      <c r="F36" s="834"/>
      <c r="G36" s="834"/>
      <c r="H36" s="834"/>
      <c r="I36" s="834"/>
      <c r="J36" s="834"/>
      <c r="K36" s="835"/>
    </row>
    <row r="37" spans="1:11" ht="4.5" customHeight="1" thickBot="1">
      <c r="A37" s="817"/>
      <c r="B37" s="818"/>
      <c r="C37" s="818"/>
      <c r="D37" s="818"/>
      <c r="E37" s="818"/>
      <c r="F37" s="818"/>
      <c r="G37" s="818"/>
      <c r="H37" s="818"/>
      <c r="I37" s="818"/>
      <c r="J37" s="818"/>
      <c r="K37" s="818"/>
    </row>
    <row r="38" spans="1:11" ht="18" customHeight="1">
      <c r="A38" s="793" t="s">
        <v>724</v>
      </c>
      <c r="B38" s="794"/>
      <c r="C38" s="794"/>
      <c r="D38" s="794"/>
      <c r="E38" s="794"/>
      <c r="F38" s="794"/>
      <c r="G38" s="794"/>
      <c r="H38" s="794"/>
      <c r="I38" s="794"/>
      <c r="J38" s="794"/>
      <c r="K38" s="795"/>
    </row>
    <row r="39" spans="1:11" ht="21.75" customHeight="1">
      <c r="A39" s="808" t="s">
        <v>3</v>
      </c>
      <c r="B39" s="809"/>
      <c r="C39" s="807" t="s">
        <v>86</v>
      </c>
      <c r="D39" s="807"/>
      <c r="E39" s="807"/>
      <c r="F39" s="807"/>
      <c r="G39" s="845" t="s">
        <v>85</v>
      </c>
      <c r="H39" s="846"/>
      <c r="I39" s="846"/>
      <c r="J39" s="846"/>
      <c r="K39" s="847"/>
    </row>
    <row r="40" spans="1:11" ht="18" customHeight="1">
      <c r="A40" s="799">
        <f ca="1">+TODAY()</f>
        <v>42101</v>
      </c>
      <c r="B40" s="800"/>
      <c r="C40" s="807"/>
      <c r="D40" s="807"/>
      <c r="E40" s="807"/>
      <c r="F40" s="807"/>
      <c r="G40" s="801"/>
      <c r="H40" s="802"/>
      <c r="I40" s="802"/>
      <c r="J40" s="802"/>
      <c r="K40" s="803"/>
    </row>
    <row r="41" spans="1:11" ht="18" customHeight="1">
      <c r="A41" s="797"/>
      <c r="B41" s="798"/>
      <c r="C41" s="807"/>
      <c r="D41" s="807"/>
      <c r="E41" s="807"/>
      <c r="F41" s="807"/>
      <c r="G41" s="804"/>
      <c r="H41" s="805"/>
      <c r="I41" s="805"/>
      <c r="J41" s="805"/>
      <c r="K41" s="806"/>
    </row>
    <row r="42" spans="1:11" ht="4.5" customHeight="1" thickBot="1">
      <c r="A42" s="756"/>
      <c r="B42" s="456"/>
      <c r="C42" s="456"/>
      <c r="D42" s="456"/>
      <c r="E42" s="456"/>
      <c r="F42" s="456"/>
      <c r="G42" s="456"/>
      <c r="H42" s="456"/>
      <c r="I42" s="456"/>
      <c r="J42" s="456"/>
      <c r="K42" s="757"/>
    </row>
    <row r="43" spans="1:11" ht="4.5" customHeight="1">
      <c r="A43" s="669"/>
      <c r="B43" s="670"/>
      <c r="C43" s="670"/>
      <c r="D43" s="670"/>
      <c r="E43" s="670"/>
      <c r="F43" s="670"/>
      <c r="G43" s="670"/>
      <c r="H43" s="670"/>
      <c r="I43" s="670"/>
      <c r="J43" s="670"/>
      <c r="K43" s="670"/>
    </row>
    <row r="44" spans="1:11" s="27" customFormat="1" ht="13.5" customHeight="1">
      <c r="A44" s="830"/>
      <c r="B44" s="418"/>
      <c r="C44" s="418"/>
      <c r="D44" s="418"/>
      <c r="E44" s="418"/>
      <c r="F44" s="838" t="s">
        <v>18</v>
      </c>
      <c r="G44" s="500"/>
      <c r="H44" s="500"/>
      <c r="I44" s="500"/>
      <c r="J44" s="500"/>
      <c r="K44" s="501"/>
    </row>
    <row r="45" spans="1:11" s="27" customFormat="1" ht="9.75" customHeight="1">
      <c r="A45" s="831" t="s">
        <v>584</v>
      </c>
      <c r="B45" s="418"/>
      <c r="C45" s="418"/>
      <c r="D45" s="418"/>
      <c r="E45" s="418"/>
      <c r="F45" s="502"/>
      <c r="G45" s="503"/>
      <c r="H45" s="503"/>
      <c r="I45" s="503"/>
      <c r="J45" s="503"/>
      <c r="K45" s="489"/>
    </row>
    <row r="46" spans="1:11" s="27" customFormat="1" ht="30.75" customHeight="1">
      <c r="A46" s="828" t="s">
        <v>725</v>
      </c>
      <c r="B46" s="829"/>
      <c r="C46" s="829"/>
      <c r="D46" s="829"/>
      <c r="E46" s="829"/>
      <c r="F46" s="502"/>
      <c r="G46" s="503"/>
      <c r="H46" s="503"/>
      <c r="I46" s="503"/>
      <c r="J46" s="503"/>
      <c r="K46" s="489"/>
    </row>
    <row r="47" spans="1:11" s="27" customFormat="1" ht="19.5" customHeight="1">
      <c r="A47" s="836" t="s">
        <v>148</v>
      </c>
      <c r="B47" s="837"/>
      <c r="C47" s="837"/>
      <c r="D47" s="837"/>
      <c r="E47" s="837"/>
      <c r="F47" s="504"/>
      <c r="G47" s="505"/>
      <c r="H47" s="505"/>
      <c r="I47" s="505"/>
      <c r="J47" s="505"/>
      <c r="K47" s="506"/>
    </row>
    <row r="48" spans="1:11" s="27" customFormat="1" ht="4.5" customHeight="1" thickBot="1">
      <c r="A48" s="768"/>
      <c r="B48" s="769"/>
      <c r="C48" s="769"/>
      <c r="D48" s="769"/>
      <c r="E48" s="769"/>
      <c r="F48" s="769"/>
      <c r="G48" s="769"/>
      <c r="H48" s="769"/>
      <c r="I48" s="769"/>
      <c r="J48" s="769"/>
      <c r="K48" s="769"/>
    </row>
    <row r="49" spans="1:11" s="27" customFormat="1" ht="18" customHeight="1">
      <c r="A49" s="762" t="s">
        <v>535</v>
      </c>
      <c r="B49" s="763"/>
      <c r="C49" s="763"/>
      <c r="D49" s="763"/>
      <c r="E49" s="763"/>
      <c r="F49" s="763"/>
      <c r="G49" s="763"/>
      <c r="H49" s="763"/>
      <c r="I49" s="763"/>
      <c r="J49" s="763"/>
      <c r="K49" s="764"/>
    </row>
    <row r="50" spans="1:11" s="27" customFormat="1" ht="18" customHeight="1">
      <c r="A50" s="758" t="s">
        <v>726</v>
      </c>
      <c r="B50" s="759"/>
      <c r="C50" s="759"/>
      <c r="D50" s="759"/>
      <c r="E50" s="759"/>
      <c r="F50" s="759"/>
      <c r="G50" s="759"/>
      <c r="H50" s="759"/>
      <c r="I50" s="759"/>
      <c r="J50" s="759"/>
      <c r="K50" s="760"/>
    </row>
    <row r="51" spans="1:11" s="27" customFormat="1" ht="18" customHeight="1">
      <c r="A51" s="758" t="s">
        <v>643</v>
      </c>
      <c r="B51" s="418"/>
      <c r="C51" s="418"/>
      <c r="D51" s="773">
        <f>MAX(-DAP3!D48,-DAP3!D34,0)</f>
        <v>0</v>
      </c>
      <c r="E51" s="761"/>
      <c r="F51" s="761"/>
      <c r="G51" s="761"/>
      <c r="H51" s="761"/>
      <c r="I51" s="761"/>
      <c r="J51" s="770"/>
      <c r="K51" s="116" t="s">
        <v>375</v>
      </c>
    </row>
    <row r="52" spans="1:11" s="27" customFormat="1" ht="18" customHeight="1">
      <c r="A52" s="758" t="s">
        <v>686</v>
      </c>
      <c r="B52" s="418"/>
      <c r="C52" s="771" t="str">
        <f>IF(D51=0," ",+CONCATENATE(ZAKL_DATA!B16," ",ZAKL_DATA!B17,", ",ZAKL_DATA!B18))</f>
        <v> </v>
      </c>
      <c r="D52" s="770"/>
      <c r="E52" s="770"/>
      <c r="F52" s="770"/>
      <c r="G52" s="770"/>
      <c r="H52" s="770"/>
      <c r="I52" s="770"/>
      <c r="J52" s="770"/>
      <c r="K52" s="116"/>
    </row>
    <row r="53" spans="1:11" s="27" customFormat="1" ht="18" customHeight="1">
      <c r="A53" s="114" t="s">
        <v>760</v>
      </c>
      <c r="B53" s="115"/>
      <c r="C53" s="761" t="str">
        <f>IF(D51=0," ",+CONCATENATE(ZAKL_DATA!B34))</f>
        <v> </v>
      </c>
      <c r="D53" s="770"/>
      <c r="E53" s="770"/>
      <c r="F53" s="292" t="s">
        <v>761</v>
      </c>
      <c r="G53" s="761" t="str">
        <f>IF(D51=0," ",+CONCATENATE(ZAKL_DATA!B32))</f>
        <v> </v>
      </c>
      <c r="H53" s="761"/>
      <c r="I53" s="761"/>
      <c r="J53" s="761"/>
      <c r="K53" s="116"/>
    </row>
    <row r="54" spans="1:11" s="27" customFormat="1" ht="18" customHeight="1">
      <c r="A54" s="114" t="s">
        <v>373</v>
      </c>
      <c r="B54" s="772" t="str">
        <f>IF(D51=0," ",+CONCATENATE(ZAKL_DATA!B33))</f>
        <v> </v>
      </c>
      <c r="C54" s="772"/>
      <c r="D54" s="772"/>
      <c r="E54" s="759" t="s">
        <v>763</v>
      </c>
      <c r="F54" s="759"/>
      <c r="G54" s="759"/>
      <c r="H54" s="774"/>
      <c r="I54" s="774"/>
      <c r="J54" s="774"/>
      <c r="K54" s="116"/>
    </row>
    <row r="55" spans="1:11" s="27" customFormat="1" ht="18" customHeight="1">
      <c r="A55" s="114" t="s">
        <v>712</v>
      </c>
      <c r="B55" s="775" t="str">
        <f>IF(D51=0," ",+CONCATENATE(DAP1!B28," ",DAP1!J28))</f>
        <v> </v>
      </c>
      <c r="C55" s="775"/>
      <c r="D55" s="755" t="s">
        <v>711</v>
      </c>
      <c r="E55" s="671"/>
      <c r="F55" s="671"/>
      <c r="G55" s="671"/>
      <c r="H55" s="832" t="s">
        <v>685</v>
      </c>
      <c r="I55" s="832"/>
      <c r="J55" s="832"/>
      <c r="K55" s="116"/>
    </row>
    <row r="56" spans="1:11" s="27" customFormat="1" ht="18" customHeight="1" thickBot="1">
      <c r="A56" s="765" t="s">
        <v>374</v>
      </c>
      <c r="B56" s="766"/>
      <c r="C56" s="766"/>
      <c r="D56" s="766"/>
      <c r="E56" s="766"/>
      <c r="F56" s="766"/>
      <c r="G56" s="766"/>
      <c r="H56" s="766"/>
      <c r="I56" s="766"/>
      <c r="J56" s="766"/>
      <c r="K56" s="767"/>
    </row>
    <row r="57" spans="1:11" ht="12.75">
      <c r="A57" s="825" t="str">
        <f>+DAP1!A46:L46</f>
        <v>Formulář zpracovala ASPEKT HM, daňová, účetní a auditorská kancelář, www.danovapriznani.cz, business.center.cz</v>
      </c>
      <c r="B57" s="826"/>
      <c r="C57" s="826"/>
      <c r="D57" s="826"/>
      <c r="E57" s="826"/>
      <c r="F57" s="826"/>
      <c r="G57" s="826"/>
      <c r="H57" s="826"/>
      <c r="I57" s="826"/>
      <c r="J57" s="826"/>
      <c r="K57" s="827"/>
    </row>
    <row r="58" spans="1:11" ht="12.75">
      <c r="A58" s="823">
        <v>4</v>
      </c>
      <c r="B58" s="823"/>
      <c r="C58" s="823"/>
      <c r="D58" s="823"/>
      <c r="E58" s="823"/>
      <c r="F58" s="823"/>
      <c r="G58" s="823"/>
      <c r="H58" s="823"/>
      <c r="I58" s="823"/>
      <c r="J58" s="823"/>
      <c r="K58" s="824"/>
    </row>
  </sheetData>
  <sheetProtection password="EF65" sheet="1" objects="1" scenarios="1"/>
  <mergeCells count="73">
    <mergeCell ref="A18:J18"/>
    <mergeCell ref="A19:J19"/>
    <mergeCell ref="A47:E47"/>
    <mergeCell ref="F44:K47"/>
    <mergeCell ref="E26:K26"/>
    <mergeCell ref="A27:B27"/>
    <mergeCell ref="E27:K27"/>
    <mergeCell ref="A26:B26"/>
    <mergeCell ref="G39:K39"/>
    <mergeCell ref="A30:K30"/>
    <mergeCell ref="A5:J5"/>
    <mergeCell ref="A6:J6"/>
    <mergeCell ref="A16:J16"/>
    <mergeCell ref="A58:K58"/>
    <mergeCell ref="A57:K57"/>
    <mergeCell ref="A46:E46"/>
    <mergeCell ref="A44:E44"/>
    <mergeCell ref="A45:E45"/>
    <mergeCell ref="H55:J55"/>
    <mergeCell ref="A36:K36"/>
    <mergeCell ref="A1:K1"/>
    <mergeCell ref="A2:K2"/>
    <mergeCell ref="A3:J3"/>
    <mergeCell ref="A4:J4"/>
    <mergeCell ref="A34:K34"/>
    <mergeCell ref="A37:K37"/>
    <mergeCell ref="A7:J7"/>
    <mergeCell ref="A8:J8"/>
    <mergeCell ref="A11:J11"/>
    <mergeCell ref="A22:J22"/>
    <mergeCell ref="A38:K38"/>
    <mergeCell ref="A31:K31"/>
    <mergeCell ref="A32:K32"/>
    <mergeCell ref="A33:K33"/>
    <mergeCell ref="A35:K35"/>
    <mergeCell ref="A41:B41"/>
    <mergeCell ref="A40:B40"/>
    <mergeCell ref="G40:K41"/>
    <mergeCell ref="C39:F41"/>
    <mergeCell ref="A39:B39"/>
    <mergeCell ref="A9:J9"/>
    <mergeCell ref="A13:J13"/>
    <mergeCell ref="A12:J12"/>
    <mergeCell ref="A10:J10"/>
    <mergeCell ref="A14:J14"/>
    <mergeCell ref="A15:J15"/>
    <mergeCell ref="A29:K29"/>
    <mergeCell ref="A21:J21"/>
    <mergeCell ref="A17:J17"/>
    <mergeCell ref="A20:J20"/>
    <mergeCell ref="A23:K23"/>
    <mergeCell ref="A25:K25"/>
    <mergeCell ref="A24:K24"/>
    <mergeCell ref="A28:K28"/>
    <mergeCell ref="C26:D26"/>
    <mergeCell ref="C27:D27"/>
    <mergeCell ref="A56:K56"/>
    <mergeCell ref="A48:K48"/>
    <mergeCell ref="A51:C51"/>
    <mergeCell ref="C53:E53"/>
    <mergeCell ref="C52:J52"/>
    <mergeCell ref="B54:D54"/>
    <mergeCell ref="E54:G54"/>
    <mergeCell ref="D51:J51"/>
    <mergeCell ref="H54:J54"/>
    <mergeCell ref="B55:C55"/>
    <mergeCell ref="D55:G55"/>
    <mergeCell ref="A42:K42"/>
    <mergeCell ref="A50:K50"/>
    <mergeCell ref="A52:B52"/>
    <mergeCell ref="G53:J53"/>
    <mergeCell ref="A49:K49"/>
    <mergeCell ref="A43:K43"/>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E49"/>
  <sheetViews>
    <sheetView zoomScalePageLayoutView="0" workbookViewId="0" topLeftCell="A1">
      <selection activeCell="A42" sqref="A42"/>
    </sheetView>
  </sheetViews>
  <sheetFormatPr defaultColWidth="9.140625" defaultRowHeight="12.75"/>
  <cols>
    <col min="1" max="1" width="37.140625" style="53" customWidth="1"/>
    <col min="2" max="3" width="29.8515625" style="53" customWidth="1"/>
    <col min="4" max="16384" width="9.140625" style="53" customWidth="1"/>
  </cols>
  <sheetData>
    <row r="1" spans="1:3" ht="12.75">
      <c r="A1" s="848" t="s">
        <v>397</v>
      </c>
      <c r="B1" s="848"/>
      <c r="C1" s="848"/>
    </row>
    <row r="2" spans="1:5" ht="18">
      <c r="A2" s="854" t="s">
        <v>13</v>
      </c>
      <c r="B2" s="854"/>
      <c r="C2" s="854"/>
      <c r="D2" s="54"/>
      <c r="E2" s="54"/>
    </row>
    <row r="3" spans="1:5" ht="15.75">
      <c r="A3" s="855" t="s">
        <v>149</v>
      </c>
      <c r="B3" s="855"/>
      <c r="C3" s="855"/>
      <c r="D3" s="54"/>
      <c r="E3" s="54"/>
    </row>
    <row r="4" spans="1:5" ht="12.75">
      <c r="A4" s="856"/>
      <c r="B4" s="856"/>
      <c r="C4" s="856"/>
      <c r="D4" s="54"/>
      <c r="E4" s="54"/>
    </row>
    <row r="5" spans="1:5" ht="16.5" thickBot="1">
      <c r="A5" s="55" t="s">
        <v>335</v>
      </c>
      <c r="B5" s="851" t="str">
        <f>+CONCATENATE(ZAKL_DATA!B5," ",ZAKL_DATA!B4," ",ZAKL_DATA!B7)</f>
        <v>  </v>
      </c>
      <c r="C5" s="852"/>
      <c r="D5" s="54"/>
      <c r="E5" s="54"/>
    </row>
    <row r="6" spans="1:5" ht="15.75" customHeight="1" thickBot="1">
      <c r="A6" s="56" t="s">
        <v>336</v>
      </c>
      <c r="B6" s="57" t="s">
        <v>337</v>
      </c>
      <c r="C6" s="58" t="s">
        <v>338</v>
      </c>
      <c r="D6" s="54"/>
      <c r="E6" s="54"/>
    </row>
    <row r="7" spans="1:5" ht="15.75" customHeight="1">
      <c r="A7" s="59" t="s">
        <v>339</v>
      </c>
      <c r="B7" s="162">
        <v>0</v>
      </c>
      <c r="C7" s="163">
        <v>0</v>
      </c>
      <c r="D7" s="54"/>
      <c r="E7" s="54"/>
    </row>
    <row r="8" spans="1:5" ht="15.75" customHeight="1">
      <c r="A8" s="60" t="s">
        <v>503</v>
      </c>
      <c r="B8" s="164">
        <v>0</v>
      </c>
      <c r="C8" s="165">
        <v>0</v>
      </c>
      <c r="D8" s="54"/>
      <c r="E8" s="54"/>
    </row>
    <row r="9" spans="1:5" ht="15.75" customHeight="1">
      <c r="A9" s="60" t="s">
        <v>218</v>
      </c>
      <c r="B9" s="164">
        <v>0</v>
      </c>
      <c r="C9" s="165">
        <v>0</v>
      </c>
      <c r="D9" s="54"/>
      <c r="E9" s="54"/>
    </row>
    <row r="10" spans="1:5" ht="15.75" customHeight="1">
      <c r="A10" s="60" t="s">
        <v>219</v>
      </c>
      <c r="B10" s="164">
        <v>0</v>
      </c>
      <c r="C10" s="165">
        <v>0</v>
      </c>
      <c r="D10" s="54"/>
      <c r="E10" s="54"/>
    </row>
    <row r="11" spans="1:5" ht="15.75" customHeight="1">
      <c r="A11" s="60" t="s">
        <v>504</v>
      </c>
      <c r="B11" s="164">
        <v>0</v>
      </c>
      <c r="C11" s="165">
        <v>0</v>
      </c>
      <c r="D11" s="54"/>
      <c r="E11" s="54"/>
    </row>
    <row r="12" spans="1:5" ht="15.75" customHeight="1">
      <c r="A12" s="60" t="s">
        <v>593</v>
      </c>
      <c r="B12" s="164">
        <v>0</v>
      </c>
      <c r="C12" s="165">
        <v>0</v>
      </c>
      <c r="D12" s="54"/>
      <c r="E12" s="54"/>
    </row>
    <row r="13" spans="1:5" ht="15.75" customHeight="1">
      <c r="A13" s="60" t="s">
        <v>596</v>
      </c>
      <c r="B13" s="164">
        <v>0</v>
      </c>
      <c r="C13" s="165">
        <v>0</v>
      </c>
      <c r="D13" s="54"/>
      <c r="E13" s="54"/>
    </row>
    <row r="14" spans="1:5" ht="15.75" customHeight="1">
      <c r="A14" s="60" t="s">
        <v>597</v>
      </c>
      <c r="B14" s="164">
        <v>0</v>
      </c>
      <c r="C14" s="165">
        <v>0</v>
      </c>
      <c r="D14" s="54"/>
      <c r="E14" s="54"/>
    </row>
    <row r="15" spans="1:5" ht="15.75" customHeight="1">
      <c r="A15" s="60" t="s">
        <v>340</v>
      </c>
      <c r="B15" s="164">
        <v>0</v>
      </c>
      <c r="C15" s="165">
        <v>0</v>
      </c>
      <c r="D15" s="54"/>
      <c r="E15" s="54"/>
    </row>
    <row r="16" spans="1:5" ht="15.75" customHeight="1">
      <c r="A16" s="61" t="s">
        <v>341</v>
      </c>
      <c r="B16" s="166">
        <f>SUM(B7:B15)</f>
        <v>0</v>
      </c>
      <c r="C16" s="167">
        <f>SUM(C7:C15)</f>
        <v>0</v>
      </c>
      <c r="D16" s="54"/>
      <c r="E16" s="54"/>
    </row>
    <row r="17" spans="1:5" ht="15.75" customHeight="1" thickBot="1">
      <c r="A17" s="62" t="s">
        <v>342</v>
      </c>
      <c r="B17" s="168">
        <f>SUM(B7:B16)</f>
        <v>0</v>
      </c>
      <c r="C17" s="169">
        <f>SUM(C7:C16)</f>
        <v>0</v>
      </c>
      <c r="D17" s="54"/>
      <c r="E17" s="54"/>
    </row>
    <row r="18" spans="1:5" ht="15.75" customHeight="1" thickBot="1">
      <c r="A18" s="63" t="s">
        <v>343</v>
      </c>
      <c r="B18" s="170"/>
      <c r="C18" s="171"/>
      <c r="D18" s="54"/>
      <c r="E18" s="54"/>
    </row>
    <row r="19" spans="1:5" ht="15.75" customHeight="1">
      <c r="A19" s="59" t="s">
        <v>770</v>
      </c>
      <c r="B19" s="162">
        <v>0</v>
      </c>
      <c r="C19" s="163">
        <v>0</v>
      </c>
      <c r="D19" s="54"/>
      <c r="E19" s="54"/>
    </row>
    <row r="20" spans="1:5" ht="15.75" customHeight="1">
      <c r="A20" s="60" t="s">
        <v>598</v>
      </c>
      <c r="B20" s="164">
        <v>0</v>
      </c>
      <c r="C20" s="165">
        <v>0</v>
      </c>
      <c r="D20" s="54"/>
      <c r="E20" s="54"/>
    </row>
    <row r="21" spans="1:5" ht="15.75" customHeight="1">
      <c r="A21" s="60" t="s">
        <v>344</v>
      </c>
      <c r="B21" s="164">
        <v>0</v>
      </c>
      <c r="C21" s="165">
        <v>0</v>
      </c>
      <c r="D21" s="54"/>
      <c r="E21" s="54"/>
    </row>
    <row r="22" spans="1:5" ht="15.75" customHeight="1">
      <c r="A22" s="60" t="s">
        <v>220</v>
      </c>
      <c r="B22" s="164">
        <v>0</v>
      </c>
      <c r="C22" s="165">
        <v>0</v>
      </c>
      <c r="D22" s="54"/>
      <c r="E22" s="54"/>
    </row>
    <row r="23" spans="1:5" ht="15.75" customHeight="1">
      <c r="A23" s="61" t="s">
        <v>345</v>
      </c>
      <c r="B23" s="166">
        <f>SUM(B19:B22)</f>
        <v>0</v>
      </c>
      <c r="C23" s="167">
        <f>SUM(C19:C22)</f>
        <v>0</v>
      </c>
      <c r="D23" s="54"/>
      <c r="E23" s="54"/>
    </row>
    <row r="24" spans="1:5" ht="15.75" customHeight="1">
      <c r="A24" s="61" t="s">
        <v>346</v>
      </c>
      <c r="B24" s="166">
        <f>B16-B23</f>
        <v>0</v>
      </c>
      <c r="C24" s="167">
        <f>C16-C23</f>
        <v>0</v>
      </c>
      <c r="D24" s="54"/>
      <c r="E24" s="54"/>
    </row>
    <row r="25" spans="1:5" ht="15.75" customHeight="1" thickBot="1">
      <c r="A25" s="62" t="s">
        <v>342</v>
      </c>
      <c r="B25" s="168">
        <f>SUM(B19:B24)</f>
        <v>0</v>
      </c>
      <c r="C25" s="169">
        <f>SUM(C19:C24)</f>
        <v>0</v>
      </c>
      <c r="D25" s="54"/>
      <c r="E25" s="54"/>
    </row>
    <row r="26" spans="1:5" ht="15.75" customHeight="1">
      <c r="A26" s="857"/>
      <c r="B26" s="546"/>
      <c r="C26" s="546"/>
      <c r="D26" s="54"/>
      <c r="E26" s="54"/>
    </row>
    <row r="27" spans="1:5" ht="15.75" customHeight="1" thickBot="1">
      <c r="A27" s="853" t="s">
        <v>347</v>
      </c>
      <c r="B27" s="456"/>
      <c r="C27" s="456"/>
      <c r="D27" s="54"/>
      <c r="E27" s="54"/>
    </row>
    <row r="28" spans="1:3" ht="15.75" customHeight="1" thickBot="1">
      <c r="A28" s="56" t="s">
        <v>599</v>
      </c>
      <c r="B28" s="64"/>
      <c r="C28" s="65" t="s">
        <v>338</v>
      </c>
    </row>
    <row r="29" spans="1:3" ht="15.75" customHeight="1">
      <c r="A29" s="59" t="s">
        <v>348</v>
      </c>
      <c r="B29" s="66"/>
      <c r="C29" s="172">
        <v>0</v>
      </c>
    </row>
    <row r="30" spans="1:3" ht="15.75" customHeight="1">
      <c r="A30" s="60" t="s">
        <v>349</v>
      </c>
      <c r="B30" s="67"/>
      <c r="C30" s="173">
        <v>0</v>
      </c>
    </row>
    <row r="31" spans="1:3" ht="15.75" customHeight="1">
      <c r="A31" s="60" t="s">
        <v>350</v>
      </c>
      <c r="B31" s="67"/>
      <c r="C31" s="173">
        <v>0</v>
      </c>
    </row>
    <row r="32" spans="1:3" ht="15.75" customHeight="1">
      <c r="A32" s="70" t="s">
        <v>360</v>
      </c>
      <c r="B32" s="67"/>
      <c r="C32" s="173">
        <v>0</v>
      </c>
    </row>
    <row r="33" spans="1:3" ht="15.75" customHeight="1">
      <c r="A33" s="60" t="s">
        <v>351</v>
      </c>
      <c r="B33" s="67"/>
      <c r="C33" s="173">
        <v>0</v>
      </c>
    </row>
    <row r="34" spans="1:3" ht="15.75" customHeight="1">
      <c r="A34" s="72" t="s">
        <v>352</v>
      </c>
      <c r="B34" s="71"/>
      <c r="C34" s="174">
        <f>+C29+C30+C31+C33</f>
        <v>0</v>
      </c>
    </row>
    <row r="35" spans="1:3" ht="15.75" customHeight="1" thickBot="1">
      <c r="A35" s="62" t="s">
        <v>342</v>
      </c>
      <c r="B35" s="68"/>
      <c r="C35" s="175">
        <f>SUM(C29:C33)</f>
        <v>0</v>
      </c>
    </row>
    <row r="36" spans="1:3" ht="15.75" customHeight="1" thickBot="1">
      <c r="A36" s="63" t="s">
        <v>600</v>
      </c>
      <c r="B36" s="69"/>
      <c r="C36" s="176"/>
    </row>
    <row r="37" spans="1:3" ht="15.75" customHeight="1">
      <c r="A37" s="59" t="s">
        <v>353</v>
      </c>
      <c r="B37" s="66"/>
      <c r="C37" s="172">
        <v>0</v>
      </c>
    </row>
    <row r="38" spans="1:3" ht="15.75" customHeight="1">
      <c r="A38" s="60" t="s">
        <v>355</v>
      </c>
      <c r="B38" s="67"/>
      <c r="C38" s="173">
        <v>0</v>
      </c>
    </row>
    <row r="39" spans="1:3" ht="15.75" customHeight="1">
      <c r="A39" s="60" t="s">
        <v>356</v>
      </c>
      <c r="B39" s="67"/>
      <c r="C39" s="173">
        <v>0</v>
      </c>
    </row>
    <row r="40" spans="1:3" ht="15.75" customHeight="1">
      <c r="A40" s="60" t="s">
        <v>245</v>
      </c>
      <c r="B40" s="67"/>
      <c r="C40" s="173">
        <v>0</v>
      </c>
    </row>
    <row r="41" spans="1:3" ht="15.75" customHeight="1">
      <c r="A41" s="60" t="s">
        <v>357</v>
      </c>
      <c r="B41" s="67"/>
      <c r="C41" s="173">
        <v>0</v>
      </c>
    </row>
    <row r="42" spans="1:3" ht="15.75" customHeight="1">
      <c r="A42" s="60" t="s">
        <v>358</v>
      </c>
      <c r="B42" s="67"/>
      <c r="C42" s="173">
        <v>0</v>
      </c>
    </row>
    <row r="43" spans="1:3" ht="15.75" customHeight="1">
      <c r="A43" s="70" t="s">
        <v>361</v>
      </c>
      <c r="B43" s="67"/>
      <c r="C43" s="173">
        <v>0</v>
      </c>
    </row>
    <row r="44" spans="1:3" ht="15.75" customHeight="1">
      <c r="A44" s="70" t="s">
        <v>0</v>
      </c>
      <c r="B44" s="67"/>
      <c r="C44" s="173">
        <v>0</v>
      </c>
    </row>
    <row r="45" spans="1:3" ht="15.75" customHeight="1">
      <c r="A45" s="70" t="s">
        <v>769</v>
      </c>
      <c r="B45" s="67"/>
      <c r="C45" s="173">
        <v>0</v>
      </c>
    </row>
    <row r="46" spans="1:3" ht="15.75" customHeight="1">
      <c r="A46" s="72" t="s">
        <v>359</v>
      </c>
      <c r="B46" s="71"/>
      <c r="C46" s="174">
        <f>+SUM(C37:C42)</f>
        <v>0</v>
      </c>
    </row>
    <row r="47" spans="1:3" ht="15.75" customHeight="1">
      <c r="A47" s="72" t="s">
        <v>527</v>
      </c>
      <c r="B47" s="71"/>
      <c r="C47" s="174">
        <f>+C34-C46</f>
        <v>0</v>
      </c>
    </row>
    <row r="48" spans="1:3" ht="15.75" customHeight="1" thickBot="1">
      <c r="A48" s="62" t="s">
        <v>342</v>
      </c>
      <c r="B48" s="68"/>
      <c r="C48" s="175">
        <f>SUM(C37:C45)</f>
        <v>0</v>
      </c>
    </row>
    <row r="49" spans="1:3" ht="12.75">
      <c r="A49" s="849" t="str">
        <f>+DAP1!A46:L46</f>
        <v>Formulář zpracovala ASPEKT HM, daňová, účetní a auditorská kancelář, www.danovapriznani.cz, business.center.cz</v>
      </c>
      <c r="B49" s="850"/>
      <c r="C49" s="850"/>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9"/>
  <sheetViews>
    <sheetView zoomScalePageLayoutView="0" workbookViewId="0" topLeftCell="A1">
      <selection activeCell="C8" sqref="C8"/>
    </sheetView>
  </sheetViews>
  <sheetFormatPr defaultColWidth="9.140625" defaultRowHeight="12.75"/>
  <cols>
    <col min="1" max="1" width="3.57421875" style="2" customWidth="1"/>
    <col min="2" max="2" width="15.7109375" style="2" customWidth="1"/>
    <col min="3" max="4" width="8.7109375" style="2" customWidth="1"/>
    <col min="5" max="5" width="10.7109375" style="2" customWidth="1"/>
    <col min="6" max="6" width="7.7109375" style="2" customWidth="1"/>
    <col min="7" max="7" width="8.7109375" style="2" customWidth="1"/>
    <col min="8" max="8" width="9.57421875" style="2" customWidth="1"/>
    <col min="9" max="11" width="8.7109375" style="2" customWidth="1"/>
    <col min="12" max="50" width="9.140625" style="4" customWidth="1"/>
    <col min="51" max="16384" width="9.140625" style="2" customWidth="1"/>
  </cols>
  <sheetData>
    <row r="1" spans="1:11" ht="18" customHeight="1" thickBot="1">
      <c r="A1" s="858" t="s">
        <v>101</v>
      </c>
      <c r="B1" s="859"/>
      <c r="C1" s="859"/>
      <c r="D1" s="859"/>
      <c r="E1" s="859"/>
      <c r="F1" s="859"/>
      <c r="G1" s="860"/>
      <c r="H1" s="282" t="s">
        <v>377</v>
      </c>
      <c r="I1" s="866">
        <f>DAP1!A9</f>
      </c>
      <c r="J1" s="867"/>
      <c r="K1" s="743"/>
    </row>
    <row r="2" spans="1:11" ht="26.25" customHeight="1">
      <c r="A2" s="868" t="s">
        <v>150</v>
      </c>
      <c r="B2" s="868"/>
      <c r="C2" s="868"/>
      <c r="D2" s="868"/>
      <c r="E2" s="868"/>
      <c r="F2" s="868"/>
      <c r="G2" s="418"/>
      <c r="H2" s="869"/>
      <c r="I2" s="869"/>
      <c r="J2" s="869"/>
      <c r="K2" s="869"/>
    </row>
    <row r="3" spans="1:11" ht="36" customHeight="1">
      <c r="A3" s="885" t="s">
        <v>633</v>
      </c>
      <c r="B3" s="886"/>
      <c r="C3" s="886"/>
      <c r="D3" s="886"/>
      <c r="E3" s="886"/>
      <c r="F3" s="886"/>
      <c r="G3" s="886"/>
      <c r="H3" s="886"/>
      <c r="I3" s="886"/>
      <c r="J3" s="886"/>
      <c r="K3" s="886"/>
    </row>
    <row r="4" spans="1:11" ht="15.75" customHeight="1">
      <c r="A4" s="861" t="s">
        <v>151</v>
      </c>
      <c r="B4" s="418"/>
      <c r="C4" s="418"/>
      <c r="D4" s="418"/>
      <c r="E4" s="418"/>
      <c r="F4" s="418"/>
      <c r="G4" s="418"/>
      <c r="H4" s="418"/>
      <c r="I4" s="418"/>
      <c r="J4" s="418"/>
      <c r="K4" s="418"/>
    </row>
    <row r="5" spans="1:11" ht="15.75" customHeight="1">
      <c r="A5" s="862" t="s">
        <v>152</v>
      </c>
      <c r="B5" s="863"/>
      <c r="C5" s="863"/>
      <c r="D5" s="863"/>
      <c r="E5" s="863"/>
      <c r="F5" s="863"/>
      <c r="G5" s="863"/>
      <c r="H5" s="863"/>
      <c r="I5" s="863"/>
      <c r="J5" s="863"/>
      <c r="K5" s="863"/>
    </row>
    <row r="6" spans="1:11" ht="9.75" customHeight="1">
      <c r="A6" s="864" t="s">
        <v>44</v>
      </c>
      <c r="B6" s="865"/>
      <c r="C6" s="865"/>
      <c r="D6" s="865"/>
      <c r="E6" s="865"/>
      <c r="F6" s="865"/>
      <c r="G6" s="865"/>
      <c r="H6" s="865"/>
      <c r="I6" s="865"/>
      <c r="J6" s="865"/>
      <c r="K6" s="865"/>
    </row>
    <row r="7" spans="1:11" ht="7.5" customHeight="1" thickBot="1">
      <c r="A7" s="864"/>
      <c r="B7" s="865"/>
      <c r="C7" s="865"/>
      <c r="D7" s="865"/>
      <c r="E7" s="865"/>
      <c r="F7" s="865"/>
      <c r="G7" s="865"/>
      <c r="H7" s="865"/>
      <c r="I7" s="865"/>
      <c r="J7" s="865"/>
      <c r="K7" s="865"/>
    </row>
    <row r="8" spans="1:50" s="119" customFormat="1" ht="24" customHeight="1" thickBot="1">
      <c r="A8" s="870" t="s">
        <v>713</v>
      </c>
      <c r="B8" s="884"/>
      <c r="C8" s="103" t="s">
        <v>36</v>
      </c>
      <c r="D8" s="117"/>
      <c r="E8" s="870" t="s">
        <v>14</v>
      </c>
      <c r="F8" s="887"/>
      <c r="G8" s="103"/>
      <c r="H8" s="117"/>
      <c r="I8" s="870" t="s">
        <v>106</v>
      </c>
      <c r="J8" s="871"/>
      <c r="K8" s="103"/>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11" ht="7.5" customHeight="1" thickBot="1">
      <c r="A9" s="892"/>
      <c r="B9" s="892"/>
      <c r="C9" s="892"/>
      <c r="D9" s="892"/>
      <c r="E9" s="892"/>
      <c r="F9" s="892"/>
      <c r="G9" s="892"/>
      <c r="H9" s="892"/>
      <c r="I9" s="892"/>
      <c r="J9" s="892"/>
      <c r="K9" s="892"/>
    </row>
    <row r="10" spans="1:11" ht="12.75">
      <c r="A10" s="888"/>
      <c r="B10" s="889"/>
      <c r="C10" s="889"/>
      <c r="D10" s="889"/>
      <c r="E10" s="890"/>
      <c r="F10" s="891" t="s">
        <v>602</v>
      </c>
      <c r="G10" s="873"/>
      <c r="H10" s="874"/>
      <c r="I10" s="893" t="s">
        <v>611</v>
      </c>
      <c r="J10" s="894"/>
      <c r="K10" s="895"/>
    </row>
    <row r="11" spans="1:11" ht="18" customHeight="1">
      <c r="A11" s="21">
        <v>101</v>
      </c>
      <c r="B11" s="875" t="s">
        <v>46</v>
      </c>
      <c r="C11" s="875"/>
      <c r="D11" s="875"/>
      <c r="E11" s="876"/>
      <c r="F11" s="590">
        <f>+CEILING(ZAV!C34,1)-ZAV!C32</f>
        <v>0</v>
      </c>
      <c r="G11" s="879"/>
      <c r="H11" s="880"/>
      <c r="I11" s="881"/>
      <c r="J11" s="882"/>
      <c r="K11" s="883"/>
    </row>
    <row r="12" spans="1:11" ht="18" customHeight="1">
      <c r="A12" s="21">
        <v>102</v>
      </c>
      <c r="B12" s="875" t="s">
        <v>47</v>
      </c>
      <c r="C12" s="875"/>
      <c r="D12" s="875"/>
      <c r="E12" s="876"/>
      <c r="F12" s="590">
        <f>+IF(OR(EXACT(K8,"X"),EXACT(K8,"x")),FLOOR(D31*IF(D31&gt;0.5,1Př1!F11,MIN(2000000,1Př1!F11)),1),FLOOR(ZAV!C46,1))</f>
        <v>0</v>
      </c>
      <c r="G12" s="879"/>
      <c r="H12" s="880"/>
      <c r="I12" s="881"/>
      <c r="J12" s="882"/>
      <c r="K12" s="883"/>
    </row>
    <row r="13" spans="1:11" ht="18" customHeight="1">
      <c r="A13" s="21">
        <v>103</v>
      </c>
      <c r="B13" s="875" t="s">
        <v>639</v>
      </c>
      <c r="C13" s="875"/>
      <c r="D13" s="875"/>
      <c r="E13" s="876"/>
      <c r="F13" s="896"/>
      <c r="G13" s="897"/>
      <c r="H13" s="898"/>
      <c r="I13" s="881"/>
      <c r="J13" s="882"/>
      <c r="K13" s="883"/>
    </row>
    <row r="14" spans="1:11" ht="24" customHeight="1">
      <c r="A14" s="85">
        <v>104</v>
      </c>
      <c r="B14" s="877" t="s">
        <v>644</v>
      </c>
      <c r="C14" s="588"/>
      <c r="D14" s="588"/>
      <c r="E14" s="589"/>
      <c r="F14" s="590">
        <f>+F11-F12-F13</f>
        <v>0</v>
      </c>
      <c r="G14" s="879"/>
      <c r="H14" s="880"/>
      <c r="I14" s="881"/>
      <c r="J14" s="882"/>
      <c r="K14" s="883"/>
    </row>
    <row r="15" spans="1:11" ht="45" customHeight="1">
      <c r="A15" s="18">
        <v>105</v>
      </c>
      <c r="B15" s="877" t="s">
        <v>379</v>
      </c>
      <c r="C15" s="877"/>
      <c r="D15" s="877"/>
      <c r="E15" s="878"/>
      <c r="F15" s="902">
        <f>+SUM(1Př2!F20:G23)</f>
        <v>0</v>
      </c>
      <c r="G15" s="903"/>
      <c r="H15" s="904"/>
      <c r="I15" s="881"/>
      <c r="J15" s="882"/>
      <c r="K15" s="883"/>
    </row>
    <row r="16" spans="1:11" ht="45" customHeight="1">
      <c r="A16" s="87">
        <v>106</v>
      </c>
      <c r="B16" s="877" t="s">
        <v>378</v>
      </c>
      <c r="C16" s="877"/>
      <c r="D16" s="877"/>
      <c r="E16" s="878"/>
      <c r="F16" s="902">
        <f>+SUM(1Př2!F26:G29)</f>
        <v>0</v>
      </c>
      <c r="G16" s="903"/>
      <c r="H16" s="904"/>
      <c r="I16" s="881"/>
      <c r="J16" s="882"/>
      <c r="K16" s="883"/>
    </row>
    <row r="17" spans="1:11" ht="48" customHeight="1">
      <c r="A17" s="18">
        <v>107</v>
      </c>
      <c r="B17" s="877" t="s">
        <v>153</v>
      </c>
      <c r="C17" s="588"/>
      <c r="D17" s="588"/>
      <c r="E17" s="589"/>
      <c r="F17" s="590">
        <f>FLOOR(+F11*1Př2!G39,1)</f>
        <v>0</v>
      </c>
      <c r="G17" s="879"/>
      <c r="H17" s="880"/>
      <c r="I17" s="881"/>
      <c r="J17" s="882"/>
      <c r="K17" s="883"/>
    </row>
    <row r="18" spans="1:50" s="3" customFormat="1" ht="48" customHeight="1">
      <c r="A18" s="18">
        <v>108</v>
      </c>
      <c r="B18" s="872" t="s">
        <v>154</v>
      </c>
      <c r="C18" s="873"/>
      <c r="D18" s="873"/>
      <c r="E18" s="874"/>
      <c r="F18" s="590">
        <f>FLOOR(+F12*1Př2!G39,1)</f>
        <v>0</v>
      </c>
      <c r="G18" s="879"/>
      <c r="H18" s="880"/>
      <c r="I18" s="881"/>
      <c r="J18" s="882"/>
      <c r="K18" s="883"/>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s="3" customFormat="1" ht="48" customHeight="1">
      <c r="A19" s="18">
        <v>109</v>
      </c>
      <c r="B19" s="872" t="s">
        <v>155</v>
      </c>
      <c r="C19" s="873"/>
      <c r="D19" s="873"/>
      <c r="E19" s="874"/>
      <c r="F19" s="590">
        <v>0</v>
      </c>
      <c r="G19" s="879"/>
      <c r="H19" s="880"/>
      <c r="I19" s="881"/>
      <c r="J19" s="882"/>
      <c r="K19" s="883"/>
      <c r="L19" s="8"/>
      <c r="M19" s="158" t="str">
        <f>+IF(F19-F20&gt;540000,"CHYBA"," ")</f>
        <v> </v>
      </c>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s="3" customFormat="1" ht="48" customHeight="1">
      <c r="A20" s="18">
        <v>110</v>
      </c>
      <c r="B20" s="872" t="s">
        <v>156</v>
      </c>
      <c r="C20" s="873"/>
      <c r="D20" s="873"/>
      <c r="E20" s="874"/>
      <c r="F20" s="590">
        <v>0</v>
      </c>
      <c r="G20" s="879"/>
      <c r="H20" s="880"/>
      <c r="I20" s="881"/>
      <c r="J20" s="882"/>
      <c r="K20" s="883"/>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s="3" customFormat="1" ht="18" customHeight="1">
      <c r="A21" s="18">
        <v>111</v>
      </c>
      <c r="B21" s="875" t="s">
        <v>639</v>
      </c>
      <c r="C21" s="875"/>
      <c r="D21" s="875"/>
      <c r="E21" s="876"/>
      <c r="F21" s="896"/>
      <c r="G21" s="897"/>
      <c r="H21" s="898"/>
      <c r="I21" s="881"/>
      <c r="J21" s="882"/>
      <c r="K21" s="883"/>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s="3" customFormat="1" ht="36" customHeight="1">
      <c r="A22" s="18">
        <v>112</v>
      </c>
      <c r="B22" s="872" t="s">
        <v>635</v>
      </c>
      <c r="C22" s="873"/>
      <c r="D22" s="873"/>
      <c r="E22" s="874"/>
      <c r="F22" s="590">
        <v>0</v>
      </c>
      <c r="G22" s="879"/>
      <c r="H22" s="880"/>
      <c r="I22" s="881"/>
      <c r="J22" s="882"/>
      <c r="K22" s="883"/>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s="3" customFormat="1" ht="24" customHeight="1">
      <c r="A23" s="87">
        <v>113</v>
      </c>
      <c r="B23" s="929" t="s">
        <v>669</v>
      </c>
      <c r="C23" s="930"/>
      <c r="D23" s="930"/>
      <c r="E23" s="931"/>
      <c r="F23" s="913">
        <f>IF(OR(F11&gt;800000,A28&gt;800000),T("LIMIT"),+F14+F15-F16-F17+F18+F19-F20-F21+F22)</f>
        <v>0</v>
      </c>
      <c r="G23" s="914"/>
      <c r="H23" s="915"/>
      <c r="I23" s="905"/>
      <c r="J23" s="906"/>
      <c r="K23" s="907"/>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s="3" customFormat="1" ht="24" customHeight="1" thickBot="1">
      <c r="A24" s="19">
        <v>114</v>
      </c>
      <c r="B24" s="961" t="s">
        <v>157</v>
      </c>
      <c r="C24" s="962"/>
      <c r="D24" s="962"/>
      <c r="E24" s="963"/>
      <c r="F24" s="632">
        <f>+F23</f>
        <v>0</v>
      </c>
      <c r="G24" s="964"/>
      <c r="H24" s="965"/>
      <c r="I24" s="966"/>
      <c r="J24" s="967"/>
      <c r="K24" s="96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s="3" customFormat="1" ht="18" customHeight="1">
      <c r="A25" s="916" t="s">
        <v>48</v>
      </c>
      <c r="B25" s="917"/>
      <c r="C25" s="917"/>
      <c r="D25" s="917"/>
      <c r="E25" s="917"/>
      <c r="F25" s="917"/>
      <c r="G25" s="917"/>
      <c r="H25" s="917"/>
      <c r="I25" s="917"/>
      <c r="J25" s="917"/>
      <c r="K25" s="917"/>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s="3" customFormat="1" ht="12.75" customHeight="1">
      <c r="A26" s="918" t="s">
        <v>107</v>
      </c>
      <c r="B26" s="919"/>
      <c r="C26" s="919"/>
      <c r="D26" s="919"/>
      <c r="E26" s="919"/>
      <c r="F26" s="919"/>
      <c r="G26" s="919"/>
      <c r="H26" s="919"/>
      <c r="I26" s="919"/>
      <c r="J26" s="919"/>
      <c r="K26" s="919"/>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s="3" customFormat="1" ht="12" customHeight="1" thickBot="1">
      <c r="A27" s="925" t="s">
        <v>17</v>
      </c>
      <c r="B27" s="842"/>
      <c r="C27" s="926"/>
      <c r="D27" s="926"/>
      <c r="E27" s="925" t="s">
        <v>606</v>
      </c>
      <c r="F27" s="927"/>
      <c r="G27" s="926"/>
      <c r="H27" s="926"/>
      <c r="I27" s="923" t="s">
        <v>158</v>
      </c>
      <c r="J27" s="923"/>
      <c r="K27" s="924"/>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s="3" customFormat="1" ht="18" customHeight="1" thickBot="1">
      <c r="A28" s="920">
        <v>0</v>
      </c>
      <c r="B28" s="921"/>
      <c r="C28" s="922"/>
      <c r="D28" s="155"/>
      <c r="E28" s="920">
        <f>+CEILING(ZAV!C43,1)</f>
        <v>0</v>
      </c>
      <c r="F28" s="928"/>
      <c r="G28" s="922"/>
      <c r="H28" s="155"/>
      <c r="I28" s="920">
        <v>0</v>
      </c>
      <c r="J28" s="932"/>
      <c r="K28" s="933"/>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s="3" customFormat="1" ht="12" customHeight="1">
      <c r="A29" s="918" t="s">
        <v>66</v>
      </c>
      <c r="B29" s="919"/>
      <c r="C29" s="919"/>
      <c r="D29" s="919"/>
      <c r="E29" s="919"/>
      <c r="F29" s="919"/>
      <c r="G29" s="919"/>
      <c r="H29" s="919"/>
      <c r="I29" s="919"/>
      <c r="J29" s="919"/>
      <c r="K29" s="919"/>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s="3" customFormat="1" ht="12" customHeight="1" thickBot="1">
      <c r="A30" s="923" t="s">
        <v>68</v>
      </c>
      <c r="B30" s="924"/>
      <c r="C30" s="924"/>
      <c r="D30" s="910" t="s">
        <v>67</v>
      </c>
      <c r="E30" s="910"/>
      <c r="F30" s="910" t="s">
        <v>599</v>
      </c>
      <c r="G30" s="910"/>
      <c r="H30" s="910" t="s">
        <v>600</v>
      </c>
      <c r="I30" s="910"/>
      <c r="J30" s="910" t="s">
        <v>645</v>
      </c>
      <c r="K30" s="910"/>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s="3" customFormat="1" ht="18" customHeight="1" thickBot="1">
      <c r="A31" s="948">
        <f>+ZAKL_DATA!B29</f>
        <v>0</v>
      </c>
      <c r="B31" s="949"/>
      <c r="C31" s="950"/>
      <c r="D31" s="946">
        <v>0.3</v>
      </c>
      <c r="E31" s="947"/>
      <c r="F31" s="942">
        <f>+F11</f>
        <v>0</v>
      </c>
      <c r="G31" s="943"/>
      <c r="H31" s="942">
        <f>+F12+F13</f>
        <v>0</v>
      </c>
      <c r="I31" s="943"/>
      <c r="J31" s="911"/>
      <c r="K31" s="912"/>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s="3" customFormat="1" ht="12" customHeight="1" thickBot="1">
      <c r="A32" s="938" t="s">
        <v>69</v>
      </c>
      <c r="B32" s="939"/>
      <c r="C32" s="939"/>
      <c r="D32" s="939"/>
      <c r="E32" s="939"/>
      <c r="F32" s="939"/>
      <c r="G32" s="939"/>
      <c r="H32" s="939"/>
      <c r="I32" s="939"/>
      <c r="J32" s="939"/>
      <c r="K32" s="939"/>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s="3" customFormat="1" ht="18" customHeight="1">
      <c r="A33" s="969"/>
      <c r="B33" s="970"/>
      <c r="C33" s="970"/>
      <c r="D33" s="971">
        <v>0</v>
      </c>
      <c r="E33" s="972"/>
      <c r="F33" s="944">
        <v>0</v>
      </c>
      <c r="G33" s="945"/>
      <c r="H33" s="944">
        <v>0</v>
      </c>
      <c r="I33" s="945"/>
      <c r="J33" s="940"/>
      <c r="K33" s="941"/>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s="3" customFormat="1" ht="18" customHeight="1">
      <c r="A34" s="934"/>
      <c r="B34" s="935"/>
      <c r="C34" s="935"/>
      <c r="D34" s="936">
        <v>0</v>
      </c>
      <c r="E34" s="937"/>
      <c r="F34" s="955">
        <v>0</v>
      </c>
      <c r="G34" s="956"/>
      <c r="H34" s="955">
        <v>0</v>
      </c>
      <c r="I34" s="956"/>
      <c r="J34" s="908"/>
      <c r="K34" s="909"/>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s="3" customFormat="1" ht="18" customHeight="1">
      <c r="A35" s="934"/>
      <c r="B35" s="935"/>
      <c r="C35" s="935"/>
      <c r="D35" s="936">
        <v>0</v>
      </c>
      <c r="E35" s="937"/>
      <c r="F35" s="955">
        <v>0</v>
      </c>
      <c r="G35" s="956"/>
      <c r="H35" s="955">
        <v>0</v>
      </c>
      <c r="I35" s="956"/>
      <c r="J35" s="908"/>
      <c r="K35" s="909"/>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s="3" customFormat="1" ht="18" customHeight="1" thickBot="1">
      <c r="A36" s="957" t="s">
        <v>407</v>
      </c>
      <c r="B36" s="958"/>
      <c r="C36" s="958"/>
      <c r="D36" s="959"/>
      <c r="E36" s="960"/>
      <c r="F36" s="953">
        <f>SUM(F33:F35)+F31</f>
        <v>0</v>
      </c>
      <c r="G36" s="954"/>
      <c r="H36" s="953">
        <f>SUM(H33:H35)+H31</f>
        <v>0</v>
      </c>
      <c r="I36" s="954"/>
      <c r="J36" s="951"/>
      <c r="K36" s="952"/>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s="3" customFormat="1" ht="13.5" customHeight="1">
      <c r="A37" s="900" t="str">
        <f>+DAP1!A46</f>
        <v>Formulář zpracovala ASPEKT HM, daňová, účetní a auditorská kancelář, www.danovapriznani.cz, business.center.cz</v>
      </c>
      <c r="B37" s="900"/>
      <c r="C37" s="900"/>
      <c r="D37" s="900"/>
      <c r="E37" s="900"/>
      <c r="F37" s="900"/>
      <c r="G37" s="900"/>
      <c r="H37" s="900"/>
      <c r="I37" s="900"/>
      <c r="J37" s="900"/>
      <c r="K37" s="900"/>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s="3" customFormat="1" ht="9" customHeight="1">
      <c r="A38" s="901" t="s">
        <v>159</v>
      </c>
      <c r="B38" s="901"/>
      <c r="C38" s="901"/>
      <c r="D38" s="901"/>
      <c r="E38" s="901"/>
      <c r="F38" s="901"/>
      <c r="G38" s="901"/>
      <c r="H38" s="901"/>
      <c r="I38" s="901"/>
      <c r="J38" s="901"/>
      <c r="K38" s="901"/>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11" ht="13.5" customHeight="1">
      <c r="A39" s="899" t="s">
        <v>102</v>
      </c>
      <c r="B39" s="899"/>
      <c r="C39" s="899"/>
      <c r="D39" s="899"/>
      <c r="E39" s="899"/>
      <c r="F39" s="899"/>
      <c r="G39" s="899"/>
      <c r="H39" s="899"/>
      <c r="I39" s="899"/>
      <c r="J39" s="899"/>
      <c r="K39" s="899"/>
    </row>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row r="59" s="4" customFormat="1" ht="12.75"/>
    <row r="60" s="4" customFormat="1" ht="12.75"/>
    <row r="61" s="4" customFormat="1" ht="12.75"/>
    <row r="62" s="4" customFormat="1" ht="12.75"/>
    <row r="63" s="4" customFormat="1" ht="12.75"/>
    <row r="64" s="4" customFormat="1" ht="12.75"/>
    <row r="65" s="4" customFormat="1" ht="12.75"/>
    <row r="66" s="4" customFormat="1" ht="12.75"/>
    <row r="67" s="4" customFormat="1" ht="12.75"/>
    <row r="68" s="4" customFormat="1" ht="12.75"/>
    <row r="69" s="4" customFormat="1" ht="12.75"/>
    <row r="70" s="4" customFormat="1" ht="12.75"/>
    <row r="71" s="4" customFormat="1" ht="12.75"/>
    <row r="72" s="4" customFormat="1" ht="12.75"/>
    <row r="73" s="4" customFormat="1" ht="12.75"/>
    <row r="74" s="4" customFormat="1" ht="12.75"/>
    <row r="75" s="4" customFormat="1" ht="12.75"/>
    <row r="76" s="4" customFormat="1" ht="12.75"/>
    <row r="77" s="4" customFormat="1" ht="12.75"/>
    <row r="78" s="4" customFormat="1" ht="12.75"/>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row r="244" s="4" customFormat="1" ht="12.75"/>
    <row r="245" s="4" customFormat="1" ht="12.75"/>
    <row r="246" s="4" customFormat="1" ht="12.75"/>
    <row r="247" s="4" customFormat="1" ht="12.75"/>
    <row r="248" s="4" customFormat="1" ht="12.75"/>
    <row r="249" s="4" customFormat="1" ht="12.75"/>
    <row r="250" s="4" customFormat="1" ht="12.75"/>
    <row r="251" s="4" customFormat="1" ht="12.75"/>
    <row r="252" s="4" customFormat="1" ht="12.75"/>
    <row r="253" s="4" customFormat="1" ht="12.75"/>
    <row r="254" s="4" customFormat="1" ht="12.75"/>
    <row r="255" s="4" customFormat="1" ht="12.75"/>
    <row r="256" s="4" customFormat="1" ht="12.75"/>
    <row r="257" s="4" customFormat="1" ht="12.75"/>
    <row r="258" s="4" customFormat="1" ht="12.75"/>
    <row r="259" s="4" customFormat="1" ht="12.75"/>
    <row r="260" s="4" customFormat="1" ht="12.75"/>
    <row r="261" s="4" customFormat="1" ht="12.75"/>
    <row r="262" s="4" customFormat="1" ht="12.75"/>
    <row r="263" s="4" customFormat="1" ht="12.75"/>
    <row r="264" s="4" customFormat="1" ht="12.75"/>
    <row r="265" s="4" customFormat="1" ht="12.75"/>
    <row r="266" s="4" customFormat="1" ht="12.75"/>
    <row r="267" s="4" customFormat="1" ht="12.75"/>
    <row r="268" s="4" customFormat="1" ht="12.75"/>
    <row r="269" s="4" customFormat="1" ht="12.75"/>
    <row r="270" s="4" customFormat="1" ht="12.75"/>
    <row r="271" s="4" customFormat="1" ht="12.75"/>
    <row r="272" s="4" customFormat="1" ht="12.75"/>
    <row r="273" s="4" customFormat="1" ht="12.75"/>
    <row r="274" s="4" customFormat="1" ht="12.75"/>
    <row r="275" s="4" customFormat="1" ht="12.75"/>
    <row r="276" s="4" customFormat="1" ht="12.75"/>
    <row r="277" s="4" customFormat="1" ht="12.75"/>
    <row r="278" s="4" customFormat="1" ht="12.75"/>
    <row r="279" s="4" customFormat="1" ht="12.75"/>
    <row r="280" s="4" customFormat="1" ht="12.75"/>
    <row r="281" s="4" customFormat="1" ht="12.75"/>
    <row r="282" s="4" customFormat="1" ht="12.75"/>
    <row r="283" s="4" customFormat="1" ht="12.75"/>
    <row r="284" s="4" customFormat="1" ht="12.75"/>
    <row r="285" s="4" customFormat="1" ht="12.75"/>
    <row r="286" s="4" customFormat="1" ht="12.75"/>
    <row r="287" s="4" customFormat="1" ht="12.75"/>
    <row r="288" s="4" customFormat="1" ht="12.75"/>
    <row r="289" s="4" customFormat="1" ht="12.75"/>
    <row r="290" s="4" customFormat="1" ht="12.75"/>
    <row r="291" s="4" customFormat="1" ht="12.75"/>
    <row r="292" s="4" customFormat="1" ht="12.75"/>
    <row r="293" s="4" customFormat="1" ht="12.75"/>
    <row r="294" s="4" customFormat="1" ht="12.75"/>
    <row r="295" s="4" customFormat="1" ht="12.75"/>
    <row r="296" s="4" customFormat="1" ht="12.75"/>
    <row r="297" s="4" customFormat="1" ht="12.75"/>
    <row r="298" s="4" customFormat="1" ht="12.75"/>
    <row r="299" s="4" customFormat="1" ht="12.75"/>
    <row r="300" s="4" customFormat="1" ht="12.75"/>
    <row r="301" s="4" customFormat="1" ht="12.75"/>
    <row r="302" s="4" customFormat="1" ht="12.75"/>
    <row r="303" s="4" customFormat="1" ht="12.75"/>
    <row r="304" s="4" customFormat="1" ht="12.75"/>
    <row r="305" s="4" customFormat="1" ht="12.75"/>
    <row r="306" s="4" customFormat="1" ht="12.75"/>
    <row r="307" s="4" customFormat="1" ht="12.75"/>
    <row r="308" s="4" customFormat="1" ht="12.75"/>
    <row r="309" s="4" customFormat="1" ht="12.75"/>
    <row r="310" s="4" customFormat="1" ht="12.75"/>
    <row r="311" s="4" customFormat="1" ht="12.75"/>
    <row r="312" s="4" customFormat="1" ht="12.75"/>
    <row r="313" s="4" customFormat="1" ht="12.75"/>
    <row r="314" s="4" customFormat="1" ht="12.75"/>
    <row r="315" s="4" customFormat="1" ht="12.75"/>
    <row r="316" s="4" customFormat="1" ht="12.75"/>
    <row r="317" s="4" customFormat="1" ht="12.75"/>
    <row r="318" s="4" customFormat="1" ht="12.75"/>
    <row r="319" s="4" customFormat="1" ht="12.75"/>
    <row r="320" s="4" customFormat="1" ht="12.75"/>
    <row r="321" s="4" customFormat="1" ht="12.75"/>
    <row r="322" s="4" customFormat="1" ht="12.75"/>
    <row r="323" s="4" customFormat="1" ht="12.75"/>
    <row r="324" s="4" customFormat="1" ht="12.75"/>
    <row r="325" s="4" customFormat="1" ht="12.75"/>
    <row r="326" s="4" customFormat="1" ht="12.75"/>
    <row r="327" s="4" customFormat="1" ht="12.75"/>
    <row r="328" s="4" customFormat="1" ht="12.75"/>
    <row r="329" s="4" customFormat="1" ht="12.75"/>
    <row r="330" s="4" customFormat="1" ht="12.75"/>
    <row r="331" s="4" customFormat="1" ht="12.75"/>
    <row r="332" s="4" customFormat="1" ht="12.75"/>
    <row r="333" s="4" customFormat="1" ht="12.75"/>
    <row r="334" s="4" customFormat="1" ht="12.75"/>
    <row r="335" s="4" customFormat="1" ht="12.75"/>
    <row r="336" s="4" customFormat="1" ht="12.75"/>
    <row r="337" s="4" customFormat="1" ht="12.75"/>
    <row r="338" s="4" customFormat="1" ht="12.75"/>
    <row r="339" s="4" customFormat="1" ht="12.75"/>
    <row r="340" s="4" customFormat="1" ht="12.75"/>
    <row r="341" s="4" customFormat="1" ht="12.75"/>
    <row r="342" s="4" customFormat="1" ht="12.75"/>
    <row r="343" s="4" customFormat="1" ht="12.75"/>
    <row r="344" s="4" customFormat="1" ht="12.75"/>
    <row r="345" s="4" customFormat="1" ht="12.75"/>
    <row r="346" s="4" customFormat="1" ht="12.75"/>
    <row r="347" s="4" customFormat="1" ht="12.75"/>
    <row r="348" s="4" customFormat="1" ht="12.75"/>
    <row r="349" s="4" customFormat="1" ht="12.75"/>
    <row r="350" s="4" customFormat="1" ht="12.75"/>
    <row r="351" s="4" customFormat="1" ht="12.75"/>
    <row r="352" s="4" customFormat="1" ht="12.75"/>
    <row r="353" s="4" customFormat="1" ht="12.75"/>
    <row r="354" s="4" customFormat="1" ht="12.75"/>
    <row r="355" s="4" customFormat="1" ht="12.75"/>
    <row r="356" s="4" customFormat="1" ht="12.75"/>
    <row r="357" s="4" customFormat="1" ht="12.75"/>
    <row r="358" s="4" customFormat="1" ht="12.75"/>
    <row r="359" s="4" customFormat="1" ht="12.75"/>
    <row r="360" s="4" customFormat="1" ht="12.75"/>
    <row r="361" s="4" customFormat="1" ht="12.75"/>
    <row r="362" s="4" customFormat="1" ht="12.75"/>
    <row r="363" s="4" customFormat="1" ht="12.75"/>
    <row r="364" s="4" customFormat="1" ht="12.75"/>
    <row r="365" s="4" customFormat="1" ht="12.75"/>
    <row r="366" s="4" customFormat="1" ht="12.75"/>
    <row r="367" s="4" customFormat="1" ht="12.75"/>
    <row r="368" s="4" customFormat="1" ht="12.75"/>
    <row r="369" s="4" customFormat="1" ht="12.75"/>
    <row r="370" s="4" customFormat="1" ht="12.75"/>
    <row r="371" s="4" customFormat="1" ht="12.75"/>
    <row r="372" s="4" customFormat="1" ht="12.75"/>
    <row r="373" s="4" customFormat="1" ht="12.75"/>
    <row r="374" s="4" customFormat="1" ht="12.75"/>
    <row r="375" s="4" customFormat="1" ht="12.75"/>
    <row r="376" s="4" customFormat="1" ht="12.75"/>
    <row r="377" s="4" customFormat="1" ht="12.75"/>
    <row r="378" s="4" customFormat="1" ht="12.75"/>
    <row r="379" s="4" customFormat="1" ht="12.75"/>
    <row r="380" s="4" customFormat="1" ht="12.75"/>
    <row r="381" s="4" customFormat="1" ht="12.75"/>
    <row r="382" s="4" customFormat="1" ht="12.75"/>
    <row r="383" s="4" customFormat="1" ht="12.75"/>
    <row r="384" s="4" customFormat="1" ht="12.75"/>
    <row r="385" s="4" customFormat="1" ht="12.75"/>
    <row r="386" s="4" customFormat="1" ht="12.75"/>
    <row r="387" s="4" customFormat="1" ht="12.75"/>
    <row r="388" s="4" customFormat="1" ht="12.75"/>
    <row r="389" s="4" customFormat="1" ht="12.75"/>
    <row r="390" s="4" customFormat="1" ht="12.75"/>
    <row r="391" s="4" customFormat="1" ht="12.75"/>
    <row r="392" s="4" customFormat="1" ht="12.75"/>
  </sheetData>
  <sheetProtection password="EF65" sheet="1" objects="1" scenarios="1"/>
  <mergeCells count="101">
    <mergeCell ref="B24:E24"/>
    <mergeCell ref="F24:H24"/>
    <mergeCell ref="I24:K24"/>
    <mergeCell ref="J35:K35"/>
    <mergeCell ref="A35:C35"/>
    <mergeCell ref="D35:E35"/>
    <mergeCell ref="F34:G34"/>
    <mergeCell ref="H34:I34"/>
    <mergeCell ref="A33:C33"/>
    <mergeCell ref="D33:E33"/>
    <mergeCell ref="J36:K36"/>
    <mergeCell ref="F36:G36"/>
    <mergeCell ref="H36:I36"/>
    <mergeCell ref="F35:G35"/>
    <mergeCell ref="H35:I35"/>
    <mergeCell ref="A36:C36"/>
    <mergeCell ref="D36:E36"/>
    <mergeCell ref="A34:C34"/>
    <mergeCell ref="D34:E34"/>
    <mergeCell ref="A32:K32"/>
    <mergeCell ref="J33:K33"/>
    <mergeCell ref="H31:I31"/>
    <mergeCell ref="F31:G31"/>
    <mergeCell ref="F33:G33"/>
    <mergeCell ref="H33:I33"/>
    <mergeCell ref="D31:E31"/>
    <mergeCell ref="A31:C31"/>
    <mergeCell ref="F18:H18"/>
    <mergeCell ref="F19:H19"/>
    <mergeCell ref="I18:K18"/>
    <mergeCell ref="I19:K19"/>
    <mergeCell ref="J30:K30"/>
    <mergeCell ref="E28:G28"/>
    <mergeCell ref="B21:E21"/>
    <mergeCell ref="B22:E22"/>
    <mergeCell ref="B23:E23"/>
    <mergeCell ref="I28:K28"/>
    <mergeCell ref="A29:K29"/>
    <mergeCell ref="A28:C28"/>
    <mergeCell ref="A30:C30"/>
    <mergeCell ref="D30:E30"/>
    <mergeCell ref="I15:K15"/>
    <mergeCell ref="I20:K20"/>
    <mergeCell ref="F21:H21"/>
    <mergeCell ref="A27:D27"/>
    <mergeCell ref="E27:H27"/>
    <mergeCell ref="I27:K27"/>
    <mergeCell ref="J34:K34"/>
    <mergeCell ref="F30:G30"/>
    <mergeCell ref="H30:I30"/>
    <mergeCell ref="J31:K31"/>
    <mergeCell ref="F23:H23"/>
    <mergeCell ref="F15:H15"/>
    <mergeCell ref="F17:H17"/>
    <mergeCell ref="I16:K16"/>
    <mergeCell ref="A25:K25"/>
    <mergeCell ref="A26:K26"/>
    <mergeCell ref="A39:K39"/>
    <mergeCell ref="A37:K37"/>
    <mergeCell ref="A38:K38"/>
    <mergeCell ref="F16:H16"/>
    <mergeCell ref="I21:K21"/>
    <mergeCell ref="I22:K22"/>
    <mergeCell ref="I23:K23"/>
    <mergeCell ref="I17:K17"/>
    <mergeCell ref="F22:H22"/>
    <mergeCell ref="F20:H20"/>
    <mergeCell ref="F11:H11"/>
    <mergeCell ref="I13:K13"/>
    <mergeCell ref="I10:K10"/>
    <mergeCell ref="I11:K11"/>
    <mergeCell ref="I12:K12"/>
    <mergeCell ref="F13:H13"/>
    <mergeCell ref="I14:K14"/>
    <mergeCell ref="A8:B8"/>
    <mergeCell ref="B11:E11"/>
    <mergeCell ref="B12:E12"/>
    <mergeCell ref="A3:K3"/>
    <mergeCell ref="F12:H12"/>
    <mergeCell ref="E8:F8"/>
    <mergeCell ref="A10:E10"/>
    <mergeCell ref="F10:H10"/>
    <mergeCell ref="A9:K9"/>
    <mergeCell ref="I8:J8"/>
    <mergeCell ref="B19:E19"/>
    <mergeCell ref="B20:E20"/>
    <mergeCell ref="B13:E13"/>
    <mergeCell ref="B14:E14"/>
    <mergeCell ref="B15:E15"/>
    <mergeCell ref="B16:E16"/>
    <mergeCell ref="B17:E17"/>
    <mergeCell ref="B18:E18"/>
    <mergeCell ref="F14:H14"/>
    <mergeCell ref="A1:G1"/>
    <mergeCell ref="A4:K4"/>
    <mergeCell ref="A5:K5"/>
    <mergeCell ref="A7:K7"/>
    <mergeCell ref="A6:K6"/>
    <mergeCell ref="I1:K1"/>
    <mergeCell ref="A2:G2"/>
    <mergeCell ref="H2:K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zoomScalePageLayoutView="0"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84" customWidth="1"/>
  </cols>
  <sheetData>
    <row r="1" spans="1:7" ht="18" customHeight="1">
      <c r="A1" s="918" t="s">
        <v>49</v>
      </c>
      <c r="B1" s="1026"/>
      <c r="C1" s="1026"/>
      <c r="D1" s="1026"/>
      <c r="E1" s="1026"/>
      <c r="F1" s="1026"/>
      <c r="G1" s="1026"/>
    </row>
    <row r="2" spans="1:52" ht="15.75" customHeight="1" thickBot="1">
      <c r="A2" s="1027" t="s">
        <v>380</v>
      </c>
      <c r="B2" s="456"/>
      <c r="C2" s="150" t="s">
        <v>98</v>
      </c>
      <c r="D2" s="150"/>
      <c r="E2" s="150" t="s">
        <v>99</v>
      </c>
      <c r="F2" s="149" t="s">
        <v>100</v>
      </c>
      <c r="G2" s="149" t="s">
        <v>409</v>
      </c>
      <c r="AY2"/>
      <c r="AZ2"/>
    </row>
    <row r="3" spans="1:52" ht="15.75" customHeight="1" thickBot="1">
      <c r="A3" s="1024"/>
      <c r="B3" s="1025"/>
      <c r="C3" s="1022"/>
      <c r="D3" s="1023"/>
      <c r="E3" s="148"/>
      <c r="F3" s="153"/>
      <c r="G3" s="154">
        <v>12</v>
      </c>
      <c r="AY3"/>
      <c r="AZ3"/>
    </row>
    <row r="4" spans="1:7" ht="18" customHeight="1">
      <c r="A4" s="988" t="s">
        <v>25</v>
      </c>
      <c r="B4" s="989"/>
      <c r="C4" s="989"/>
      <c r="D4" s="989"/>
      <c r="E4" s="989"/>
      <c r="F4" s="989"/>
      <c r="G4" s="989"/>
    </row>
    <row r="5" spans="1:7" ht="15.75" customHeight="1" thickBot="1">
      <c r="A5" s="977" t="s">
        <v>727</v>
      </c>
      <c r="B5" s="978"/>
      <c r="C5" s="978"/>
      <c r="D5" s="978"/>
      <c r="E5" s="978"/>
      <c r="F5" s="978"/>
      <c r="G5" s="978"/>
    </row>
    <row r="6" spans="1:7" ht="22.5">
      <c r="A6" s="975"/>
      <c r="B6" s="585"/>
      <c r="C6" s="585"/>
      <c r="D6" s="585"/>
      <c r="E6" s="976"/>
      <c r="F6" s="89" t="s">
        <v>217</v>
      </c>
      <c r="G6" s="90" t="s">
        <v>108</v>
      </c>
    </row>
    <row r="7" spans="1:7" ht="15.75" customHeight="1">
      <c r="A7" s="50" t="s">
        <v>586</v>
      </c>
      <c r="B7" s="983" t="s">
        <v>510</v>
      </c>
      <c r="C7" s="983"/>
      <c r="D7" s="983"/>
      <c r="E7" s="618"/>
      <c r="F7" s="73">
        <f>+ZAV!B7</f>
        <v>0</v>
      </c>
      <c r="G7" s="88">
        <f>+ZAV!C7</f>
        <v>0</v>
      </c>
    </row>
    <row r="8" spans="1:7" ht="15.75" customHeight="1">
      <c r="A8" s="50" t="s">
        <v>587</v>
      </c>
      <c r="B8" s="983" t="s">
        <v>73</v>
      </c>
      <c r="C8" s="983"/>
      <c r="D8" s="983"/>
      <c r="E8" s="618"/>
      <c r="F8" s="73">
        <f>+ZAV!B9</f>
        <v>0</v>
      </c>
      <c r="G8" s="88">
        <f>+ZAV!C9</f>
        <v>0</v>
      </c>
    </row>
    <row r="9" spans="1:7" ht="15.75" customHeight="1">
      <c r="A9" s="50" t="s">
        <v>588</v>
      </c>
      <c r="B9" s="983" t="s">
        <v>26</v>
      </c>
      <c r="C9" s="983"/>
      <c r="D9" s="983"/>
      <c r="E9" s="618"/>
      <c r="F9" s="73">
        <f>+ZAV!B10</f>
        <v>0</v>
      </c>
      <c r="G9" s="88">
        <f>+ZAV!C10</f>
        <v>0</v>
      </c>
    </row>
    <row r="10" spans="1:7" ht="15.75" customHeight="1">
      <c r="A10" s="50" t="s">
        <v>225</v>
      </c>
      <c r="B10" s="983" t="s">
        <v>593</v>
      </c>
      <c r="C10" s="983"/>
      <c r="D10" s="983"/>
      <c r="E10" s="618"/>
      <c r="F10" s="73">
        <f>+ZAV!B12</f>
        <v>0</v>
      </c>
      <c r="G10" s="88">
        <f>+ZAV!C12</f>
        <v>0</v>
      </c>
    </row>
    <row r="11" spans="1:7" ht="15.75" customHeight="1">
      <c r="A11" s="50" t="s">
        <v>505</v>
      </c>
      <c r="B11" s="983" t="s">
        <v>27</v>
      </c>
      <c r="C11" s="983"/>
      <c r="D11" s="983"/>
      <c r="E11" s="618"/>
      <c r="F11" s="73">
        <f>+ZAV!B13+ZAV!B14</f>
        <v>0</v>
      </c>
      <c r="G11" s="88">
        <f>+ZAV!C13+ZAV!C14</f>
        <v>0</v>
      </c>
    </row>
    <row r="12" spans="1:7" ht="15.75" customHeight="1">
      <c r="A12" s="50" t="s">
        <v>224</v>
      </c>
      <c r="B12" s="983" t="s">
        <v>28</v>
      </c>
      <c r="C12" s="983"/>
      <c r="D12" s="983"/>
      <c r="E12" s="618"/>
      <c r="F12" s="73">
        <f>+ZAV!B15+ZAV!B11+ZAV!B8</f>
        <v>0</v>
      </c>
      <c r="G12" s="88">
        <f>+ZAV!C15+ZAV!C11+ZAV!C8</f>
        <v>0</v>
      </c>
    </row>
    <row r="13" spans="1:7" ht="15.75" customHeight="1">
      <c r="A13" s="50" t="s">
        <v>223</v>
      </c>
      <c r="B13" s="983" t="s">
        <v>29</v>
      </c>
      <c r="C13" s="983"/>
      <c r="D13" s="983"/>
      <c r="E13" s="618"/>
      <c r="F13" s="73">
        <f>+ZAV!B19+ZAV!B20</f>
        <v>0</v>
      </c>
      <c r="G13" s="88">
        <f>+ZAV!C19+ZAV!C20</f>
        <v>0</v>
      </c>
    </row>
    <row r="14" spans="1:7" ht="15.75" customHeight="1" thickBot="1">
      <c r="A14" s="51" t="s">
        <v>222</v>
      </c>
      <c r="B14" s="993" t="s">
        <v>220</v>
      </c>
      <c r="C14" s="993"/>
      <c r="D14" s="993"/>
      <c r="E14" s="607"/>
      <c r="F14" s="74">
        <f>+ZAV!B22</f>
        <v>0</v>
      </c>
      <c r="G14" s="104">
        <f>+ZAV!C22</f>
        <v>0</v>
      </c>
    </row>
    <row r="15" spans="1:7" ht="9" customHeight="1" thickBot="1">
      <c r="A15" s="988"/>
      <c r="B15" s="989"/>
      <c r="C15" s="989"/>
      <c r="D15" s="989"/>
      <c r="E15" s="989"/>
      <c r="F15" s="989"/>
      <c r="G15" s="989"/>
    </row>
    <row r="16" spans="1:7" ht="15.75" customHeight="1" thickBot="1">
      <c r="A16" s="91" t="s">
        <v>221</v>
      </c>
      <c r="B16" s="120" t="s">
        <v>356</v>
      </c>
      <c r="C16" s="990"/>
      <c r="D16" s="991"/>
      <c r="E16" s="992"/>
      <c r="F16" s="989"/>
      <c r="G16" s="989"/>
    </row>
    <row r="17" spans="1:7" ht="15" customHeight="1">
      <c r="A17" s="1028" t="s">
        <v>30</v>
      </c>
      <c r="B17" s="1029"/>
      <c r="C17" s="1029"/>
      <c r="D17" s="1029"/>
      <c r="E17" s="1029"/>
      <c r="F17" s="1029"/>
      <c r="G17" s="1029"/>
    </row>
    <row r="18" spans="1:7" ht="18" customHeight="1" thickBot="1">
      <c r="A18" s="1011" t="s">
        <v>753</v>
      </c>
      <c r="B18" s="1012"/>
      <c r="C18" s="1012"/>
      <c r="D18" s="1012"/>
      <c r="E18" s="1012"/>
      <c r="F18" s="1012"/>
      <c r="G18" s="1012"/>
    </row>
    <row r="19" spans="1:7" ht="24" customHeight="1">
      <c r="A19" s="94" t="s">
        <v>682</v>
      </c>
      <c r="B19" s="1017" t="s">
        <v>410</v>
      </c>
      <c r="C19" s="1018"/>
      <c r="D19" s="1018"/>
      <c r="E19" s="1019"/>
      <c r="F19" s="1020" t="s">
        <v>681</v>
      </c>
      <c r="G19" s="1021"/>
    </row>
    <row r="20" spans="1:7" ht="15.75" customHeight="1">
      <c r="A20" s="48" t="s">
        <v>586</v>
      </c>
      <c r="B20" s="1005"/>
      <c r="C20" s="1005"/>
      <c r="D20" s="1005"/>
      <c r="E20" s="1005"/>
      <c r="F20" s="1003"/>
      <c r="G20" s="1004"/>
    </row>
    <row r="21" spans="1:7" ht="15.75" customHeight="1">
      <c r="A21" s="48" t="s">
        <v>587</v>
      </c>
      <c r="B21" s="1005"/>
      <c r="C21" s="1005"/>
      <c r="D21" s="1005"/>
      <c r="E21" s="1005"/>
      <c r="F21" s="1003"/>
      <c r="G21" s="1004"/>
    </row>
    <row r="22" spans="1:7" ht="15.75" customHeight="1">
      <c r="A22" s="48" t="s">
        <v>588</v>
      </c>
      <c r="B22" s="1005"/>
      <c r="C22" s="1005"/>
      <c r="D22" s="1005"/>
      <c r="E22" s="1005"/>
      <c r="F22" s="1003"/>
      <c r="G22" s="1004"/>
    </row>
    <row r="23" spans="1:7" ht="15.75" customHeight="1" thickBot="1">
      <c r="A23" s="49" t="s">
        <v>225</v>
      </c>
      <c r="B23" s="1008"/>
      <c r="C23" s="1008"/>
      <c r="D23" s="1008"/>
      <c r="E23" s="1008"/>
      <c r="F23" s="1009"/>
      <c r="G23" s="1010"/>
    </row>
    <row r="24" spans="1:7" ht="13.5" thickBot="1">
      <c r="A24" s="1011"/>
      <c r="B24" s="1012"/>
      <c r="C24" s="1012"/>
      <c r="D24" s="1012"/>
      <c r="E24" s="1012"/>
      <c r="F24" s="1012"/>
      <c r="G24" s="1012"/>
    </row>
    <row r="25" spans="1:7" ht="24.75" customHeight="1">
      <c r="A25" s="94" t="s">
        <v>682</v>
      </c>
      <c r="B25" s="1017" t="s">
        <v>411</v>
      </c>
      <c r="C25" s="1018"/>
      <c r="D25" s="1018"/>
      <c r="E25" s="1019"/>
      <c r="F25" s="1020" t="s">
        <v>681</v>
      </c>
      <c r="G25" s="1021"/>
    </row>
    <row r="26" spans="1:7" ht="15.75" customHeight="1">
      <c r="A26" s="48" t="s">
        <v>586</v>
      </c>
      <c r="B26" s="1005"/>
      <c r="C26" s="1005"/>
      <c r="D26" s="1005"/>
      <c r="E26" s="1005"/>
      <c r="F26" s="1003"/>
      <c r="G26" s="1004"/>
    </row>
    <row r="27" spans="1:7" ht="15.75" customHeight="1">
      <c r="A27" s="48" t="s">
        <v>587</v>
      </c>
      <c r="B27" s="1005"/>
      <c r="C27" s="1005"/>
      <c r="D27" s="1005"/>
      <c r="E27" s="1005"/>
      <c r="F27" s="1003"/>
      <c r="G27" s="1004"/>
    </row>
    <row r="28" spans="1:7" ht="15.75" customHeight="1">
      <c r="A28" s="48" t="s">
        <v>588</v>
      </c>
      <c r="B28" s="1005"/>
      <c r="C28" s="1005"/>
      <c r="D28" s="1005"/>
      <c r="E28" s="1005"/>
      <c r="F28" s="1003"/>
      <c r="G28" s="1004"/>
    </row>
    <row r="29" spans="1:7" ht="15.75" customHeight="1" thickBot="1">
      <c r="A29" s="49" t="s">
        <v>225</v>
      </c>
      <c r="B29" s="1008"/>
      <c r="C29" s="1008"/>
      <c r="D29" s="1008"/>
      <c r="E29" s="1008"/>
      <c r="F29" s="1009"/>
      <c r="G29" s="1010"/>
    </row>
    <row r="30" spans="1:7" ht="18" customHeight="1" thickBot="1">
      <c r="A30" s="1011" t="s">
        <v>160</v>
      </c>
      <c r="B30" s="1012"/>
      <c r="C30" s="1012"/>
      <c r="D30" s="1012"/>
      <c r="E30" s="1012"/>
      <c r="F30" s="1012"/>
      <c r="G30" s="1012"/>
    </row>
    <row r="31" spans="1:7" ht="15.75" customHeight="1">
      <c r="A31" s="1013" t="s">
        <v>161</v>
      </c>
      <c r="B31" s="1014"/>
      <c r="C31" s="1014"/>
      <c r="D31" s="1014"/>
      <c r="E31" s="1014"/>
      <c r="F31" s="1014"/>
      <c r="G31" s="1015"/>
    </row>
    <row r="32" spans="1:7" ht="15.75" customHeight="1">
      <c r="A32" s="100"/>
      <c r="B32" s="33" t="s">
        <v>381</v>
      </c>
      <c r="C32" s="1016" t="s">
        <v>500</v>
      </c>
      <c r="D32" s="1016"/>
      <c r="E32" s="33" t="s">
        <v>603</v>
      </c>
      <c r="F32" s="33" t="s">
        <v>501</v>
      </c>
      <c r="G32" s="34" t="s">
        <v>502</v>
      </c>
    </row>
    <row r="33" spans="1:7" ht="15.75" customHeight="1">
      <c r="A33" s="35">
        <v>1</v>
      </c>
      <c r="B33" s="106"/>
      <c r="C33" s="1006"/>
      <c r="D33" s="1006"/>
      <c r="E33" s="37"/>
      <c r="F33" s="40"/>
      <c r="G33" s="39"/>
    </row>
    <row r="34" spans="1:7" ht="15.75" customHeight="1">
      <c r="A34" s="35">
        <v>2</v>
      </c>
      <c r="B34" s="38"/>
      <c r="C34" s="1006"/>
      <c r="D34" s="1006"/>
      <c r="E34" s="107"/>
      <c r="F34" s="108"/>
      <c r="G34" s="109"/>
    </row>
    <row r="35" spans="1:7" ht="15.75" customHeight="1" thickBot="1">
      <c r="A35" s="36">
        <v>3</v>
      </c>
      <c r="B35" s="110"/>
      <c r="C35" s="1007"/>
      <c r="D35" s="1007"/>
      <c r="E35" s="110"/>
      <c r="F35" s="41"/>
      <c r="G35" s="42"/>
    </row>
    <row r="36" spans="1:7" ht="18" customHeight="1" thickBot="1">
      <c r="A36" s="998" t="s">
        <v>74</v>
      </c>
      <c r="B36" s="999"/>
      <c r="C36" s="999"/>
      <c r="D36" s="999"/>
      <c r="E36" s="999"/>
      <c r="F36" s="999"/>
      <c r="G36" s="999"/>
    </row>
    <row r="37" spans="1:7" ht="15.75" customHeight="1">
      <c r="A37" s="1000" t="s">
        <v>162</v>
      </c>
      <c r="B37" s="1001"/>
      <c r="C37" s="1001"/>
      <c r="D37" s="1001"/>
      <c r="E37" s="1001"/>
      <c r="F37" s="1001"/>
      <c r="G37" s="1002"/>
    </row>
    <row r="38" spans="1:7" ht="24" customHeight="1">
      <c r="A38" s="101"/>
      <c r="B38" s="994" t="s">
        <v>381</v>
      </c>
      <c r="C38" s="995"/>
      <c r="D38" s="994" t="s">
        <v>500</v>
      </c>
      <c r="E38" s="995"/>
      <c r="F38" s="43" t="s">
        <v>21</v>
      </c>
      <c r="G38" s="44" t="s">
        <v>226</v>
      </c>
    </row>
    <row r="39" spans="1:7" ht="15.75" customHeight="1">
      <c r="A39" s="35">
        <v>1</v>
      </c>
      <c r="B39" s="996"/>
      <c r="C39" s="997"/>
      <c r="D39" s="996"/>
      <c r="E39" s="997"/>
      <c r="F39" s="10"/>
      <c r="G39" s="39"/>
    </row>
    <row r="40" spans="1:7" ht="15.75" customHeight="1" thickBot="1">
      <c r="A40" s="36">
        <v>2</v>
      </c>
      <c r="B40" s="984"/>
      <c r="C40" s="985"/>
      <c r="D40" s="984"/>
      <c r="E40" s="985"/>
      <c r="F40" s="11"/>
      <c r="G40" s="42"/>
    </row>
    <row r="41" spans="1:52" s="92" customFormat="1" ht="18" customHeight="1" thickBot="1">
      <c r="A41" s="998" t="s">
        <v>754</v>
      </c>
      <c r="B41" s="999"/>
      <c r="C41" s="999"/>
      <c r="D41" s="999"/>
      <c r="E41" s="999"/>
      <c r="F41" s="999"/>
      <c r="G41" s="999"/>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7" ht="15.75" customHeight="1">
      <c r="A42" s="1000" t="s">
        <v>163</v>
      </c>
      <c r="B42" s="1001"/>
      <c r="C42" s="1001"/>
      <c r="D42" s="1001"/>
      <c r="E42" s="1001"/>
      <c r="F42" s="1001"/>
      <c r="G42" s="1002"/>
    </row>
    <row r="43" spans="1:7" ht="24" customHeight="1">
      <c r="A43" s="101"/>
      <c r="B43" s="994" t="s">
        <v>381</v>
      </c>
      <c r="C43" s="995"/>
      <c r="D43" s="994" t="s">
        <v>500</v>
      </c>
      <c r="E43" s="995"/>
      <c r="F43" s="43" t="s">
        <v>603</v>
      </c>
      <c r="G43" s="44" t="s">
        <v>226</v>
      </c>
    </row>
    <row r="44" spans="1:7" ht="15.75" customHeight="1" thickBot="1">
      <c r="A44" s="36">
        <v>1</v>
      </c>
      <c r="B44" s="984"/>
      <c r="C44" s="985"/>
      <c r="D44" s="984"/>
      <c r="E44" s="985"/>
      <c r="F44" s="11"/>
      <c r="G44" s="42"/>
    </row>
    <row r="45" spans="1:7" ht="13.5" thickBot="1">
      <c r="A45" s="986" t="s">
        <v>238</v>
      </c>
      <c r="B45" s="987"/>
      <c r="C45" s="987"/>
      <c r="D45" s="987"/>
      <c r="E45" s="987"/>
      <c r="F45" s="987"/>
      <c r="G45" s="987"/>
    </row>
    <row r="46" spans="1:7" ht="12.75">
      <c r="A46" s="979" t="s">
        <v>755</v>
      </c>
      <c r="B46" s="980"/>
      <c r="C46" s="980"/>
      <c r="D46" s="980"/>
      <c r="E46" s="980"/>
      <c r="F46" s="45" t="s">
        <v>603</v>
      </c>
      <c r="G46" s="46" t="s">
        <v>604</v>
      </c>
    </row>
    <row r="47" spans="1:7" ht="13.5" thickBot="1">
      <c r="A47" s="981"/>
      <c r="B47" s="982"/>
      <c r="C47" s="982"/>
      <c r="D47" s="982"/>
      <c r="E47" s="982"/>
      <c r="F47" s="105"/>
      <c r="G47" s="47"/>
    </row>
    <row r="48" spans="1:7" ht="9" customHeight="1">
      <c r="A48" s="973" t="s">
        <v>382</v>
      </c>
      <c r="B48" s="546"/>
      <c r="C48" s="546"/>
      <c r="D48" s="546"/>
      <c r="E48" s="546"/>
      <c r="F48" s="546"/>
      <c r="G48" s="546"/>
    </row>
    <row r="49" spans="1:7" ht="9" customHeight="1">
      <c r="A49" s="974" t="s">
        <v>680</v>
      </c>
      <c r="B49" s="418"/>
      <c r="C49" s="418"/>
      <c r="D49" s="418"/>
      <c r="E49" s="418"/>
      <c r="F49" s="418"/>
      <c r="G49" s="418"/>
    </row>
    <row r="50" spans="1:7" ht="12.75">
      <c r="A50" s="899" t="s">
        <v>103</v>
      </c>
      <c r="B50" s="899"/>
      <c r="C50" s="899"/>
      <c r="D50" s="899"/>
      <c r="E50" s="899"/>
      <c r="F50" s="899"/>
      <c r="G50" s="899"/>
    </row>
    <row r="51" spans="1:7" ht="12.75">
      <c r="A51" s="84"/>
      <c r="B51" s="84"/>
      <c r="C51" s="84"/>
      <c r="D51" s="84"/>
      <c r="E51" s="84"/>
      <c r="F51" s="84"/>
      <c r="G51" s="84"/>
    </row>
    <row r="52" spans="1:7" ht="12.75">
      <c r="A52" s="84"/>
      <c r="B52" s="84"/>
      <c r="C52" s="84"/>
      <c r="D52" s="84"/>
      <c r="E52" s="84"/>
      <c r="F52" s="84"/>
      <c r="G52" s="84"/>
    </row>
    <row r="53" spans="1:7" ht="12.75">
      <c r="A53" s="84"/>
      <c r="B53" s="84"/>
      <c r="C53" s="84"/>
      <c r="D53" s="84"/>
      <c r="E53" s="84"/>
      <c r="F53" s="84"/>
      <c r="G53" s="84"/>
    </row>
    <row r="54" spans="1:7" ht="12.75">
      <c r="A54" s="84"/>
      <c r="B54" s="84"/>
      <c r="C54" s="84"/>
      <c r="D54" s="84"/>
      <c r="E54" s="84"/>
      <c r="F54" s="84"/>
      <c r="G54" s="84"/>
    </row>
    <row r="55" spans="1:7" ht="12.75">
      <c r="A55" s="84"/>
      <c r="B55" s="84"/>
      <c r="C55" s="84"/>
      <c r="D55" s="84"/>
      <c r="E55" s="84"/>
      <c r="F55" s="84"/>
      <c r="G55" s="84"/>
    </row>
    <row r="56" spans="1:7" ht="12.75">
      <c r="A56" s="84"/>
      <c r="B56" s="84"/>
      <c r="C56" s="84"/>
      <c r="D56" s="84"/>
      <c r="E56" s="84"/>
      <c r="F56" s="84"/>
      <c r="G56" s="84"/>
    </row>
    <row r="57" spans="1:7" ht="12.75">
      <c r="A57" s="84"/>
      <c r="B57" s="84"/>
      <c r="C57" s="84"/>
      <c r="D57" s="84"/>
      <c r="E57" s="84"/>
      <c r="F57" s="84"/>
      <c r="G57" s="84"/>
    </row>
    <row r="58" spans="1:7" ht="12.75">
      <c r="A58" s="84"/>
      <c r="B58" s="84"/>
      <c r="C58" s="84"/>
      <c r="D58" s="84"/>
      <c r="E58" s="84"/>
      <c r="F58" s="84"/>
      <c r="G58" s="84"/>
    </row>
    <row r="59" spans="1:7" ht="12.75">
      <c r="A59" s="84"/>
      <c r="B59" s="84"/>
      <c r="C59" s="84"/>
      <c r="D59" s="84"/>
      <c r="E59" s="84"/>
      <c r="F59" s="84"/>
      <c r="G59" s="84"/>
    </row>
    <row r="60" spans="1:7" ht="12.75">
      <c r="A60" s="84"/>
      <c r="B60" s="84"/>
      <c r="C60" s="84"/>
      <c r="D60" s="84"/>
      <c r="E60" s="84"/>
      <c r="F60" s="84"/>
      <c r="G60" s="84"/>
    </row>
    <row r="61" spans="1:7" ht="12.75">
      <c r="A61" s="84"/>
      <c r="B61" s="84"/>
      <c r="C61" s="84"/>
      <c r="D61" s="84"/>
      <c r="E61" s="84"/>
      <c r="F61" s="84"/>
      <c r="G61" s="84"/>
    </row>
    <row r="62" spans="1:7" ht="12.75">
      <c r="A62" s="84"/>
      <c r="B62" s="84"/>
      <c r="C62" s="84"/>
      <c r="D62" s="84"/>
      <c r="E62" s="84"/>
      <c r="F62" s="84"/>
      <c r="G62" s="84"/>
    </row>
    <row r="63" spans="1:7" ht="12.75">
      <c r="A63" s="84"/>
      <c r="B63" s="84"/>
      <c r="C63" s="84"/>
      <c r="D63" s="84"/>
      <c r="E63" s="84"/>
      <c r="F63" s="84"/>
      <c r="G63" s="84"/>
    </row>
    <row r="64" spans="1:7" ht="12.75">
      <c r="A64" s="84"/>
      <c r="B64" s="84"/>
      <c r="C64" s="84"/>
      <c r="D64" s="84"/>
      <c r="E64" s="84"/>
      <c r="F64" s="84"/>
      <c r="G64" s="84"/>
    </row>
    <row r="65" spans="1:7" ht="12.75">
      <c r="A65" s="84"/>
      <c r="B65" s="84"/>
      <c r="C65" s="84"/>
      <c r="D65" s="84"/>
      <c r="E65" s="84"/>
      <c r="F65" s="84"/>
      <c r="G65" s="84"/>
    </row>
    <row r="66" spans="1:7" ht="12.75">
      <c r="A66" s="84"/>
      <c r="B66" s="84"/>
      <c r="C66" s="84"/>
      <c r="D66" s="84"/>
      <c r="E66" s="84"/>
      <c r="F66" s="84"/>
      <c r="G66" s="84"/>
    </row>
    <row r="67" spans="1:7" ht="12.75">
      <c r="A67" s="84"/>
      <c r="B67" s="84"/>
      <c r="C67" s="84"/>
      <c r="D67" s="84"/>
      <c r="E67" s="84"/>
      <c r="F67" s="84"/>
      <c r="G67" s="84"/>
    </row>
    <row r="68" spans="1:7" ht="12.75">
      <c r="A68" s="84"/>
      <c r="B68" s="84"/>
      <c r="C68" s="84"/>
      <c r="D68" s="84"/>
      <c r="E68" s="84"/>
      <c r="F68" s="84"/>
      <c r="G68" s="84"/>
    </row>
    <row r="69" spans="1:7" ht="12.75">
      <c r="A69" s="84"/>
      <c r="B69" s="84"/>
      <c r="C69" s="84"/>
      <c r="D69" s="84"/>
      <c r="E69" s="84"/>
      <c r="F69" s="84"/>
      <c r="G69" s="84"/>
    </row>
    <row r="70" spans="1:7" ht="12.75">
      <c r="A70" s="84"/>
      <c r="B70" s="84"/>
      <c r="C70" s="84"/>
      <c r="D70" s="84"/>
      <c r="E70" s="84"/>
      <c r="F70" s="84"/>
      <c r="G70" s="84"/>
    </row>
    <row r="71" spans="1:7" ht="12.75">
      <c r="A71" s="84"/>
      <c r="B71" s="84"/>
      <c r="C71" s="84"/>
      <c r="D71" s="84"/>
      <c r="E71" s="84"/>
      <c r="F71" s="84"/>
      <c r="G71" s="84"/>
    </row>
    <row r="72" spans="1:7" ht="12.75">
      <c r="A72" s="84"/>
      <c r="B72" s="84"/>
      <c r="C72" s="84"/>
      <c r="D72" s="84"/>
      <c r="E72" s="84"/>
      <c r="F72" s="84"/>
      <c r="G72" s="84"/>
    </row>
    <row r="73" spans="1:7" ht="12.75">
      <c r="A73" s="84"/>
      <c r="B73" s="84"/>
      <c r="C73" s="84"/>
      <c r="D73" s="84"/>
      <c r="E73" s="84"/>
      <c r="F73" s="84"/>
      <c r="G73" s="84"/>
    </row>
    <row r="74" spans="1:7" ht="12.75">
      <c r="A74" s="84"/>
      <c r="B74" s="84"/>
      <c r="C74" s="84"/>
      <c r="D74" s="84"/>
      <c r="E74" s="84"/>
      <c r="F74" s="84"/>
      <c r="G74" s="84"/>
    </row>
    <row r="75" spans="1:7" ht="12.75">
      <c r="A75" s="84"/>
      <c r="B75" s="84"/>
      <c r="C75" s="84"/>
      <c r="D75" s="84"/>
      <c r="E75" s="84"/>
      <c r="F75" s="84"/>
      <c r="G75" s="84"/>
    </row>
    <row r="76" spans="1:7" ht="12.75">
      <c r="A76" s="84"/>
      <c r="B76" s="84"/>
      <c r="C76" s="84"/>
      <c r="D76" s="84"/>
      <c r="E76" s="84"/>
      <c r="F76" s="84"/>
      <c r="G76" s="84"/>
    </row>
    <row r="77" spans="1:7" ht="12.75">
      <c r="A77" s="84"/>
      <c r="B77" s="84"/>
      <c r="C77" s="84"/>
      <c r="D77" s="84"/>
      <c r="E77" s="84"/>
      <c r="F77" s="84"/>
      <c r="G77" s="84"/>
    </row>
    <row r="78" spans="1:7" ht="12.75">
      <c r="A78" s="84"/>
      <c r="B78" s="84"/>
      <c r="C78" s="84"/>
      <c r="D78" s="84"/>
      <c r="E78" s="84"/>
      <c r="F78" s="84"/>
      <c r="G78" s="84"/>
    </row>
    <row r="79" spans="1:7" ht="12.75">
      <c r="A79" s="84"/>
      <c r="B79" s="84"/>
      <c r="C79" s="84"/>
      <c r="D79" s="84"/>
      <c r="E79" s="84"/>
      <c r="F79" s="84"/>
      <c r="G79" s="84"/>
    </row>
    <row r="80" spans="1:7" ht="12.75">
      <c r="A80" s="84"/>
      <c r="B80" s="84"/>
      <c r="C80" s="84"/>
      <c r="D80" s="84"/>
      <c r="E80" s="84"/>
      <c r="F80" s="84"/>
      <c r="G80" s="84"/>
    </row>
    <row r="81" s="84" customFormat="1" ht="12.75"/>
    <row r="82" s="84" customFormat="1" ht="12.75"/>
    <row r="83" s="84" customFormat="1" ht="12.75"/>
    <row r="84" s="84" customFormat="1" ht="12.75"/>
    <row r="85" s="84" customFormat="1" ht="12.75"/>
    <row r="86" s="84" customFormat="1" ht="12.75"/>
    <row r="87" s="84" customFormat="1" ht="12.75"/>
    <row r="88" s="84" customFormat="1" ht="12.75"/>
    <row r="89" s="84" customFormat="1" ht="12.75"/>
    <row r="90" s="84" customFormat="1" ht="12.75"/>
    <row r="91" s="84" customFormat="1" ht="12.75"/>
    <row r="92" s="84" customFormat="1" ht="12.75"/>
    <row r="93" s="84" customFormat="1" ht="12.75"/>
    <row r="94" s="84" customFormat="1" ht="12.75"/>
    <row r="95" s="84" customFormat="1" ht="12.75"/>
    <row r="96" s="84" customFormat="1" ht="12.75"/>
    <row r="97" s="84" customFormat="1" ht="12.75"/>
    <row r="98" s="84" customFormat="1" ht="12.75"/>
    <row r="99" s="84" customFormat="1" ht="12.75"/>
    <row r="100" s="84" customFormat="1" ht="12.75"/>
    <row r="101" s="84" customFormat="1" ht="12.75"/>
    <row r="102" s="84" customFormat="1" ht="12.75"/>
    <row r="103" s="84" customFormat="1" ht="12.75"/>
    <row r="104" s="84" customFormat="1" ht="12.75"/>
    <row r="105" s="84" customFormat="1" ht="12.75"/>
    <row r="106" s="84" customFormat="1" ht="12.75"/>
    <row r="107" s="84" customFormat="1" ht="12.75"/>
    <row r="108" s="84" customFormat="1" ht="12.75"/>
    <row r="109" s="84" customFormat="1" ht="12.75"/>
    <row r="110" s="84" customFormat="1" ht="12.75"/>
    <row r="111" s="84" customFormat="1" ht="12.75"/>
    <row r="112" s="84" customFormat="1" ht="12.75"/>
    <row r="113" s="84" customFormat="1" ht="12.75"/>
    <row r="114" s="84" customFormat="1" ht="12.75"/>
    <row r="115" s="84" customFormat="1" ht="12.75"/>
    <row r="116" s="84" customFormat="1" ht="12.75"/>
    <row r="117" s="84" customFormat="1" ht="12.75"/>
    <row r="118" s="84" customFormat="1" ht="12.75"/>
    <row r="119" s="84" customFormat="1" ht="12.75"/>
    <row r="120" s="84" customFormat="1" ht="12.75"/>
    <row r="121" s="84" customFormat="1" ht="12.75"/>
    <row r="122" s="84" customFormat="1" ht="12.75"/>
    <row r="123" s="84" customFormat="1" ht="12.75"/>
    <row r="124" s="84" customFormat="1" ht="12.75"/>
    <row r="125" s="84" customFormat="1" ht="12.75"/>
    <row r="126" s="84" customFormat="1" ht="12.75"/>
    <row r="127" s="84" customFormat="1" ht="12.75"/>
    <row r="128" s="84" customFormat="1" ht="12.75"/>
    <row r="129" s="84" customFormat="1" ht="12.75"/>
    <row r="130" s="84" customFormat="1" ht="12.75"/>
    <row r="131" s="84" customFormat="1" ht="12.75"/>
    <row r="132" s="84" customFormat="1" ht="12.75"/>
    <row r="133" s="84" customFormat="1" ht="12.75"/>
    <row r="134" s="84" customFormat="1" ht="12.75"/>
    <row r="135" s="84" customFormat="1" ht="12.75"/>
    <row r="136" s="84" customFormat="1" ht="12.75"/>
    <row r="137" s="84" customFormat="1" ht="12.75"/>
    <row r="138" s="84" customFormat="1" ht="12.75"/>
    <row r="139" s="84" customFormat="1" ht="12.75"/>
    <row r="140" s="84" customFormat="1" ht="12.75"/>
    <row r="141" s="84" customFormat="1" ht="12.75"/>
    <row r="142" s="84" customFormat="1" ht="12.75"/>
    <row r="143" s="84" customFormat="1" ht="12.75"/>
    <row r="144" s="84" customFormat="1" ht="12.75"/>
    <row r="145" s="84" customFormat="1" ht="12.75"/>
    <row r="146" s="84" customFormat="1" ht="12.75"/>
    <row r="147" s="84" customFormat="1" ht="12.75"/>
    <row r="148" s="84" customFormat="1" ht="12.75"/>
    <row r="149" s="84" customFormat="1" ht="12.75"/>
    <row r="150" s="84" customFormat="1" ht="12.75"/>
    <row r="151" s="84" customFormat="1" ht="12.75"/>
    <row r="152" s="84" customFormat="1" ht="12.75"/>
    <row r="153" s="84" customFormat="1" ht="12.75"/>
    <row r="154" s="84" customFormat="1" ht="12.75"/>
    <row r="155" s="84" customFormat="1" ht="12.75"/>
    <row r="156" s="84" customFormat="1" ht="12.75"/>
    <row r="157" s="84" customFormat="1" ht="12.75"/>
    <row r="158" s="84" customFormat="1" ht="12.75"/>
    <row r="159" s="84" customFormat="1" ht="12.75"/>
    <row r="160" s="84" customFormat="1" ht="12.75"/>
    <row r="161" s="84" customFormat="1" ht="12.75"/>
    <row r="162" s="84" customFormat="1" ht="12.75"/>
    <row r="163" s="84" customFormat="1" ht="12.75"/>
    <row r="164" s="84" customFormat="1" ht="12.75"/>
    <row r="165" s="84" customFormat="1" ht="12.75"/>
    <row r="166" s="84" customFormat="1" ht="12.75"/>
    <row r="167" s="84" customFormat="1" ht="12.75"/>
    <row r="168" s="84" customFormat="1" ht="12.75"/>
    <row r="169" s="84" customFormat="1" ht="12.75"/>
    <row r="170" s="84" customFormat="1" ht="12.75"/>
    <row r="171" s="84" customFormat="1" ht="12.75"/>
    <row r="172" s="84" customFormat="1" ht="12.75"/>
    <row r="173" s="84" customFormat="1" ht="12.75"/>
    <row r="174" s="84" customFormat="1" ht="12.75"/>
    <row r="175" s="84" customFormat="1" ht="12.75"/>
    <row r="176" s="84" customFormat="1" ht="12.75"/>
    <row r="177" s="84" customFormat="1" ht="12.75"/>
    <row r="178" s="84" customFormat="1" ht="12.75"/>
    <row r="179" s="84" customFormat="1" ht="12.75"/>
    <row r="180" s="84" customFormat="1" ht="12.75"/>
    <row r="181" s="84" customFormat="1" ht="12.75"/>
    <row r="182" s="84" customFormat="1" ht="12.75"/>
    <row r="183" s="84" customFormat="1" ht="12.75"/>
    <row r="184" s="84" customFormat="1" ht="12.75"/>
    <row r="185" s="84" customFormat="1" ht="12.75"/>
    <row r="186" s="84" customFormat="1" ht="12.75"/>
    <row r="187" s="84" customFormat="1" ht="12.75"/>
    <row r="188" s="84" customFormat="1" ht="12.75"/>
    <row r="189" s="84" customFormat="1" ht="12.75"/>
    <row r="190" s="84" customFormat="1" ht="12.75"/>
    <row r="191" s="84" customFormat="1" ht="12.75"/>
    <row r="192" s="84" customFormat="1" ht="12.75"/>
    <row r="193" s="84" customFormat="1" ht="12.75"/>
    <row r="194" s="84" customFormat="1" ht="12.75"/>
    <row r="195" s="84" customFormat="1" ht="12.75"/>
    <row r="196" s="84" customFormat="1" ht="12.75"/>
    <row r="197" s="84" customFormat="1" ht="12.75"/>
    <row r="198" s="84" customFormat="1" ht="12.75"/>
    <row r="199" s="84" customFormat="1" ht="12.75"/>
    <row r="200" s="84" customFormat="1" ht="12.75"/>
    <row r="201" s="84" customFormat="1" ht="12.75"/>
  </sheetData>
  <sheetProtection password="EF65" sheet="1" objects="1" scenarios="1"/>
  <mergeCells count="66">
    <mergeCell ref="C3:D3"/>
    <mergeCell ref="A3:B3"/>
    <mergeCell ref="A1:G1"/>
    <mergeCell ref="A2:B2"/>
    <mergeCell ref="A17:G17"/>
    <mergeCell ref="F26:G26"/>
    <mergeCell ref="A18:G18"/>
    <mergeCell ref="B19:E19"/>
    <mergeCell ref="F19:G19"/>
    <mergeCell ref="B20:E20"/>
    <mergeCell ref="C32:D32"/>
    <mergeCell ref="B27:E27"/>
    <mergeCell ref="F27:G27"/>
    <mergeCell ref="B23:E23"/>
    <mergeCell ref="F23:G23"/>
    <mergeCell ref="B25:E25"/>
    <mergeCell ref="F25:G25"/>
    <mergeCell ref="B26:E26"/>
    <mergeCell ref="A24:G24"/>
    <mergeCell ref="C35:D35"/>
    <mergeCell ref="A50:G50"/>
    <mergeCell ref="B22:E22"/>
    <mergeCell ref="F22:G22"/>
    <mergeCell ref="B29:E29"/>
    <mergeCell ref="F29:G29"/>
    <mergeCell ref="B28:E28"/>
    <mergeCell ref="F28:G28"/>
    <mergeCell ref="A30:G30"/>
    <mergeCell ref="A31:G31"/>
    <mergeCell ref="A36:G36"/>
    <mergeCell ref="A37:G37"/>
    <mergeCell ref="B38:C38"/>
    <mergeCell ref="D38:E38"/>
    <mergeCell ref="A42:G42"/>
    <mergeCell ref="F20:G20"/>
    <mergeCell ref="B21:E21"/>
    <mergeCell ref="F21:G21"/>
    <mergeCell ref="C33:D33"/>
    <mergeCell ref="C34:D34"/>
    <mergeCell ref="B43:C43"/>
    <mergeCell ref="D43:E43"/>
    <mergeCell ref="B39:C39"/>
    <mergeCell ref="D39:E39"/>
    <mergeCell ref="B40:C40"/>
    <mergeCell ref="D40:E40"/>
    <mergeCell ref="A41:G41"/>
    <mergeCell ref="A4:G4"/>
    <mergeCell ref="C16:D16"/>
    <mergeCell ref="A15:G15"/>
    <mergeCell ref="E16:G16"/>
    <mergeCell ref="B12:E12"/>
    <mergeCell ref="B14:E14"/>
    <mergeCell ref="B7:E7"/>
    <mergeCell ref="B8:E8"/>
    <mergeCell ref="B9:E9"/>
    <mergeCell ref="B10:E10"/>
    <mergeCell ref="A48:G48"/>
    <mergeCell ref="A49:G49"/>
    <mergeCell ref="A6:E6"/>
    <mergeCell ref="A5:G5"/>
    <mergeCell ref="A46:E47"/>
    <mergeCell ref="B11:E11"/>
    <mergeCell ref="B13:E13"/>
    <mergeCell ref="B44:C44"/>
    <mergeCell ref="D44:E44"/>
    <mergeCell ref="A45:G4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cp:lastModifiedBy>
  <cp:lastPrinted>2014-02-07T10:45:05Z</cp:lastPrinted>
  <dcterms:created xsi:type="dcterms:W3CDTF">2000-01-30T17:10:20Z</dcterms:created>
  <dcterms:modified xsi:type="dcterms:W3CDTF">2015-04-07T12:54:59Z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