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315" tabRatio="693" activeTab="0"/>
  </bookViews>
  <sheets>
    <sheet name="DP1" sheetId="1" r:id="rId1"/>
    <sheet name="DP2" sheetId="2" r:id="rId2"/>
    <sheet name="závěrka" sheetId="3" r:id="rId3"/>
    <sheet name="Př1" sheetId="4" r:id="rId4"/>
    <sheet name="Př2" sheetId="5" r:id="rId5"/>
    <sheet name="Př3" sheetId="6" r:id="rId6"/>
    <sheet name="Př4" sheetId="7" r:id="rId7"/>
    <sheet name="DP3" sheetId="8" r:id="rId8"/>
    <sheet name="DP4" sheetId="9" r:id="rId9"/>
    <sheet name="DP5" sheetId="10" r:id="rId10"/>
    <sheet name="DP6" sheetId="11" r:id="rId11"/>
    <sheet name="DP7" sheetId="12" r:id="rId12"/>
    <sheet name="DP8" sheetId="13" r:id="rId13"/>
    <sheet name="SP1" sheetId="14" r:id="rId14"/>
    <sheet name="SP2" sheetId="15" r:id="rId15"/>
    <sheet name="SP3" sheetId="16" r:id="rId16"/>
    <sheet name="SP4" sheetId="17" r:id="rId17"/>
    <sheet name="ZP1" sheetId="18" r:id="rId18"/>
    <sheet name="ZP2" sheetId="19" r:id="rId19"/>
    <sheet name="ZP3" sheetId="20" r:id="rId20"/>
    <sheet name="Zálohy1" sheetId="21" r:id="rId21"/>
    <sheet name="Zálohy2" sheetId="22" r:id="rId22"/>
  </sheets>
  <definedNames>
    <definedName name="_xlnm.Print_Area" localSheetId="0">'DP1'!$A$1:$J$47</definedName>
    <definedName name="_xlnm.Print_Area" localSheetId="1">'DP2'!$A$1:$J$41</definedName>
    <definedName name="_xlnm.Print_Area" localSheetId="7">'DP3'!$A$1:$D$38</definedName>
    <definedName name="_xlnm.Print_Area" localSheetId="8">'DP4'!$A$1:$F$35</definedName>
    <definedName name="_xlnm.Print_Area" localSheetId="9">'DP5'!$A$1:$J$34</definedName>
    <definedName name="_xlnm.Print_Area" localSheetId="10">'DP6'!$A$1:$F$37</definedName>
    <definedName name="_xlnm.Print_Area" localSheetId="11">'DP7'!$A$1:$G$30</definedName>
    <definedName name="_xlnm.Print_Area" localSheetId="12">'DP8'!$A$1:$G$47</definedName>
    <definedName name="_xlnm.Print_Area" localSheetId="3">'Př1'!$A$1:$N$34</definedName>
    <definedName name="_xlnm.Print_Area" localSheetId="4">'Př2'!$A$1:$G$48</definedName>
    <definedName name="_xlnm.Print_Area" localSheetId="5">'Př3'!$A$1:$G$35</definedName>
    <definedName name="_xlnm.Print_Area" localSheetId="6">'Př4'!$A$1:$G$38</definedName>
    <definedName name="_xlnm.Print_Area" localSheetId="13">'SP1'!$A$1:$G$45</definedName>
    <definedName name="_xlnm.Print_Area" localSheetId="14">'SP2'!$A$1:$I$19</definedName>
    <definedName name="_xlnm.Print_Area" localSheetId="15">'SP3'!$A$1:$H$35</definedName>
    <definedName name="_xlnm.Print_Area" localSheetId="16">'SP4'!$A$1:$H$17</definedName>
    <definedName name="_xlnm.Print_Area" localSheetId="20">'Zálohy1'!$A$1:$D$31</definedName>
    <definedName name="_xlnm.Print_Area" localSheetId="21">'Zálohy2'!$A$1:$D$31</definedName>
    <definedName name="_xlnm.Print_Area" localSheetId="2">'závěrka'!$A$1:$C$58</definedName>
    <definedName name="_xlnm.Print_Area" localSheetId="17">'ZP1'!$A$1:$E$47</definedName>
    <definedName name="_xlnm.Print_Area" localSheetId="18">'ZP2'!$A$1:$E$36</definedName>
    <definedName name="_xlnm.Print_Area" localSheetId="19">'ZP3'!$A$1:$E$42</definedName>
  </definedNames>
  <calcPr fullCalcOnLoad="1"/>
</workbook>
</file>

<file path=xl/comments1.xml><?xml version="1.0" encoding="utf-8"?>
<comments xmlns="http://schemas.openxmlformats.org/spreadsheetml/2006/main">
  <authors>
    <author>petra</author>
  </authors>
  <commentList>
    <comment ref="A4" authorId="0">
      <text>
        <r>
          <rPr>
            <sz val="8"/>
            <rFont val="Tahoma"/>
            <family val="2"/>
          </rPr>
          <t xml:space="preserve">Finančnímu úřadu v, ve, pro - Vyplňte sídlo správce daně (finančního úřadu), v jehož územním obvodu máte v době
podání daňového přiznání bydliště (trvalý pobyt). Jste-li zaregistrován, vyplňte sídlo správce daně (finančního úřadu) místně příslušného dle osvědčení o registraci.
</t>
        </r>
      </text>
    </comment>
    <comment ref="A6" authorId="0">
      <text>
        <r>
          <rPr>
            <sz val="8"/>
            <rFont val="Tahoma"/>
            <family val="2"/>
          </rPr>
          <t>01 Daňové identifikační číslo - vyplňte, pokud vám bylo přiděleno.</t>
        </r>
      </text>
    </comment>
    <comment ref="A8" authorId="0">
      <text>
        <r>
          <rPr>
            <sz val="8"/>
            <rFont val="Tahoma"/>
            <family val="2"/>
          </rPr>
          <t xml:space="preserve">02 Rodné číslo - vyplňte svoje rodné číslo. Pokud má vaše rodné číslo za lomítkem pouze tři číslice, poslední místo
nevyplňujte. Jste-li osoba (poplatník daně), které nebylo přiděleno rodné číslo, vyplňte datum narození.
</t>
        </r>
      </text>
    </comment>
    <comment ref="A11" authorId="0">
      <text>
        <r>
          <rPr>
            <sz val="8"/>
            <rFont val="Tahoma"/>
            <family val="2"/>
          </rPr>
          <t xml:space="preserve">03a Typ přiznání - Toto daňové přiznání slouží zároveň jako řádné daňové přiznání opravné nebo dodatečné nebo jako přiznání při prohlášení a zrušení konkursu. Vyberte z předlohy typ daňového přiznání, který budete vyplňovat a označte křížkem. Podáváte-li řádné přiznání před lhůtou pro podání přiznání a poté zjistíte, že některé údaje jste uvedl nesprávně nebo neúplně, můžete ještě před uplynutím lhůty k podání přiznání, podat opravné přiznání. Pro vyměřovací řízení se pak
použije toto opravné přiznání a k předchozímu se nepřihlíží. Zjistíte-li po lhůtě podání, že vaše daňová povinnost má být vyšší nebo daňová ztráta nižší, než jak vámi byla přiznána nebo správcem daně vyměřena, jste povinen předložit do konce měsíce následujícího po tomto zjištění dodatečné přiznání. V této lhůtě je daň též splatná. V případě, zjistíte-li, že má být vaše daňová povinnost nižší nebo daňová ztráta vyšší máte možnost podat dodatečné daňové přiznání. V dodatečném přiznání uvádějte celé hodnoty, nikoliv pouze matematické rozdíly oproti hodnotám uvedeným v původně vyplněném přiznání.
</t>
        </r>
      </text>
    </comment>
    <comment ref="A16" authorId="0">
      <text>
        <r>
          <rPr>
            <sz val="8"/>
            <rFont val="Tahoma"/>
            <family val="2"/>
          </rPr>
          <t xml:space="preserve">03b Zaplaceno více - Označte křížkem. V případě, že vypočtete částku na řádku 125b můžete podat žádost o vrácení přeplatku, správce daně v rámci daňového řízení rozhodne o přeplatku na dani podle § 64 zákona o správě daní. V opačném případě nevyplňujte.
</t>
        </r>
      </text>
    </comment>
    <comment ref="C16" authorId="0">
      <text>
        <r>
          <rPr>
            <sz val="8"/>
            <rFont val="Tahoma"/>
            <family val="2"/>
          </rPr>
          <t xml:space="preserve">03c Poplatník podle § 2 odst. 3 zákona - V případě, jste-li poplatník (daňový nerezident), který má daňovou povinnost z příjmů ze zdrojů na území České republiky, označte křížkem a uveďte kód státu (Seznam kódů států, Příloha č.16, Vyhlášky č.135/1998 Sb., kterou se provádějí některá ustanovení celního zákona, uvedená také na http://www.cs.mfcr.cz),
ve kterém jste rezidentem. V takovém případě neopomeňte na řádcích 31a až 37 vyplnit údaje o zmocněnci pro doručování v České republice podle § 33 odst. 6 zákona o správě daní. V případě, že neznáte kód státu, napište název státu. V opačném případě řádek nevyplňujte.
</t>
        </r>
      </text>
    </comment>
    <comment ref="F16" authorId="0">
      <text>
        <r>
          <rPr>
            <sz val="8"/>
            <rFont val="Tahoma"/>
            <family val="2"/>
          </rPr>
          <t xml:space="preserve">04 Kód rozlišení typu přiznání - V případě, že podáváte přiznání při prohlášení konkursu, zrušení konkursu nebo
za zemřelého poplatníka označte typ přiznání křížkem a uveďte datum kdy tato skutečnost nastala. V opačném případě nevyplňujte.
</t>
        </r>
      </text>
    </comment>
    <comment ref="J21" authorId="0">
      <text>
        <r>
          <rPr>
            <sz val="8"/>
            <rFont val="Tahoma"/>
            <family val="2"/>
          </rPr>
          <t xml:space="preserve">05 Přiznání zpracované daňovým poradcem - vyplníte „ano“ nebo „ne“ podle toho, zda je plná moc k zastupování podána správci daně před uplynutím neprodloužené lhůty. V případě, že vyplníte „anoî, informujete tímto správce daně o posunutí termínu pro podání Přiznání typu B do 1. července 2002.
</t>
        </r>
      </text>
    </comment>
    <comment ref="J23" authorId="0">
      <text>
        <r>
          <rPr>
            <sz val="8"/>
            <rFont val="Tahoma"/>
            <family val="2"/>
          </rPr>
          <t xml:space="preserve">06 V tomto zdaňovacím období uplatňuji za zaměstnance se změněnou pracovní schopností slevy na dani - vyplníte „ano“ nebo „ne“ podle toho, zda uplatňujete slevy na dani podle § 35 odst. 1 zákona. V případě, že uvedete „ano“ vypočtete slevu na dani v Příloze č. 1 v oddílu J.
</t>
        </r>
      </text>
    </comment>
    <comment ref="J25" authorId="0">
      <text>
        <r>
          <rPr>
            <sz val="8"/>
            <rFont val="Tahoma"/>
            <family val="2"/>
          </rPr>
          <t xml:space="preserve">07a V tomto zdaňovacím období jsem měl příjmy za více zdaňovacích období - vyplníte „ano“ nebo „ne“ podle toho, zda jste měl příjmy, které jsou výsledkem několikaleté činnosti a budete je rozdělovat podle § 14 zákona. V případě, že uvedete „ano“, vypočtete daň ze zbývající části příjmů za více zdaňovacích období v Příloze č. 1 v oddílu I.
</t>
        </r>
      </text>
    </comment>
    <comment ref="J27" authorId="0">
      <text>
        <r>
          <rPr>
            <sz val="8"/>
            <rFont val="Tahoma"/>
            <family val="2"/>
          </rPr>
          <t xml:space="preserve">07b - V tomto zdaňovacím období jsem měl příjmy ze zahraničí - vyplníte „ano“ nebo „ne“ podle toho, zda jste měl příjmy ze zahraničí. V případě, že uvedete „anoî vypočtete daň z příjmů ze zahraničí v Příloze č. 1 v oddílu CH ñ metoda vynětí s výhradou progrese a v oddílu K ñ metoda započtu daně zaplacené v zahraničí.
</t>
        </r>
      </text>
    </comment>
    <comment ref="I29" authorId="0">
      <text>
        <r>
          <rPr>
            <sz val="8"/>
            <rFont val="Tahoma"/>
            <family val="2"/>
          </rPr>
          <t xml:space="preserve">08 Důvody pro podání dodatečného daňového přiznání zjištěny dne - Uveďte datum zjištění důvodů pro podání dodatečného daňového přiznání ve smyslu § 41 zákona o správě daní. V opačném případě nevyplňujte.
</t>
        </r>
      </text>
    </comment>
    <comment ref="A38" authorId="0">
      <text>
        <r>
          <rPr>
            <sz val="8"/>
            <rFont val="Tahoma"/>
            <family val="2"/>
          </rPr>
          <t>09 Příjmení - vyplňte nyní používané příjmení.</t>
        </r>
      </text>
    </comment>
    <comment ref="D38" authorId="0">
      <text>
        <r>
          <rPr>
            <sz val="8"/>
            <rFont val="Tahoma"/>
            <family val="2"/>
          </rPr>
          <t>10 Jméno - vyplňte jméno ve stejném znění, jak je uvedeno ve vašem rodném (křestním) listě.</t>
        </r>
      </text>
    </comment>
    <comment ref="G38" authorId="0">
      <text>
        <r>
          <rPr>
            <sz val="8"/>
            <rFont val="Tahoma"/>
            <family val="2"/>
          </rPr>
          <t>11 Dřívější příjmení - uveďte rodné příjmení.</t>
        </r>
      </text>
    </comment>
    <comment ref="A39" authorId="0">
      <text>
        <r>
          <rPr>
            <sz val="8"/>
            <rFont val="Tahoma"/>
            <family val="2"/>
          </rPr>
          <t>12 Titul - vyplňte získané vědecké a akademické tituly.</t>
        </r>
      </text>
    </comment>
    <comment ref="D39" authorId="0">
      <text>
        <r>
          <rPr>
            <sz val="8"/>
            <rFont val="Tahoma"/>
            <family val="2"/>
          </rPr>
          <t>13 Státní příslušnost - vyplňte svoji státní příslušnost.</t>
        </r>
      </text>
    </comment>
    <comment ref="G39" authorId="0">
      <text>
        <r>
          <rPr>
            <sz val="8"/>
            <rFont val="Tahoma"/>
            <family val="2"/>
          </rPr>
          <t>14 Číslo pasu - V případě, že jste cizí státní příslušník, vyplňte číslo cestovního dokladu (pasu).</t>
        </r>
      </text>
    </comment>
    <comment ref="A42" authorId="0">
      <text>
        <r>
          <rPr>
            <sz val="8"/>
            <rFont val="Tahoma"/>
            <family val="2"/>
          </rPr>
          <t xml:space="preserve">15 až 21 Adresa bydliště (trvalého pobytu) v den podání přiznání - vyplňte v uvedeném členění. Pokud jde o číslo domu, uveďte popisné číslo a orientační číslo.
</t>
        </r>
      </text>
    </comment>
  </commentList>
</comments>
</file>

<file path=xl/comments10.xml><?xml version="1.0" encoding="utf-8"?>
<comments xmlns="http://schemas.openxmlformats.org/spreadsheetml/2006/main">
  <authors>
    <author>petra</author>
  </authors>
  <commentList>
    <comment ref="G5" authorId="0">
      <text>
        <r>
          <rPr>
            <sz val="8"/>
            <rFont val="Tahoma"/>
            <family val="2"/>
          </rPr>
          <t>68 Dílčí základ daně podle § 6 zákona - do tohoto řádku přeneste údaj uvedený na řádku 41.</t>
        </r>
      </text>
    </comment>
    <comment ref="G6" authorId="0">
      <text>
        <r>
          <rPr>
            <sz val="8"/>
            <rFont val="Tahoma"/>
            <family val="0"/>
          </rPr>
          <t xml:space="preserve">69 Dílčí základ daně podle § 7 zákona - přeneste do tohoto řádku údaj uvedený na řádku 56. Dílčí ztrátu označte znaménkem mínus. Údaj menší než nula je dílčí ztráta.
</t>
        </r>
      </text>
    </comment>
    <comment ref="G7" authorId="0">
      <text>
        <r>
          <rPr>
            <sz val="8"/>
            <rFont val="Tahoma"/>
            <family val="0"/>
          </rPr>
          <t xml:space="preserve">70 Dílčí základ daně podle § 8 zákona - do toho řádku přeneste údaj z řádku 57.
</t>
        </r>
      </text>
    </comment>
    <comment ref="G8" authorId="0">
      <text>
        <r>
          <rPr>
            <sz val="8"/>
            <rFont val="Tahoma"/>
            <family val="0"/>
          </rPr>
          <t xml:space="preserve">71 Dílčí základ daně podle § 9 zákona - přeneste do tohoto řádku údaj z řádku 64. Dílčí ztrátu označte znaménkem mínus. Údaj menší než nula je dílčí ztráta.
</t>
        </r>
      </text>
    </comment>
    <comment ref="G9" authorId="0">
      <text>
        <r>
          <rPr>
            <sz val="8"/>
            <rFont val="Tahoma"/>
            <family val="0"/>
          </rPr>
          <t xml:space="preserve">72 Dílčí základ daně podle § 10 zákona - do tohoto řádku přenesete údaj z řádku 67.
</t>
        </r>
      </text>
    </comment>
    <comment ref="G10" authorId="0">
      <text>
        <r>
          <rPr>
            <sz val="8"/>
            <rFont val="Tahoma"/>
            <family val="0"/>
          </rPr>
          <t>73 Úhrn řádků - vyplňte tehdy, jestliže je úhrn řádků 69 + 70 + 71+ 72 větší než nula.</t>
        </r>
      </text>
    </comment>
    <comment ref="G11" authorId="0">
      <text>
        <r>
          <rPr>
            <sz val="8"/>
            <rFont val="Tahoma"/>
            <family val="0"/>
          </rPr>
          <t xml:space="preserve">74 Úhrn řádků - vyplňte tehdy, jestliže je úhrn řádků 69 + 70 + 71 + 72 záporný. Tuto částku přeneste na řádek 100.
</t>
        </r>
      </text>
    </comment>
    <comment ref="G12" authorId="0">
      <text>
        <r>
          <rPr>
            <sz val="8"/>
            <rFont val="Tahoma"/>
            <family val="2"/>
          </rPr>
          <t>75 Základ daně (68 + 73) - základ daně podle zákona</t>
        </r>
      </text>
    </comment>
    <comment ref="G13" authorId="0">
      <text>
        <r>
          <rPr>
            <sz val="8"/>
            <rFont val="Tahoma"/>
            <family val="0"/>
          </rPr>
          <t xml:space="preserve">76 Uplatněná výše ztráty - uveďte úhrn uplatňované ztráty (za zdaňovací období 2001 lze uplatnit ztrátu pouze z let
1994, 1995, 1996, 1997, 1998, 1999, 2000) maximálně však do výše částky uvedené na řádku 73 (částka na řádku 73se rovná úhrnu dílčích základů daně zjištěných podle jednotlivých druhů příjmů uvedených v § 7 až § 10 zákona podle ustanovení § 5 odstÚ 3 zákona). Částka, která převyšuje částku na řádku 73 je část ztráty, kterou nelze uplatnit v tomto zdaňovacím období a tuto částku můžete uplatnit v následujících zdaňovacích obdobích v souladu s ustanovením § 34 odst. 1 zákona.
</t>
        </r>
      </text>
    </comment>
    <comment ref="G14" authorId="0">
      <text>
        <r>
          <rPr>
            <sz val="8"/>
            <rFont val="Tahoma"/>
            <family val="0"/>
          </rPr>
          <t xml:space="preserve">77 Základ daně po odečtení ztráty (ř. 75 - 76) - do tohoto řádku vypočtěte rozdíl údajů ze řádků 75 a 76.
</t>
        </r>
      </text>
    </comment>
    <comment ref="I19" authorId="0">
      <text>
        <r>
          <rPr>
            <sz val="8"/>
            <rFont val="Tahoma"/>
            <family val="0"/>
          </rPr>
          <t xml:space="preserve">78 Údaj o tom, zda poplatník pobíral či nepobíral starobní důchod - vyplňte „ano“ nebo „ne“ podle toho zda jste poživatelem starobního důchodu (zákon č. 155/1995 Sb., o důchodovém pojištění, ve znění pozdějších předpisů) nebo důchodu ze zahraničního povinného pojištění stejného druhu anebo vám byl důchod zpětně přiznán k 1. lednu 2001
</t>
        </r>
      </text>
    </comment>
    <comment ref="I20" authorId="0">
      <text>
        <r>
          <rPr>
            <sz val="8"/>
            <rFont val="Tahoma"/>
            <family val="2"/>
          </rPr>
          <t xml:space="preserve">79 Roční výše starobního důchodu za zdaňovací období - poživatel starobního důchodu zde uvede celkovou částku starobního důchodu, která mu byla v roce 2001 vyplacena.
</t>
        </r>
      </text>
    </comment>
    <comment ref="C22" authorId="0">
      <text>
        <r>
          <rPr>
            <sz val="8"/>
            <rFont val="Tahoma"/>
            <family val="2"/>
          </rPr>
          <t xml:space="preserve">80 a 81 Údaje o manželce (manželovi) - Údaje o své (svém) manželce (manželovi) vyplňte jen, uplatňujete-li na ni (něho) nezdanitelnou část základu daně v případě, že žije s Vámi v domácnosti. Hranice uvedená v § 15 odst. 1 písm. c) zákona je 38 040 Kč vlastního ročního příjmu své (svého) manželky (manžela). Pojem domácnost: Domácnost tvoří občané, kteří spolu trvale žijí a společně uhrazují náklady na své potřeby (§ 115 občanského zákoníku). Každý občan může být příslušníkem jen jedné domácnosti. Příslušnost k domácnosti u nezletilých stanoví dohoda rodičů nebo rozhodnutí soudu. U manželů je založení další domácnosti vyloučeno, pokud jejich spolužití vykazuje znaky uvedené v § 115 občanského zákoníku.
</t>
        </r>
      </text>
    </comment>
    <comment ref="B26" authorId="0">
      <text>
        <r>
          <rPr>
            <sz val="8"/>
            <rFont val="Tahoma"/>
            <family val="2"/>
          </rPr>
          <t>ve sloupci 1 uveďte každé dítě, na které uplatňujete snížení základu daně</t>
        </r>
      </text>
    </comment>
    <comment ref="J26" authorId="0">
      <text>
        <r>
          <rPr>
            <sz val="8"/>
            <rFont val="Tahoma"/>
            <family val="0"/>
          </rPr>
          <t xml:space="preserve">Ve sloupci č. 3 (kód) uveďte pro každé dítě jednu z možností označených A,B1,B2 nebo B3:
A dítě nezletilé nebo B zletilé dítě až do dovršení věku 26 let, jestliže nepobírá invalidní důchod a
B1 soustavně se připravuje na budoucí povolání, nebo
B2 nemůže se připravovat na budoucí povolání, nebo vykonávat výdělečnou činnost pro nemoc nebo úraz, nebo
B3 z důvodu dlouhodobě nepříznivého zdravotního stavu je neschopno vykonávat soustavnou výdělečnou činnost
</t>
        </r>
      </text>
    </comment>
  </commentList>
</comments>
</file>

<file path=xl/comments11.xml><?xml version="1.0" encoding="utf-8"?>
<comments xmlns="http://schemas.openxmlformats.org/spreadsheetml/2006/main">
  <authors>
    <author>petra</author>
  </authors>
  <commentList>
    <comment ref="D4" authorId="0">
      <text>
        <r>
          <rPr>
            <sz val="8"/>
            <rFont val="Tahoma"/>
            <family val="0"/>
          </rPr>
          <t xml:space="preserve">82 písmeno a) zákona - do tohoto řádku uveďte částku 38 040 Kč. Jste-li však poživatelem starobního důchodu z pojistného na sociální zabezpečení nebo ze zahraničního povinného pojištění stejného druhu od počátku zdaňovacího období (nebo vám tento důchod byl přiznán zpětně k počátku zdaňovacího období) a váš roční důchod, který vám byl ve zdaňovacím období vyplacen, převyšuje 38 040 Kč, tento řádek proškrtněte. Nepřevyšuje-li váš důchod 38 040 Kč ročně bez dalších dávek sociálního zabezpečení, uveďte na tomto řádku částku 38 040 Kč sníženou o vyplacené částky starobního důchodu. Jestliže jste se stal poživatelem důchodu až v průběhu zdaňovacího období, a tento důchod Vám nebyl přiznán zpětně k počátku zdaňovacího období, uveďte na tomto řádku 38 040 Kč.
</t>
        </r>
      </text>
    </comment>
    <comment ref="D13" authorId="0">
      <text>
        <r>
          <rPr>
            <sz val="8"/>
            <rFont val="Tahoma"/>
            <family val="0"/>
          </rPr>
          <t xml:space="preserve">89 Částka podle § 15 odst. 8 zákona - do tohoto řádku uveďte celkovou hodnotu daru/darů, který/é jste poskytl obcím a právnickým osobám se sídlem na území České republiky na financování vědy a vzdělání, výzkumných a vývojových účelů, kultury, školství, na policii, na požární ochranu, na podporu a ochranu mládeže, na ochranu zvířat, na účely sociální, zdravotnické, ekologické, humanitární, charitativní, náboženské pro registrované církve a náboženské společnosti, tělovýchovné a sportovní, a politickým stranám a politickým hnutím a na jejich činnost, dále fyzickým osobám s bydlištěm na území České republiky provozujícím školská a zdravotnická zařízení a zařízení na ochranu opuštěných zvířat nebo ohrožených druhů zvířat na financování těchto zařízení, pokud úhrnná hodnota darů ve zdaňovacím období
přesáhne 2 % ze základu daně anebo činí alespoň 1 000 Kč. V úhrnu lze odečíst nejvýše 10 % ze základu daně uvedeného na řádku 75. Jako dar na zdravotnické účely se posuzuje i odběr krve u bezpříspěvkového dárce krve, a to částkou 2 000 Kč za jeden odběr.
</t>
        </r>
      </text>
    </comment>
    <comment ref="D14" authorId="0">
      <text>
        <r>
          <rPr>
            <sz val="8"/>
            <rFont val="Tahoma"/>
            <family val="0"/>
          </rPr>
          <t xml:space="preserve">90 § 15 zákona odst. 10 - odečet úroků - do tohoto řádku uveďte celkovou výši zaplacených úroků z poskytnutého úvěru ze stavebního spoření nebo z hypotéčního úvěru z potvrzení stavební spořitelny nebo banky.
</t>
        </r>
      </text>
    </comment>
    <comment ref="D15" authorId="0">
      <text>
        <r>
          <rPr>
            <sz val="8"/>
            <rFont val="Tahoma"/>
            <family val="0"/>
          </rPr>
          <t xml:space="preserve">91 § 15 zákona odst. 12 - do tohoto řádku uveďte celkovou výši plateb příspěvků účastníka na penzijní připojištění se státním příspěvkem z potvrzení penzijního fondu o příspěvcích zaplacených poplatníkem na penzijní připojištění se státním příspěvkem na zdaňovací období 2001 sníženou o 6 000 Kč. Maximálně lze takto za zdaňovací období odečíst 12 000 Kč.
</t>
        </r>
      </text>
    </comment>
    <comment ref="D16" authorId="0">
      <text>
        <r>
          <rPr>
            <sz val="8"/>
            <rFont val="Tahoma"/>
            <family val="0"/>
          </rPr>
          <t xml:space="preserve">92 § 15 zákona odst. 13 - do tohoto řádku uveďte celkovou výši plateb na soukromé životní pojištění z potvrzení pojišťovny o pojistném zaplaceném poplatníkem na soukromé životní pojištění na zdaňovací období 2001. Maximální částka, kterou lze odečíst za zdaňovací období činí 12 000 Kč.
</t>
        </r>
      </text>
    </comment>
    <comment ref="D17" authorId="0">
      <text>
        <r>
          <rPr>
            <sz val="8"/>
            <rFont val="Tahoma"/>
            <family val="0"/>
          </rPr>
          <t xml:space="preserve">93 Další částky - Za zdaňovací období 2001 bez obsahové náplně
</t>
        </r>
      </text>
    </comment>
    <comment ref="D18" authorId="0">
      <text>
        <r>
          <rPr>
            <sz val="8"/>
            <rFont val="Tahoma"/>
            <family val="0"/>
          </rPr>
          <t xml:space="preserve">94 Odčitatelná položka podle § 34 odst. 3 zákona - do tohoto řádku uveďte částku podle § 34 odst. 3 zákona.
</t>
        </r>
      </text>
    </comment>
    <comment ref="D19" authorId="0">
      <text>
        <r>
          <rPr>
            <sz val="8"/>
            <rFont val="Tahoma"/>
            <family val="2"/>
          </rPr>
          <t xml:space="preserve">95 Odčitatelná položka podle § 34 odst. 7 zákona - do tohoto řádku uveďte částku podle § 34 odst. 3 zákona, kterou jste nemohl uplatnit v roce, kdy nárok na odpočet vznikl z důvodu ztráty nebo základu daně nižšího než odpočet.
</t>
        </r>
      </text>
    </comment>
    <comment ref="D20" authorId="0">
      <text>
        <r>
          <rPr>
            <sz val="8"/>
            <rFont val="Tahoma"/>
            <family val="0"/>
          </rPr>
          <t xml:space="preserve">96 Celkem nezdanitelné části základu daně a položky odčitatelné od základu daně - uveďte výpočet podle pokynů na řádku (82+83a+83b+84a+84b+85+86+87+88+89+90+91+92+93+94+95) = 96.
</t>
        </r>
      </text>
    </comment>
    <comment ref="D21" authorId="0">
      <text>
        <r>
          <rPr>
            <sz val="8"/>
            <rFont val="Tahoma"/>
            <family val="2"/>
          </rPr>
          <t xml:space="preserve">97 základ daně snížený o nezdanitelné části základu daně a položky odčitatelné od základu daně - uveďte výpočet podle pokynů na řádku v tiskopisu. Jestliže hodnota na řádku 96 je větší než hodnota na řádku 77, uveďte v řádku 97 nulu.
</t>
        </r>
      </text>
    </comment>
    <comment ref="D22" authorId="0">
      <text>
        <r>
          <rPr>
            <sz val="8"/>
            <rFont val="Tahoma"/>
            <family val="0"/>
          </rPr>
          <t xml:space="preserve">98 Základ daně zaokrouhlený na celé stovky Kč dolů - do tohoto řádku uveďte částku z řádku 97 zaokrouhlenou na celé stovky Kč dolů (např. 93 235 Kč zaokrouhleno na 93 200 Kč).
</t>
        </r>
      </text>
    </comment>
    <comment ref="D23" authorId="0">
      <text>
        <r>
          <rPr>
            <sz val="8"/>
            <rFont val="Tahoma"/>
            <family val="0"/>
          </rPr>
          <t xml:space="preserve">99 Daň podle § 16 zákona - Daň podle § 16 odst. 1 zákona vypočtěte ze základu daně uvedeného na řádku 98 podle následující tabulky:)
</t>
        </r>
        <r>
          <rPr>
            <u val="single"/>
            <sz val="8"/>
            <rFont val="Tahoma"/>
            <family val="2"/>
          </rPr>
          <t xml:space="preserve">       Základ daně                                  Daň                       Ze základu přesahujícího</t>
        </r>
        <r>
          <rPr>
            <sz val="8"/>
            <rFont val="Tahoma"/>
            <family val="0"/>
          </rPr>
          <t xml:space="preserve">
</t>
        </r>
        <r>
          <rPr>
            <sz val="8"/>
            <rFont val="Tahoma"/>
            <family val="2"/>
          </rPr>
          <t>od Kč             do Kč</t>
        </r>
        <r>
          <rPr>
            <u val="single"/>
            <sz val="8"/>
            <rFont val="Tahoma"/>
            <family val="2"/>
          </rPr>
          <t xml:space="preserve">
</t>
        </r>
        <r>
          <rPr>
            <sz val="8"/>
            <rFont val="Tahoma"/>
            <family val="0"/>
          </rPr>
          <t xml:space="preserve">
0                   109 200                                      15 %
109 200        218 400                  16 380 Kč + 20 %                  109 200 Kč
218 400        331 200                  38 220 Kč + 25 %                  218 400 Kč
331 200           a více                   66 420 Kč + 32 %                  331 200 Kč
</t>
        </r>
      </text>
    </comment>
    <comment ref="C27" authorId="0">
      <text>
        <r>
          <rPr>
            <sz val="8"/>
            <rFont val="Tahoma"/>
            <family val="0"/>
          </rPr>
          <t>100 Daňová ztráta - na tento řádek přeneste .daj uvedený na ř. 74 nebo v případě, že máte příjmy ze zahraničí u nichž je uplatňována metoda vynětí s výhradou progrese, přeneste na tento řádek .daj uvedený na ř. 3 v Příloze č. 1 k 9. oddílu, odst. CH (daňová ztráta po případném vynětí příjmů ze zdrojů v zahraničí). údaj uveďte v absolutní hodnotě tj. bez znaménka mínus. Daňovou ztrátu můžete uplatnit podle ustanovení § 34 zákona.</t>
        </r>
      </text>
    </comment>
    <comment ref="C28" authorId="0">
      <text>
        <r>
          <rPr>
            <sz val="8"/>
            <rFont val="Tahoma"/>
            <family val="0"/>
          </rPr>
          <t xml:space="preserve">101 Daň podle § 16 odst. 1 - na tento řádek přeneste údaj uvedený na ř. 99 (daň podle § 16 odst. 1 zákona) nebo v případě, že máte příjmy ze zahraničí přeneste na tento řádek údaj uvedený na ř. 5 Přílohy č. 1 k 9. oddílu, odst. CH (daň po případném vynětí příjmů ze zdrojů v zahraničí).
</t>
        </r>
      </text>
    </comment>
    <comment ref="C29" authorId="0">
      <text>
        <r>
          <rPr>
            <sz val="8"/>
            <rFont val="Tahoma"/>
            <family val="0"/>
          </rPr>
          <t xml:space="preserve">102 Daň ze zbývajících částí příjmů dosažených za více zdaňovacích období - v případě, že máte příjmy a výdaje k těmto příjmům dosaženým za více zdaňovacích období a rozdělujete je podle § 14 zákona, přeneste údaj na tento řádek uvedený na ř. 10 Přílohy č. 1 k 9. Oddílu, odst. I. Nemáte-li příjmy a výdaje k těmto příjmům dosažených za více zdaňovacích období řádek proškrtněte.
</t>
        </r>
      </text>
    </comment>
    <comment ref="C30" authorId="0">
      <text>
        <r>
          <rPr>
            <sz val="8"/>
            <rFont val="Tahoma"/>
            <family val="0"/>
          </rPr>
          <t xml:space="preserve">103 Daň včetně daně ze zbývajících částí příjmů dosažených za více zdaňovacích období - uveďte výpočet podle pokynů na řádku (ř. 101+ ř. 102).
</t>
        </r>
      </text>
    </comment>
    <comment ref="C31" authorId="0">
      <text>
        <r>
          <rPr>
            <sz val="8"/>
            <rFont val="Tahoma"/>
            <family val="0"/>
          </rPr>
          <t xml:space="preserve">104 Slevy na dani dle § 35 odst. 1 - v případě, že uplatňujete slevy na dani dle § 35 odst. 1 zákona, tzn. na zaměstnance se změněnou pracovní schopností, přeneste na tento řádek .daj uvedený na ř. 1 Přílohy č. 1 k 9. oddílu, odst. J. Částka nesmí být vyšší než částka uvedená na ř. 103. V případě, že neuplatňujete slevy na dani dle § 35 odst. 1 zákona řádek proškrtněte.
</t>
        </r>
      </text>
    </comment>
    <comment ref="C32" authorId="0">
      <text>
        <r>
          <rPr>
            <sz val="8"/>
            <rFont val="Tahoma"/>
            <family val="0"/>
          </rPr>
          <t>105 Daň po slevách - uveďte výpočet podle pokynů na řádku (ř. 103 - ř. 104).</t>
        </r>
      </text>
    </comment>
    <comment ref="C33" authorId="0">
      <text>
        <r>
          <rPr>
            <sz val="8"/>
            <rFont val="Tahoma"/>
            <family val="0"/>
          </rPr>
          <t xml:space="preserve">106 Daň zaplacená v zahraničí uznaná k zápočtu - v případě, že máte příjmy ze zahraničí, u nichž je uplatňována metoda prostého zápočtu, přeneste na tento řádek údaj uvedený na řádku 5 Přílohy č. 1 k 9. oddílu, odst. K).
</t>
        </r>
      </text>
    </comment>
    <comment ref="C34" authorId="0">
      <text>
        <r>
          <rPr>
            <sz val="8"/>
            <rFont val="Tahoma"/>
            <family val="0"/>
          </rPr>
          <t xml:space="preserve">107 Daň po případném zápočtu daně zaplacené v zahraničí - uveďte výpočet podle pokynů na řádku (ř. 105 - ř. 106).
</t>
        </r>
      </text>
    </comment>
    <comment ref="C35" authorId="0">
      <text>
        <r>
          <rPr>
            <sz val="8"/>
            <rFont val="Tahoma"/>
            <family val="2"/>
          </rPr>
          <t>108 Daň ze samostatného základu daně podle § 16 odst. 2 zákona - máte-li příjmy podle § 8 odst. 5 a § 10 odst. 8 zákona, který tvoří samostatný základ daně podle § 16 odst. 2 zákona přeneste vypočtenou částku z Přílohy č. 2 „Výpočet daně ze samostatného základu daně“.</t>
        </r>
        <r>
          <rPr>
            <b/>
            <sz val="8"/>
            <rFont val="Tahoma"/>
            <family val="0"/>
          </rPr>
          <t xml:space="preserve">
</t>
        </r>
      </text>
    </comment>
    <comment ref="C36" authorId="0">
      <text>
        <r>
          <rPr>
            <sz val="8"/>
            <rFont val="Tahoma"/>
            <family val="0"/>
          </rPr>
          <t xml:space="preserve">109 Daň celkem zaokrouhlená na celé koruny nahoru - uveďte výpočet podle pokynů na řádku (ř. 107 + 108).
</t>
        </r>
      </text>
    </comment>
    <comment ref="D5" authorId="0">
      <text>
        <r>
          <rPr>
            <sz val="8"/>
            <rFont val="Tahoma"/>
            <family val="0"/>
          </rPr>
          <t xml:space="preserve">83a písmeno b) zákona - do tohoto řádku uveďte částku 23 520 Kč ročně na vyživované dítě, které ve zdaňovacím období nebo v jeho části nebylo držitelem ZTP/P, žijící v domácnosti s poplatníkem (k pojmu vyživované dítě a domácnost viz vysvětlivka k tabulce č. 2). Pokud vyživujete v domácnosti více dětí, náleží vám tato částka na každé z nich. Na uplatnění
tohoto snížení přitom nemá vliv přechodný pobyt dítěte mimo domácnost (studium, léčení apod.). Jestliže vyživujete dítě v domácnosti jen několik kalendářních měsíců ve zdaňovacím období, snížíte základ daně jen o částku 1 960 Kč na jedno dítě za každý kalendářní měsíc, na jehož počátku jste dítě v domácnosti vyživoval. Přitom můžete dítě uplatnit již v tom měsíci, v němž se narodilo nebo v němž začíná soustavná příprava zletilého dítěte na budoucí povolání. Ukončení soustavné přípravy zletilého dítěte na budoucí povolání závisí na typu studia dle § 12 až § 15 zákona č. 117/1995 Sb., o státní sociální podpoře, ve znění pozdějších předpisů.
</t>
        </r>
      </text>
    </comment>
    <comment ref="D6" authorId="0">
      <text>
        <r>
          <rPr>
            <sz val="8"/>
            <rFont val="Tahoma"/>
            <family val="0"/>
          </rPr>
          <t xml:space="preserve">83b písmeno b) zákona - je-li dítě držitelem průkazky ZTP/P (zvlášť těžce postižený s průvodcem), uveďte částku 47 040 Kč. Jestliže vyživujete takové dítě jen po několik kalendářních měsíců ve zdaňovacím období, snížíte základ daně o částku ve výši 3 920 Kč za každý kalendářní měsíc, na jehož počátku jste dítě vyživoval. Přitom můžete dítě uplatnit již v tom měsíci v němž se narodilo, nebo v němž začíná soustavná příprava zletilého dítěte na budoucí povolání. Ukončení soustavné přípravy zletilého dítěte na budoucí povolání závisí na typu studia dle § 12 až § 15 zákona č. 117/1995 Sb., o státní sociální podpoře, ve znění pozdějších předpisů.
</t>
        </r>
      </text>
    </comment>
    <comment ref="D7" authorId="0">
      <text>
        <r>
          <rPr>
            <sz val="8"/>
            <rFont val="Tahoma"/>
            <family val="0"/>
          </rPr>
          <t xml:space="preserve">84a písmeno c) zákona - do tohoto řádku uveďte částku 21 720 Kč, jestliže vaše (váš) manželka (manžel), která (který) ve zdaňovacím období nebo v jeho části nebyla (nebyl) držitelem ZTP/P, žije s vámi v domácnosti a nemá vlastní příjmy přesahující 38 040 Kč ročně. Do vlastního příjmu se nezahrnuje zvýšení důchodu pro bezmocnost, dávky státní sociální podpory, dávky a služby sociální péče, státní příspěvek na penzijní připojištění se státním příspěvkem, státní příspěvky podle zákona o stavebním spoření a o státní podpoře stavebnímu spoření a stipendium poskytované studujícím soustavně se připravujícím na budoucí povolání. Jestliže vyživujete v domácnosti svou/svého manželku/manžela (při splnění podmínek uvedeného vlastního příjmu) jen několik kalendářních měsíců ve zdaňovacím období, základ daně snížíte o částku 1810 Kč za každý kalendářní měsíc, na jehož počátku jste manželku (manžela) vyživoval.
</t>
        </r>
      </text>
    </comment>
    <comment ref="D8" authorId="0">
      <text>
        <r>
          <rPr>
            <sz val="8"/>
            <rFont val="Tahoma"/>
            <family val="0"/>
          </rPr>
          <t xml:space="preserve">84b písmeno c) zákona - je-li vaše (váš) manželka (manžel) držitelkou (držitelem) průkazky ZTP/P (zvlášť postižený s průvodcem) uveďte částku 43 440 Kč ročně. Jestliže vyživujete v domácnosti svou/svého manželku/manžela (při splnění podmínky uvedeného vlastního příjmu) jen po několik kalendářních měsíců ve zdaňovacím období, snížíte základ daně o částku ve výši 3 620 Kč, je-li držitelem průkazky ZTP-P za každý kalendářní měsíc, na jehož počátku jste svou/svého manželku/manžela vyživoval.
</t>
        </r>
      </text>
    </comment>
    <comment ref="D9" authorId="0">
      <text>
        <r>
          <rPr>
            <sz val="8"/>
            <rFont val="Tahoma"/>
            <family val="2"/>
          </rPr>
          <t xml:space="preserve">85 písmeno d) zákona - do tohoto řádku uveďte částku 7 140 Kč ročně, pokud pobíráte částečný invalidní důchod a to i v případě, došlo-li k souběhu nároku na starobní a částečný invalidní důchod. Jestliže jste pobíral tento důchod pouze několik kalendářních měsíců ve zdaňovacím období, snížíte základ daně o částku 595 Kč za každý kalendářní měsíc,
na jehož počátku byly splněny uvedené podmínky.
</t>
        </r>
      </text>
    </comment>
    <comment ref="D10" authorId="0">
      <text>
        <r>
          <rPr>
            <sz val="8"/>
            <rFont val="Tahoma"/>
            <family val="2"/>
          </rPr>
          <t xml:space="preserve">86 písmeno e) zákona - do tohoto řádku uveďte částku 14 280 Kč ročně, pobíráte-li plný invalidní důchod nebo jiný důchod, jehož jednou z podmínek pro přiznání je plná invalidita, došlo-li k souběhu nároku na starobní a plný invalidní důchod nebo jste podle zvláštních předpisů plně invalidní, avšak vaše žádost o plný invalidní důchod byla zamítnuta z jiných důvodů než proto, že nejste plně invalidní. Jestliže uvedené podmínky byly splněny pouze několik kalendářních měsíců ve zdaňovacím období, snížíte základ daně o částku 1 190 Kč za každý kalendářní měsíc, na jehož počátku byly splněny podmínky.
</t>
        </r>
      </text>
    </comment>
    <comment ref="D11" authorId="0">
      <text>
        <r>
          <rPr>
            <sz val="8"/>
            <rFont val="Tahoma"/>
            <family val="2"/>
          </rPr>
          <t xml:space="preserve">87 písmeno f) zákona - do tohoto řádku uveďte částku 50 040 Kč ročně, jste-li držitelem průkazky ZTP/P (zvlášť těžce postižený s průvodcem), a to i v případě, že nepobíráte částečný nebo plný invalidní důchod. Jestliže uvedená podmínka byla splněna pouze v několika kalendářních měsících ve zdaňovacím období, snížíte základ daně o částku 4 170 Kč za každý kalendářní měsíc, na jehož počátku byla podmínka splněna. Poplatník s bydlištěm v zahraničí (uvedený v § 2 odst. 3 zákona) nemůže snižovat základ daně o částky uvedené na řádcích 83a až 87.
</t>
        </r>
      </text>
    </comment>
    <comment ref="D12" authorId="0">
      <text>
        <r>
          <rPr>
            <sz val="8"/>
            <rFont val="Tahoma"/>
            <family val="2"/>
          </rPr>
          <t xml:space="preserve">88 písmeno g) zákona - do tohoto řádku uveďte částku 11 400 Kč připravujete-li se soustavně na budoucí povolání studiem nebo předepsaným výcvikem, a to až do dovršení věku 26 let nebo po dobu prezenční formy studia v doktorském studijním programu, který poskytuje vysokoškolské vzdělání až do dovršení věku 28 let. Jestliže uvedená podmínka byla splněna pouze v několika kalendářních měsících ve zdaňovacím období, snížíte základ daně o částku 950 Kč za každý kalendářní měsíc, na jehož počátku byla podmínka splněna.
</t>
        </r>
      </text>
    </comment>
  </commentList>
</comments>
</file>

<file path=xl/comments12.xml><?xml version="1.0" encoding="utf-8"?>
<comments xmlns="http://schemas.openxmlformats.org/spreadsheetml/2006/main">
  <authors>
    <author>petra</author>
  </authors>
  <commentList>
    <comment ref="D5" authorId="0">
      <text>
        <r>
          <rPr>
            <sz val="8"/>
            <rFont val="Tahoma"/>
            <family val="0"/>
          </rPr>
          <t xml:space="preserve">110 Daň sražená plátcem podle § 36 odst. 6 zákona - Máte-li příjmy podle § 36 odst. 6 zákona, tvoří tyto příjmy, (je-li zdroj těchto příjmů zahrnut v obchodním majetku), dílčí základ daně podle § 8 zákona. Daň z těchto úrokových příjmů se nezahrnuje do poslední známé daňové povinnosti pro výpočet záloh na daň podle § 38a odst.1 zákona. Částku daně uvedete ze seznamu podle § 38d odst. 9 zákona. Tento seznam je povinnou přílohou Přiznání typu B.
</t>
        </r>
      </text>
    </comment>
    <comment ref="D6" authorId="0">
      <text>
        <r>
          <rPr>
            <sz val="8"/>
            <rFont val="Tahoma"/>
            <family val="0"/>
          </rPr>
          <t xml:space="preserve">ř. 111 Započtená částka sražené daně, nezahrnovaná do poslední známé daňové povinnosti dle § 38a zákona, nejvýše do částky uvedené na ř. 107 - Na tomto řádku uveďte částku daně sražené plátcem podle § 36 odst. 6 zákona, nejvýše však do částky uvedené na ř. 107.
</t>
        </r>
      </text>
    </comment>
    <comment ref="D7" authorId="0">
      <text>
        <r>
          <rPr>
            <sz val="8"/>
            <rFont val="Tahoma"/>
            <family val="0"/>
          </rPr>
          <t xml:space="preserve">ř. 112 Poslední známá daňová povinnost pro účely stanovení záloh podle § 38a zákona se zahrnutím příjmu podle § 10 zákona - uveďte výpočet podle pokynů na řádku (ř. 109 až ř. 111). Vypočtená částka daně je poslední známou daňovou povinností pro účely stanovení záloh podle § 38a zákona. V této částce není zohledněna skutečnost vyplývající z § 38a odst. 1 zákona, podle které se do poslední známé daňové povinnosti pro stanovení záloh na daň nezahrnuje příjem podle § 10 zákona. V tomto případě je nutné si přepočítat mimo Přiznání typu B poslední známou daňovou povinnost pro stanovení záloh na daň s vyloučením příjmů podle § 10 zákona.
</t>
        </r>
      </text>
    </comment>
    <comment ref="D12" authorId="0">
      <text>
        <r>
          <rPr>
            <sz val="8"/>
            <rFont val="Tahoma"/>
            <family val="0"/>
          </rPr>
          <t xml:space="preserve">113 Poslední známá daňová povinnost - Uveďte na tomto řádku poslední známou částku daně vztahující se k danému zdaňovacímu období, a to i tehdy, bude-li na ř. 116 uvedena poslední známá daňová ztráta z příjmů podle § 7 až § 10 zákona. Jinak tento řádek proškrtne.
</t>
        </r>
      </text>
    </comment>
    <comment ref="D13" authorId="0">
      <text>
        <r>
          <rPr>
            <sz val="8"/>
            <rFont val="Tahoma"/>
            <family val="0"/>
          </rPr>
          <t xml:space="preserve">114 Zjištěná daňová povinnost podle § 41 zákona č. 337/1992 Sb., o správě daní a poplatků, ve znění pozdějších předpisů (ř. 109) - Přeneste na tento řádek údaj uvedený na řádku 109 z 9. oddílu Přiznání typu B a to i tehdy, bude-li na ř. 117 uvedena daňová ztráta z příjmů podle § 7 až § 10 zákona. Jinak tento řádek proškrtněte.
</t>
        </r>
      </text>
    </comment>
    <comment ref="D14" authorId="0">
      <text>
        <r>
          <rPr>
            <sz val="8"/>
            <rFont val="Tahoma"/>
            <family val="0"/>
          </rPr>
          <t xml:space="preserve">115 Rozdíl řádků (ř. 114 až ř. 113): zvýšení (+) částka daně se zvyšuje, snížení (-) - částka daně se snižuje - Tento řádek vyplňte současně se ř. 117, přechází-li poslední známá částka daně do daňové ztráty, v tomto případě na ř. 115 uveďte částku ze ř. 113 se znaménkem mínus (-) nebo naopak z poslední známé daňové ztráty do částky daně, v tomto případě na ř. 115 uveďte částku ze ř. 114 kladně. V případě, že nově zjištěná daňová povinnost na ř. 114 je pouze z příjmů podle § 6 zákona nebo daň podle § 16 odst. 2 zákona z příjmů zahrnovaných do samostatného základu daně, uveďte na řádek tuto částku.
</t>
        </r>
      </text>
    </comment>
    <comment ref="D15" authorId="0">
      <text>
        <r>
          <rPr>
            <sz val="8"/>
            <rFont val="Tahoma"/>
            <family val="0"/>
          </rPr>
          <t xml:space="preserve">116 Poslední známá daňová ztráta - Uveďte poslední známou daňovou ztrátu vztahující se k danému zdaňovacímu období, a to i tehdy, bude-li na ř. 113 uvedena poslední známá částka daně z příjmů podle § 6 zákona nebo daň podle § 16 odst. 2 zákona z příjmů zahrnovaných do samostatného základu daně. Jinak tento řádek proškrtněte.
</t>
        </r>
      </text>
    </comment>
    <comment ref="D16" authorId="0">
      <text>
        <r>
          <rPr>
            <sz val="8"/>
            <rFont val="Tahoma"/>
            <family val="2"/>
          </rPr>
          <t xml:space="preserve">117 Zjištěná ztráta podle § 41 zákona č. 337/1992 Sb., o správě daní a poplatků, ve znění pozdějších předpisů
(ř. 100) - Na tento řádek přeneste daňovou ztrátu ze ř. 100 z 9. oddílu Přiznání typu B, a to i tehdy, bude-li na ř. 114 uvedena částka daně příjmů podle § 6 zákona nebo daň podle § 16 odst. 2 zákona z příjmů zahrnovaných do samostatného základu daně. Jinak tento řádek proškrtněte.
</t>
        </r>
      </text>
    </comment>
    <comment ref="D17" authorId="0">
      <text>
        <r>
          <rPr>
            <sz val="8"/>
            <rFont val="Tahoma"/>
            <family val="0"/>
          </rPr>
          <t xml:space="preserve">118 Rozdíl řádků (ř. 117 až ř. 116): zvýšení (+) - daňová ztráta se zvyšuje, snížení (-) - daňová ztráta se snižuje -
Tento řádek vyplňte současně se ř. 115, přechází-li poslední známá daňová ztráta do částky daně, v tomto případě
se na ř. 118 uvede částka ze ř. 116 se znaménkem mínus (-) nebo naopak z poslední známé částky daně do daňové
ztráty, v tomto případě se na ř. 118 uvede částka ze ř. 117 kladně.
</t>
        </r>
      </text>
    </comment>
    <comment ref="D22" authorId="0">
      <text>
        <r>
          <rPr>
            <sz val="8"/>
            <rFont val="Tahoma"/>
            <family val="0"/>
          </rPr>
          <t xml:space="preserve">119 Na zálohách daně z příjmů ze závislé činnosti sraženo všemi zaměstnavateli celkem - Na tomto řádku uveďte souhrn sražených záloh podle potvrzení o zdanitelných příjmech ze závislé činnosti a z funkčních požitků a o sražených zálohách na daň za příslušné zdaňovací období od jednotlivých zaměstnavatelů - plátců daně.
</t>
        </r>
      </text>
    </comment>
    <comment ref="D23" authorId="0">
      <text>
        <r>
          <rPr>
            <sz val="8"/>
            <rFont val="Tahoma"/>
            <family val="2"/>
          </rPr>
          <t>120 Na zbývajících zálohách zaplaceno celkem - Na tomto řádku uveďte souhrn záloh, které jste zaplatil, v průběhu
zdaňovacího období nebo části zdaňovacího období, za něž je podáváno daňové přiznání, včetně přeplatku použitého
jako záloha na daň podle § 64 odst. 2 zákona o správě daní a poplatků.</t>
        </r>
        <r>
          <rPr>
            <b/>
            <sz val="8"/>
            <rFont val="Tahoma"/>
            <family val="0"/>
          </rPr>
          <t xml:space="preserve">
</t>
        </r>
      </text>
    </comment>
    <comment ref="D24" authorId="0">
      <text>
        <r>
          <rPr>
            <sz val="8"/>
            <rFont val="Tahoma"/>
            <family val="0"/>
          </rPr>
          <t xml:space="preserve">
</t>
        </r>
      </text>
    </comment>
    <comment ref="D25" authorId="0">
      <text>
        <r>
          <rPr>
            <sz val="8"/>
            <rFont val="Tahoma"/>
            <family val="0"/>
          </rPr>
          <t xml:space="preserve">122 Započtená částka daně sražené plátcem podle § 36 odst. 6 zákona - Na tento řádek ř. 122 uveďte částku úhrnu daně sražené z příjmů podle § 36 odst. 6 zákona, která splňuje podmínky pro zápočet na celkovou daňovou povinnost. Pokud nelze sraženou daň nebo její část započíst na celkovou daňovou povinnost, vznikne ve výši daňové povinnosti, kterou nelze započíst, přeplatek.
</t>
        </r>
      </text>
    </comment>
    <comment ref="D26" authorId="0">
      <text>
        <r>
          <rPr>
            <sz val="8"/>
            <rFont val="Tahoma"/>
            <family val="0"/>
          </rPr>
          <t xml:space="preserve">123 Zajištěná daň plátcem podle § 38e zákona - Jste-li poplatník nemající na území České republiky bydliště nebo se zde obvykle nezdržující uveďte na tomto řádku také částky plátcem daně vám sražené na zajištění daně podle § 38e odst. 3 zákona. Nárok na zápočet zajištění daně na úhradu skutečné výše daně je nutné doložit „Potvrzením o zajištění daně sražené plátcem“ podle § 38e odst. 6 zákona. Jste-li společník veřejné obchodní společnosti nebo komplementář komanditní společnosti, bude částka uvedená na tomto řádku zahrnovat zajištění daně sražené Vám veřejnou obchodní společností nebo komanditní společností podle § 38e odst. 4 písm. b) zákona ve zdaňovacím období nebo v části zdaňovacího období, za něž je podáváno Přiznání typu B.
</t>
        </r>
      </text>
    </comment>
    <comment ref="D27" authorId="0">
      <text>
        <r>
          <rPr>
            <sz val="8"/>
            <rFont val="Tahoma"/>
            <family val="0"/>
          </rPr>
          <t xml:space="preserve">124 Zaplacená daňová povinnost podle § 38gb odst. 5 zákona - uveďte na tento ř. 124, podáváte-li přiznání typu B, výši daně tvořící zálohu na daň daňové povinnosti při prohlášení nebo zrušení konkursu podle podmínek uvedených v § 38gb odst. 2, 3 a 4 zákona v případě uvedeného v § 38gb odst. 3 zákona.
</t>
        </r>
      </text>
    </comment>
    <comment ref="D28" authorId="0">
      <text>
        <r>
          <rPr>
            <sz val="8"/>
            <rFont val="Tahoma"/>
            <family val="0"/>
          </rPr>
          <t xml:space="preserve">125a Zaplaceno méně (zbývá doplatit) (ř. 109 až ř. 119 až ř. 120 až ř. 121 až ř. 122 až ř. 123 až ř. 124) - uveďte výpočetpodle pokynů na řádku. Vypočtenou částku daně (daňový nedoplatek) zaplaťte správci daně ve lhůtě pro podání přiznání.
</t>
        </r>
      </text>
    </comment>
    <comment ref="D29" authorId="0">
      <text>
        <r>
          <rPr>
            <sz val="8"/>
            <rFont val="Tahoma"/>
            <family val="0"/>
          </rPr>
          <t xml:space="preserve">125b Zaplaceno více (přeplatek) (ř. 109 až ř. 119 až ř. 120 až ř. 121 až ř. 122 až ř. 123 až ř. 124) - uveďte výpočet podle pokynů na řádku. Částku uveďte kladně tzn. bez znaménka mínus. Můžete podat příslušnému správci daně žádost o vrácení přeplatku, který v rámci daňového řízení rozhodne o přeplatku na dani podle § 64 zákona o správě daní. Prohlášení na konci Přiznání typu B podepisuje poplatník, v případě že má zákonného, ustanoveného nebo zvoleného zástupce, podepisuje prohlášení tento zástupce.
</t>
        </r>
      </text>
    </comment>
  </commentList>
</comments>
</file>

<file path=xl/comments13.xml><?xml version="1.0" encoding="utf-8"?>
<comments xmlns="http://schemas.openxmlformats.org/spreadsheetml/2006/main">
  <authors>
    <author>petra</author>
  </authors>
  <commentList>
    <comment ref="E28" authorId="0">
      <text>
        <r>
          <rPr>
            <sz val="8"/>
            <rFont val="Tahoma"/>
            <family val="0"/>
          </rPr>
          <t xml:space="preserve">Prohlášení na konci Přiznání typu B podepisuje poplatník, v případě že má zákonného, ustanoveného nebo zvoleného zástupce, podepisuje prohlášení tento zástupce.
</t>
        </r>
      </text>
    </comment>
  </commentList>
</comments>
</file>

<file path=xl/comments2.xml><?xml version="1.0" encoding="utf-8"?>
<comments xmlns="http://schemas.openxmlformats.org/spreadsheetml/2006/main">
  <authors>
    <author>petra</author>
  </authors>
  <commentList>
    <comment ref="A3" authorId="0">
      <text>
        <r>
          <rPr>
            <sz val="8"/>
            <rFont val="Tahoma"/>
            <family val="2"/>
          </rPr>
          <t xml:space="preserve">22 až 25 Adresa bydliště (trvalého pobytu) k poslednímu dni kalendářního roku, za který se daň vyměřuje - tj. k 31. 12. 2001. Vyplňte pouze v případě, že se tato adresa liší od adresy bydliště v den podání přiznání. Pokud jde o číslo domu, uveďte popisné číslo a orientační číslo.
</t>
        </r>
      </text>
    </comment>
    <comment ref="A8" authorId="0">
      <text>
        <r>
          <rPr>
            <sz val="8"/>
            <rFont val="Tahoma"/>
            <family val="2"/>
          </rPr>
          <t xml:space="preserve">26 až 31 Adresa pobytu na území ČR, kde jste se obvykle zdržoval - údaje vyplňte pouze tehdy, nemáte-li bydliště (trvalý pobyt) na území České republiky, ale obvykle se zde zdržujete (týká se těch poplatníků, kteří pobývají na území České republiky alespoň 183 dní ve zdaňovacím období, a to souvisle nebo v několika obdobích. Do tohoto období se započítává každý započatý den pobytu tzn. i soboty, neděle a svátky).
</t>
        </r>
      </text>
    </comment>
    <comment ref="A14" authorId="0">
      <text>
        <r>
          <rPr>
            <sz val="8"/>
            <rFont val="Tahoma"/>
            <family val="2"/>
          </rPr>
          <t xml:space="preserve">31a až 37 Adresa zmocněnce pro doručování na území ČR pro osoby s bydlištěm v zahraničí - údaje vyplňte pouze tehdy, nemáte-li bydliště (trvalý pobyt) ani jste se obvykle nezdržoval na území České republiky.
</t>
        </r>
      </text>
    </comment>
    <comment ref="G24" authorId="0">
      <text>
        <r>
          <rPr>
            <sz val="8"/>
            <rFont val="Tahoma"/>
            <family val="2"/>
          </rPr>
          <t>38 .hrn příjmů od všech zaměstnavatelů - údaje k vyplnění zjistíte z dokladu „Potvrzení“ o zdanitelných příjmech ze závislé činnosti a z funkčních požitků a o sražených zálohách na daň za zdaňovací období od jednotlivých zaměstnavatel ů. Tento doklad je povinen vystavit zaměstnavatel na základě vaší žádosti podle 38j odst. 3 zákona.</t>
        </r>
        <r>
          <rPr>
            <b/>
            <sz val="8"/>
            <rFont val="Tahoma"/>
            <family val="2"/>
          </rPr>
          <t xml:space="preserve">
</t>
        </r>
        <r>
          <rPr>
            <sz val="8"/>
            <rFont val="Tahoma"/>
            <family val="0"/>
          </rPr>
          <t xml:space="preserve">
</t>
        </r>
      </text>
    </comment>
    <comment ref="G22" authorId="0">
      <text>
        <r>
          <rPr>
            <sz val="8"/>
            <rFont val="Tahoma"/>
            <family val="2"/>
          </rPr>
          <t>Částky v oddílech uveďte zaokrouhlené na celé koruny, podle dále uvedeného postupu, s výjimkou těch položek, pro které způsob zaokrouhlení je uveden k jednotlivým řádkům v pokynech. Postup zaokrouhlení na celé koruny proveďte následovně: vypusùte všechny číslice za poslední platnou číslicí zaokrouhlovaného čísla a tuto číslici dále upravte podle číslic, které následují po poslední platné číslici zaokrouhlovaného čísla, a to a) zaokrouhlovaná číslice, po které následuje číslice menší než 5, zůstává beze změny (např. 14,48 se zaokrouhlí na 14) b) zaokrouhlovaná číslice, po které následuje číslice 5 nebo číslice vetší než 5, se zvětšuje o jednu (např. 14,51 se zaokrouhlí na 15).</t>
        </r>
      </text>
    </comment>
    <comment ref="G25" authorId="0">
      <text>
        <r>
          <rPr>
            <sz val="8"/>
            <rFont val="Tahoma"/>
            <family val="2"/>
          </rPr>
          <t xml:space="preserve">39 .hrn pojistného - uveďte úhrn pojistného sraženého jednotlivými zaměstnavateli (údaje zjistíte z Potvrzení) případně pojistné zaplacené zaměstnancem. (Např. u zaměstnanců zastupitelských úřadů zemí).
</t>
        </r>
      </text>
    </comment>
    <comment ref="G26" authorId="0">
      <text>
        <r>
          <rPr>
            <sz val="8"/>
            <rFont val="Tahoma"/>
            <family val="2"/>
          </rPr>
          <t xml:space="preserve">40 Daň zaplacená v zahraničí podle § 6 odst. 13 zákona - Jste-li poplatník podle § 2 odst. 2 zákona (daňový rezident) a máte příjmy ze zdrojů v zahraničí, ze státu, s nímž Česká republika neuzavřela smlouvu o zamezení dvojího zdanění, uveďte na tento řádek daň zaplacenou z těchto příjmů jak je uvedeno v § 6 odst. 13 zákona.
</t>
        </r>
      </text>
    </comment>
    <comment ref="G27" authorId="0">
      <text>
        <r>
          <rPr>
            <sz val="8"/>
            <rFont val="Tahoma"/>
            <family val="2"/>
          </rPr>
          <t>41 Dílčí základ daně připadající na příjmy podle § 6 zákona - Výpočet uveďte podle údajů v tiskopisu. (38-39 - 40) = 41</t>
        </r>
      </text>
    </comment>
  </commentList>
</comments>
</file>

<file path=xl/comments4.xml><?xml version="1.0" encoding="utf-8"?>
<comments xmlns="http://schemas.openxmlformats.org/spreadsheetml/2006/main">
  <authors>
    <author>petra</author>
  </authors>
  <commentList>
    <comment ref="C5" authorId="0">
      <text>
        <r>
          <rPr>
            <sz val="8"/>
            <rFont val="Tahoma"/>
            <family val="0"/>
          </rPr>
          <t xml:space="preserve">Datum zahájení činnosti - Uveďte datum skutečného zahájení podnikání nebo jiné výdělečné činnosti. Údaj uveďte pouze v prvním roce zahájení činnosti.
</t>
        </r>
      </text>
    </comment>
    <comment ref="E5" authorId="0">
      <text>
        <r>
          <rPr>
            <sz val="8"/>
            <rFont val="Tahoma"/>
            <family val="0"/>
          </rPr>
          <t>Datum přerušení činnosti - Uveďte datum přerušení činnosti.</t>
        </r>
      </text>
    </comment>
    <comment ref="G5" authorId="0">
      <text>
        <r>
          <rPr>
            <sz val="8"/>
            <rFont val="Tahoma"/>
            <family val="2"/>
          </rPr>
          <t>Datum ukončení činnosti - Uveďte datum skutečného ukončení podnikání nebo jiné výdělečné činnosti.</t>
        </r>
      </text>
    </comment>
    <comment ref="J5" authorId="0">
      <text>
        <r>
          <rPr>
            <sz val="8"/>
            <rFont val="Tahoma"/>
            <family val="0"/>
          </rPr>
          <t>Datum obnovení činnosti - Uveďte datum obnovení činnosti.</t>
        </r>
      </text>
    </comment>
    <comment ref="I6" authorId="0">
      <text>
        <r>
          <rPr>
            <sz val="8"/>
            <rFont val="Tahoma"/>
            <family val="0"/>
          </rPr>
          <t xml:space="preserve">Druh činností podle § 7 zákona, ze které jsem dosáhl za zdaňovací období nejvyšších příjmů - Uveďte druh činnosti, kterou provádíte pravidelně a dosáhl jste z této činnosti nejvyššího příjmu (hospodářského výsledku) za zdaňovací období a to bez ohledu na výši výdajů.
</t>
        </r>
      </text>
    </comment>
    <comment ref="A8" authorId="0">
      <text>
        <r>
          <rPr>
            <sz val="8"/>
            <rFont val="Tahoma"/>
            <family val="0"/>
          </rPr>
          <t xml:space="preserve">Sloupec 1 - Uveďte druh podnikání nebo jiné samostatné výdělečné činnosti, ze kterých máte zdanitelný příjem (hospodářský výsledek), a to podle následujícího členění, a uveďte, o jakou specifickou činnost se jedná.
A příjmy ze zemědělské výroby, lesního a vodního hospodářství
Za tyto příjmy se považují příjmy z činnosti podle § 12a zákona č. 105/1990 Sb., o soukromém podnikání občanů, ve znění zákona č. 219/1991 Sb., tzn. příjmy samostatně hospodařících rolníků. Příjmy ze zemědělské výroby, které nesplňují tyto podmínky, uveďte v 6. oddílu - ostatní příjmy.
B příjmy ze živnosti - podle vydaného živnostenského listu.
C příjmy z jiného podnikání podle zvláštních předpisů (např. příjmy advokátů, lékařů, auditorů, daňových poradců)
D příjmy z užití nebo poskytnutí práv z průmyslového nebo jiného duševního vlastnictví, autorských práv, včetně práv příbuzných právu autorskému
Za uvedené příjmy se považují i příjmy z vydávání, rozmnožování a rozšiřování literárních a jiných děl vlastním nákladem.
E podíly společníků veřejné obchodní společnosti nebo komplementářů komanditní společnosti na zisku
F příjmy z výkonu nezávislého povolání, které není živností ani podnikáním podle zvláštních předpisů
G příjmy znalců a tlumočníků, zprostředkovatelů kolektivních sporů, zprostředkovatelů kolektivních a hromadných smluv podle autorského zákona, rozhodců a správce konkursní podstaty za činnost podle zvláštních právních předpisů
Každý druh příjmů uveďte na samostatném řádku. Pokud máte v rámci jednoho druhu příjmů více činností a lze z účetnictví zjistit údaje o příjmech a výdajích podle těchto činností, uveďte údaje pro každou činnost na samostatném řádku, jinak uveďte všechny údaje u takového druhu činnosti, ze kterého jste dosáhl nejvyššího příjmu. Na samostatném řádku uveďte příjmy a výdaje ze sdružení, které není právnickou osobou (§ 829 až 841 občanského zákoníku) a podíl společníků veřejné obchodní společnosti a komplementářů komanditní společnosti na zisku.
</t>
        </r>
      </text>
    </comment>
    <comment ref="F8" authorId="0">
      <text>
        <r>
          <rPr>
            <sz val="8"/>
            <rFont val="Tahoma"/>
            <family val="0"/>
          </rPr>
          <t xml:space="preserve">Sloupec 2 Příjmy - Uveďte příjmy/výnosy z jednotlivých činností tak, jak jste je uvedl podle členění ve sloupci 1. Pokud
jste dosáhl v rámci některého druhu podnikání nebo jiné výdělečné činnosti i příjmů za více zdaňovacích období, uveďte
v tomto sloupci příjmy z této činnosti v celkové výši příjmů za více zdaňovacích období. V případě, že máte v rámci některého druhu podnikání příjmy i ze zdrojů v zahraničí, uveďte všechny příjmy včetně příjmů ze zdrojů v zahraničí.
Máte-li příjmy dosažené při podnikání a samostatné výdělečné činnosti provozované za spolupráce osob, které rozdělujete na tyto osoby, uveďte je ve 2. sloupci.
Máte-li podíl na příjmech dosažených při podnikání a samostatné výdělečné činnosti, uveďte svůj podíl spolupracující
osoby podle § 13 zákona pouze na ř. 50a v 3. oddílu Přiznání typu B.
Pokud jste příjmů dosáhl jako účastník sdružení, které není právnickou osobou, uveďte ve 2. sloupci příjem ve výši
svého podílu na příjmech sdružení (stanovené smlouvou o sdružení nebo rovným dílem podle § 835 občanského
zákoníku).
Jako společník veřejné obchodní společnosti nebo komplementář komanditní společnosti zde uveďte část základu daně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Na samostatný volný list, který bude přílohou daňového přiznání, uveďte .daje za společnost jako celek.
</t>
        </r>
      </text>
    </comment>
    <comment ref="H8" authorId="0">
      <text>
        <r>
          <rPr>
            <sz val="8"/>
            <rFont val="Tahoma"/>
            <family val="0"/>
          </rPr>
          <t xml:space="preserve">Sloupec 3 Výdaje - Pokud jste dosáhl v rámci některého druhu podnikání nebo jiné výdělečné činnosti i příjmů/výnosů za více zdaňovacích období, uveďte v tomto sloupci výdaje z této činnosti v celkové výši výdajů/nákladů připadající na příjmy za více zdaňovacích období. V případě, že máte v rámci některého druhu podnikání výdaje k příjmům i ze zdrojů v zahraničí, uveďte všechny příjmy včetně příjmů ze zdrojů v zahraničí.
Máte-li výdaje k příjmům dosažené při podnikání a samostatné výdělečné činnosti provozované za spolupráce osob, uveďte je ve 2. sloupci. Podíl na výdajích k těmto příjmům rozdělený na spolupracující osoby podle § 13 zákona uveďte na  řádku 49b v 3. oddílu Přiznání typu B.
Máte-li výdaje k příjmům dosaženým při podnikání a samostatné výdělečné činnosti provozované za spolupráce osob, které rozdělujete na tyto osoby, uveďte je ve 2. sloupci.
Máte-li podíl na výdajích z příjmů dosažených při podnikání a samostatné výdělečné činnosti, uveďte svůj podíl spolupracující osoby podle § 13 zákona pouze na ř. 50b v 3. oddílu Přiznání typu B.
Pokud jste příjmů dosáhl jako účastník sdružení, které není právnickou osobou, uveďte výdaje ve výši svého podílu na výdajích z příjmů sdružení (stanovené smlouvou o sdružení nebo rovným dílem podle § 835 občanského zákoníku).
Jako společník veřejné obchodní společnosti nebo komplementář komanditní společnosti výdaje proškrtnete a to i v případě, že placené pojistné nebylo součástí nákladů veřejné obchodní společnosti nebo komanditní společnosti v tomto zdaňovacím období.
Upozorňujeme, že výdaje vztahující se jak ke zdaněným příjmům, tak i k příjmům osvobozeným, nebo těm, které nejsou předmětem daně, se jako výdaje na dosažení, zajištění a udržení příjmů mohou uplatnit pouze v poměrné výši připadající na zdaňované příjmy.
</t>
        </r>
      </text>
    </comment>
    <comment ref="J8" authorId="0">
      <text>
        <r>
          <rPr>
            <sz val="8"/>
            <rFont val="Tahoma"/>
            <family val="0"/>
          </rPr>
          <t xml:space="preserve">Sloupec 4 - zde uveďte některé z následujících možností podle toho, jak jste příjmů dosáhl.
kód 1 - sám. Tímto kódem označte výdělečnou činnost i v případě, že zaměstnáváte pracovníky.
kód 2 - za spolupráce osob žijících v domácnosti. Údaje o spolupracujících osobách uveďte v oddílu E na str. (2) Přiznání typu B.
kód 3 - jako člen sdružení, které není právnickou osobou. Údaje o ostatních účastnících sdružení uveďte v oddílu D na str. (2) Přiznání typu B.
kód 4 - jako společník veřejné obchodní společnosti nebo komplementář komanditní společnosti. Údaje o společnosti uveďte v oddílu G na str. (2) Přiznání typu B.
kód 5 - za více zdaňovacích období.
kód 6 - ze zdrojů v zahraničí.
kód 7 - z bezpodílového spoluvlastnictví manželů (společného jmění manželů) - § 7 odst. 11 zákona.
kód „p“ - Pokud neuplatníte výdaje prokazatelně vynaložené na dosažení, zajištění a udržení příjmů, můžete výdaje uplatnit
procentem z příjmů. V takovém případě uvedete ve sloupci 4 kód s označením „p“.
</t>
        </r>
      </text>
    </comment>
    <comment ref="A16" authorId="0">
      <text>
        <r>
          <rPr>
            <sz val="8"/>
            <rFont val="Tahoma"/>
            <family val="2"/>
          </rPr>
          <t xml:space="preserve">Do jednotlivých řádků oddílu B uveďte částky podle § 23 zákona. Jejich úhrn na ř. 6 přenesete do ř. 46 v 3. oddílu v Přiznání typu B
Například:
ř. 1: - nepeněžní příjmy
- u zaměstnavatelů .čtujících v  soustavě podvojného .četnictví částky sraženého pojistného neodvedeného do konce měsíce následujícího po uplynutí zdaňovacího období
ř. 2: - nepeněžní příjem pronajímatele nad rámec nájemného
ř. 3: - .pravy při ukončení nebo přerušení činnosti a při změně způsobu uplatňování výdajů
ř. 4: - .pravy pronajímatele nebo postupníka při zrušení smlouvy o finančním pronájmu s následnou koupí hmotného movitého majetku
</t>
        </r>
      </text>
    </comment>
    <comment ref="A24" authorId="0">
      <text>
        <r>
          <rPr>
            <sz val="8"/>
            <rFont val="Tahoma"/>
            <family val="2"/>
          </rPr>
          <t xml:space="preserve">Částky snižující hospodářský výsledek nebo rozdíl mezi příjmy a výdaji - Do jednotlivých řádků oddílu C uveďte částky podle § 23 zákona. Jejich úhrn na ř. 8 přenesete do ř. 47 v 3. oddílu v Přiznání typu B
Například:
ř. 1: - u poplatníků účtujících v soustavě podvojného účetnictví pojistné, o které byl zvýšen hospodářský výsledek v roce
2000 a bylo odvedeno v roce 2001
ř. 2 např.:
- u poplatníků s jednoduchým .četnictvím odpisy a tvorba rezerv
- u poplatníků s podvojným .četnictvím rozdíl mezi .četními a daňovými odpisy
ř. 3: - příjmy, z nichž je daň vybírána zvláštní sazbou podle § 36 odst. 2 zákona kromě .rokových příjmů vymezených
§ 36 odst. 6 písm. a) zákona
ř. 4: - příjmy, které jsou zdaňovány sazbou daně podle § 16 odst. 2 zákona
ř. 5 např.:
- částky, které již byly zdaněny podle zákona
- částky z.čtované do příjmů (výnosů) související s výdaji (náklady) neuznanými v předchozích zdaňovacích obdobích,
a to do výše těchto neuznaných výdajů (nákladů)
ř. 6: - .pravy při ukončení nebo přerušení činnosti a při změně způsobu uplatňování výdajů
</t>
        </r>
      </text>
    </comment>
  </commentList>
</comments>
</file>

<file path=xl/comments5.xml><?xml version="1.0" encoding="utf-8"?>
<comments xmlns="http://schemas.openxmlformats.org/spreadsheetml/2006/main">
  <authors>
    <author>petra</author>
  </authors>
  <commentList>
    <comment ref="B29" authorId="0">
      <text>
        <r>
          <rPr>
            <sz val="8"/>
            <rFont val="Tahoma"/>
            <family val="0"/>
          </rPr>
          <t xml:space="preserve">K sloupci 1 Zdaňovací období, ve kterých Vám vznikla ztráta -  uveďte všechna zdaňovací období, ve kterých Vám činností vznikla ztráta.
</t>
        </r>
      </text>
    </comment>
    <comment ref="C29" authorId="0">
      <text>
        <r>
          <rPr>
            <sz val="8"/>
            <rFont val="Tahoma"/>
            <family val="2"/>
          </rPr>
          <t xml:space="preserve">K sloupci 2 Celková výše daňové ztráty vyměřené (vzniklé) nebo přiznané za zdaňovací období uvedené ve sloupci 1 - Uveďte celkovou výši daňových ztrát vyměřených (vzniklých) nebo přiznaných za příslušná zdaňovací období uvedená ve sloupci 1.
</t>
        </r>
      </text>
    </comment>
    <comment ref="E29" authorId="0">
      <text>
        <r>
          <rPr>
            <sz val="8"/>
            <rFont val="Tahoma"/>
            <family val="2"/>
          </rPr>
          <t xml:space="preserve">K sloupci 3 Část daňové ztráty odečtená v předcházejících zdaňovacích období - Uveďte celkovou výši daňových ztrát odečtených v předcházejících zdaňovacích obdobích tzn. ve zdaňovacích obdobích předcházejících zdaňovacímu období, za které podáváte Přiznání typu B.
</t>
        </r>
      </text>
    </comment>
    <comment ref="F29" authorId="0">
      <text>
        <r>
          <rPr>
            <sz val="8"/>
            <rFont val="Tahoma"/>
            <family val="0"/>
          </rPr>
          <t xml:space="preserve">K sloupci 4 Část daňové ztráty uplatněná v tomto zdaňovacím období - Uveďte celkovou výši daňových ztrát uplatněných za zdaňovací období, za které podáváte přiznání.
</t>
        </r>
      </text>
    </comment>
    <comment ref="G29" authorId="0">
      <text>
        <r>
          <rPr>
            <sz val="8"/>
            <rFont val="Tahoma"/>
            <family val="2"/>
          </rPr>
          <t xml:space="preserve">K sloupci 5 Část daňové ztráty, kterou lze odečíst v následujících zdaňovacích obdobích - Uveďte celkovou výši daňových ztrát, které lze odečíst v následujících zdaňovacích obdobích tzn. část ztrát neuplatněných ve zdaňovacím období, za které podáváte Přiznání typu B.
Dále uveďte, tak jak je předepsáno, daňovou ztrátu za zůstavitele podle § 5 odst. 3 zákona uplatněnou ve zdaňovacím období, za které podáváte Přiznání typu B.
</t>
        </r>
      </text>
    </comment>
    <comment ref="F43" authorId="0">
      <text>
        <r>
          <rPr>
            <sz val="8"/>
            <rFont val="Tahoma"/>
            <family val="0"/>
          </rPr>
          <t xml:space="preserve">1. Základ daně nebo daňová ztráta (ř. 74 nebo ř. 75 z  Přiznání 7. oddílu) - na řádek 1 přeneste údaj z řádku 74 (daňová ztráta) nebo ř. 75 (základ daně) Přiznání typu B v 7. oddílu. V případě, že jsou vypočteny částky na ř. 74 a současně na ř. 75, uveďte pouze částku z ř. 74. V tomto případě je údaj na ř. 75 dílčí základ daně podle § 6 zákona, který upravujete podle postupu v Přiznání typu B.
</t>
        </r>
      </text>
    </comment>
    <comment ref="F44" authorId="0">
      <text>
        <r>
          <rPr>
            <sz val="8"/>
            <rFont val="Tahoma"/>
            <family val="0"/>
          </rPr>
          <t xml:space="preserve">2. úhrn vyňatých příjmů tzn. základu daně nebo daňové ztráty podléhajících zdanění v zahraničí. Daňovou ztrátu označte znaménkem mínus (-) - na tomto řádku uveďte souhrn příjmů ze zdrojů v zahraničí, které se vyjímají ze zdanění podle smluv o zamezení dvojímu zdanění. V případě příjmů dosažených za více zdaňovacích období, u nichž se uplatňuje metoda vynětí, zahrňte pouze tu část příjmů, kterou jste zahrnul do ztráty nebo základu daně na řádku ř. 74 nebo ř. 75 z  Přiznání 7. oddílu. Daňovou ztrátu označte znaménkem mínus (-), tak aby bylo možno v následujícím řádku 3 vypočítat základ daně nebo ztrátu
</t>
        </r>
      </text>
    </comment>
    <comment ref="F45" authorId="0">
      <text>
        <r>
          <rPr>
            <sz val="8"/>
            <rFont val="Tahoma"/>
            <family val="0"/>
          </rPr>
          <t xml:space="preserve">3. Rozdíl řádků (ř. 1 - ř. 2) V případě, že rozdíl řádků je záporné číslo, je tato částka daňovou ztrátou, kterou přeneste do ř. 100 Přiznání 9. oddílu - na tomto řádku uveďte výpočet podle pokynů na řádku 3. (ř. 1 - ř. 2) Je-li rozdíl řádků záporné číslo, je tato částka daňovou ztrátou, kterou přeneste do ř. 100 v oddílu 9 v Přiznání Typu B.
</t>
        </r>
      </text>
    </comment>
    <comment ref="F46" authorId="0">
      <text>
        <r>
          <rPr>
            <sz val="8"/>
            <rFont val="Tahoma"/>
            <family val="0"/>
          </rPr>
          <t xml:space="preserve">4. Procento daně ze základu daně (ř. 99 Přiznání 8. oddílu děleno ř. 1, násobeno stem) - na tomto řádku uveďte výpočet podle pokynů na řádku 4. Výsledek zaokrouhlete podle § 46a zákona o správě daní na dvě platná desetinná místa obdobně, jak je uvedeno v výše v úvodu pokynů k Příloze č. 1.
</t>
        </r>
      </text>
    </comment>
    <comment ref="F47" authorId="0">
      <text>
        <r>
          <rPr>
            <sz val="8"/>
            <rFont val="Tahoma"/>
            <family val="0"/>
          </rPr>
          <t xml:space="preserve">5. Daň po vynětí příjmů ze zdrojů v zahraničí (ř. 3 násobeno ř. 4 děleno stem) - Na tomto řádku uveďte výpočet podle pokynů na řádku 5. Částku daně po vynětí příjmů ze zdrojů v zahraničí přeneste do řádku 101 v 9. oddílu Přiznání typu B. Pokud vyjde záporné číslo, do tohoto řádku uveďte nulu.
</t>
        </r>
      </text>
    </comment>
  </commentList>
</comments>
</file>

<file path=xl/comments6.xml><?xml version="1.0" encoding="utf-8"?>
<comments xmlns="http://schemas.openxmlformats.org/spreadsheetml/2006/main">
  <authors>
    <author>petra</author>
  </authors>
  <commentList>
    <comment ref="F3" authorId="0">
      <text>
        <r>
          <rPr>
            <sz val="8"/>
            <rFont val="Tahoma"/>
            <family val="2"/>
          </rPr>
          <t xml:space="preserve">1. Procento daně ze základu daně - Na tomto řádku uveďte výpočet podle pokynů na řádku 1 tzn. přenesenou částku z ř. 99 z Přiznání typu B 8. oddílu vydělíte ř. 75 z Přiznání typu B 7. oddílu násobíte stem. Jestliže takto zjištěné procento je menší než 15 %, použijete pro výpočet daně ze zbývajících částí příjmů sazba daně ve výši 15 %. Výsledek zaokrouhlete podle § 46a zákona o správě daní na dvě platná desetinná místa obdobně, jak je uvedeno v výše v úvodu pokynů k Příloze č. 1.
</t>
        </r>
      </text>
    </comment>
    <comment ref="F4" authorId="0">
      <text>
        <r>
          <rPr>
            <sz val="8"/>
            <rFont val="Tahoma"/>
            <family val="0"/>
          </rPr>
          <t xml:space="preserve">2. úhrn zbývajících částí příjmů dosažených za více zdaňovacích období, snížený o příslušnou část výdajů, kromě příjmů vyňatých (ř. 51 z Přiznání 3. oddílu) - podle pokynů na ř. 2 přeneste částku z ř. 51 z Přiznání 3. oddílu. V tomto úhrnu se neuvádějí příjmy vyňaté ze zdanění podle mezinárodní smlouvy o zamezení dvojího zdanění, které nebyly zahrnuty do základu daně na řádku 75.
</t>
        </r>
      </text>
    </comment>
    <comment ref="F5" authorId="0">
      <text>
        <r>
          <rPr>
            <sz val="8"/>
            <rFont val="Tahoma"/>
            <family val="0"/>
          </rPr>
          <t xml:space="preserve">3. Daň ze zbývajících částí příjmů dosažených za více zdaňovacích období (ř. 1 násobeno ř. 2 děleno stem) - na tomto řádku uveďte výpočet podle pokynů na řádku 3. Výsledek zaokrouhlete podle § 46a zákona o správě daní na dvě platná desetinná místa obdobně, jak je uvedeno v výše v úvodu pokynů k Příloze č. 1.
</t>
        </r>
      </text>
    </comment>
    <comment ref="F6" authorId="0">
      <text>
        <r>
          <rPr>
            <sz val="8"/>
            <rFont val="Tahoma"/>
            <family val="0"/>
          </rPr>
          <t xml:space="preserve">4. úhrn zbývajících částí příjmů dosažených za více zdaňovacích období, snížený o příslušnou část výdajů, na který je uplatňován zápočet daně zaplacené v zahraničí - na tomto řádku uveďte souhrn zbývajících částí příjmu dosaženého za více zdaňovacích období, z kterého jste zaplatil v zahraničí daň a uplatňujete její zápočet.
</t>
        </r>
      </text>
    </comment>
    <comment ref="F7" authorId="0">
      <text>
        <r>
          <rPr>
            <sz val="8"/>
            <rFont val="Tahoma"/>
            <family val="0"/>
          </rPr>
          <t xml:space="preserve">5. Poměrná část daně zaplacené v zahraničí z úhrnu zbývajících částí příjmů dosažených za více zdaňovacích období v souladu se smlouvou - na tomto řádku uveďte tu část daně zaplacené v zahraničí odpovídající zbývajícím částem příjmů dosažených za více zdaňovacích období, na které je uplatněn zápočet, např. je-li příjem dosažený za více zdaňovacích období rozložen do tří období, uvedou se 2/3 daně zaplacené v zahraničí, tj. daně odpovídající zbývajícím 2/3 příjmů dosažených za více zdaňovacích období, uvedených v tomto oddíle. V případech, kdy příjmy plynou ze státu, s nimž je uzavřena smlouva o zamezení dvojímu zdanění, uvede se poměrná část daně, která může být započtena v souladu s příslušným ustanovením smlouvy. Výsledek zaokrouhlete podle § 46a zákona o správě daní na dvě platná desetinná místa obdobně, jak je uvedeno v výše v úvodu pokynů k Příloze č. 1.
</t>
        </r>
      </text>
    </comment>
    <comment ref="F8" authorId="0">
      <text>
        <r>
          <rPr>
            <sz val="8"/>
            <rFont val="Tahoma"/>
            <family val="0"/>
          </rPr>
          <t xml:space="preserve">6. Procento úhrnu zbývajících částí příjmů uvedeno v procentech (ř. 4 děleno ř. 2, násobeno stem) - na tomto řádku uveďte výpočet podle pokynů na řádku 6 (ř. 4 děleno ř. 2, násobeno stem). Výsledná částka v % uvádí, jakou částkou se podílí úhrn zbývajících částí příjmu dosaženého za více zdaňovacích období, na který je uplatňován zápočet daně zaplacené v zahraničí, na úhrnu zbývajících částí příjmů dosaženého za více zdaňovacích období (kromě příjmů vyňatých).
</t>
        </r>
      </text>
    </comment>
    <comment ref="F9" authorId="0">
      <text>
        <r>
          <rPr>
            <sz val="8"/>
            <rFont val="Tahoma"/>
            <family val="0"/>
          </rPr>
          <t xml:space="preserve">7. Z částky daně zaplacené v zahraničí lze maximálně započítat (ř. 3 násobeno ř. 6, děleno stem) - na tomto řádku uveďte výpočet podle pokynů na řádku 7 (ř. 3 násobeno ř. 6, děleno stem). Jedná se o použití metody prostého zápočtu daně, tj. započte se daň pouze do výše, jakou by poplatník zaplatil z příslušného příjmu v případě, že by příjem plynul ze zdrojů na území České republiky. Výsledek zaokrouhlete podle § 46a zákona o správě daní na dvě platná desetinná místa obdobně, jak je uvedeno v výše v úvodu pokynů k Příloze č. 1.
</t>
        </r>
      </text>
    </comment>
    <comment ref="F10" authorId="0">
      <text>
        <r>
          <rPr>
            <sz val="8"/>
            <rFont val="Tahoma"/>
            <family val="0"/>
          </rPr>
          <t xml:space="preserve">8. Daň ze zbývajících částí příjmů dosažených za více zdaňovacích období (ř. 5 maximálně však do výše ř. 7 uznaná k zápočtu) - na tento řádek přeneste údaj z řádku 5 maximálně však do výše údaje na řádku 7.
</t>
        </r>
      </text>
    </comment>
    <comment ref="F11" authorId="0">
      <text>
        <r>
          <rPr>
            <sz val="8"/>
            <rFont val="Tahoma"/>
            <family val="0"/>
          </rPr>
          <t xml:space="preserve">9. Rozdíl řádků (ř. 5 - ř. 8) je větší než nula. V případě, že rozdíl řádků je menší než nula, řádek proškrtněte - na tomto řádku uveďte výpočet podle pokynů na řádku 9.
</t>
        </r>
      </text>
    </comment>
    <comment ref="F12" authorId="0">
      <text>
        <r>
          <rPr>
            <sz val="8"/>
            <rFont val="Tahoma"/>
            <family val="2"/>
          </rPr>
          <t xml:space="preserve">10. Daň ze zbývajících částí příjmů dosažených za více zdaňovacích období po zápočtu daně zaplacené v zahraničí (ř. 3 -  ř. 8). Pokud vám vyšlo záporné číslo, do řádku uveďte nulu - na tomto řádku uveďte výpočet podle pokynů na řádku 10.
</t>
        </r>
      </text>
    </comment>
    <comment ref="A14" authorId="0">
      <text>
        <r>
          <rPr>
            <sz val="8"/>
            <rFont val="Tahoma"/>
            <family val="0"/>
          </rPr>
          <t xml:space="preserve">Výpočet průměrného ročního přepočteného počtu zaměstnanců se ZPS s TZP:
                                             celkový počet hodin odpracovaných zaměstnanci se ZPS s TZP,
                                             zvýšený o neodpracované hodiny v důsledku čerpání dovolené
                                             na zotavenou, překážek v práci a pracovní neschopnosti
Přepočtený počet                 za níž byly poskytovány dávky nemocenského pojištění
zaměstnanců se           =    _______________________________________________________
ZPS s TZP                             Celkový roční fond pracovní doby připadající na plnou pracovní dobu
                                             stanovenou zvláštními předpisy
</t>
        </r>
      </text>
    </comment>
    <comment ref="F17" authorId="0">
      <text>
        <r>
          <rPr>
            <sz val="8"/>
            <rFont val="Tahoma"/>
            <family val="0"/>
          </rPr>
          <t xml:space="preserve">1. Slevy dle § 35 odst. 1 zákona - uveďte celkové slevy na dani
</t>
        </r>
      </text>
    </comment>
    <comment ref="F20" authorId="0">
      <text>
        <r>
          <rPr>
            <sz val="8"/>
            <rFont val="Tahoma"/>
            <family val="0"/>
          </rPr>
          <t xml:space="preserve">1. Úhrn příjmů ze zdrojů v zahraničí, u nichž se uplatní zápočet - uveďte souhrn příjmů ze zdrojů v zahraničí,
na které se podle smluv o zamezení dvojího zdanění uplatňuje metoda zápočtu. V případě příjmů dosažených za více zdaňovacích období, u nichž se uplatňuje metoda zápočtu, zahrňte pouze tu část příjmů, kterou jste zahrnul do základu daně na řádku 75. Jste-li společníkem veřejné obchodní společnosti nebo komplementářem komanditní společnosti, uveďte na tomto ř. 1 částku zahrnující rovněž příslušnou část příjmů ze zdrojů v zahraničí vztahující se k vašemu podílu na zisku veřejné obchodní společnosti nebo komanditní společnosti.
</t>
        </r>
      </text>
    </comment>
    <comment ref="F21" authorId="0">
      <text>
        <r>
          <rPr>
            <sz val="8"/>
            <rFont val="Tahoma"/>
            <family val="0"/>
          </rPr>
          <t xml:space="preserve">2. Daň zaplacená v zahraničí z příjmů uvedených na ř. 1 - do tohoto řádku uveďte daň zaplacenou v zahraničí z příjmů uvedených na řádku 1, maximálně však do výše podle smlouvy o zamezení dvojímu zdanění. Pro zápočet daně zaplacené v zahraničí se použije jednotný kurz podle § 38 odst. 1 zákona. Jste-li společníkem veřejné obchodní společnosti nebo komplementářem komanditní společnosti, uveďte na tomto ř. 2 částku zahrnující rovněž příslušnou část daně zaplacené v zahraničí, vztahující k vašemu podílu na zisku veřejné obchodní společnosti nebo komanditní společnosti.
</t>
        </r>
      </text>
    </comment>
    <comment ref="F22" authorId="0">
      <text>
        <r>
          <rPr>
            <sz val="8"/>
            <rFont val="Tahoma"/>
            <family val="0"/>
          </rPr>
          <t xml:space="preserve">3. Procento příjmů ze zdrojů v zahraničí uvedeno v procentech. [ř. 1 děleno (ř. 75 Přiznání 7. oddílu - ř. 2 Přílohy č. 1 oddílu CH), násobeno stem]. Vyjde-li procento větší než 100, použijte 100 - v tomto řádku výpočet podle pokynů na ř. 3. Výsledek zaokrouhlete podle § 46a zákona o správě daní na dvě platná desetinná místa obdobně, jak je uvedeno výše v úvodu pokynů k Příloze č. 1.
</t>
        </r>
      </text>
    </comment>
    <comment ref="F23" authorId="0">
      <text>
        <r>
          <rPr>
            <sz val="8"/>
            <rFont val="Tahoma"/>
            <family val="2"/>
          </rPr>
          <t xml:space="preserve">4. Z částky daně zaplacené v zahraničí lze maximálně započítat (ř. 101 Přiznání 9. oddílu násobeno ř. 3, děleno stem) - v tomto řádku výpočet podle pokynů na ř. 4. Výsledek zaokrouhlete podle § 46a zákona o správě daní na dvě platná desetinná místa obdobně, jak je uvedeno v výše v úvodu pokynů k Příloze č. 1.
</t>
        </r>
      </text>
    </comment>
    <comment ref="F24" authorId="0">
      <text>
        <r>
          <rPr>
            <sz val="8"/>
            <rFont val="Tahoma"/>
            <family val="0"/>
          </rPr>
          <t xml:space="preserve">5. Daň uznaná k zápočtu (ř. 2 maximálně však do výše ř. 4) - na tento řádek přeneste údaj z řádku 2, maximálně však do výše uvedené na řádku 4.
</t>
        </r>
      </text>
    </comment>
    <comment ref="F25" authorId="0">
      <text>
        <r>
          <rPr>
            <sz val="8"/>
            <rFont val="Tahoma"/>
            <family val="0"/>
          </rPr>
          <t xml:space="preserve">6. Rozdíl řádků (ř. 2 - ř. 5 ) je větší než nula. V případě, že rozdíl řádků je kladný, lze uplatnit částku zbylé daně v následujícím zdaňovacím období podle § 24 odst. 2 písm. ch) zákona. V případě, že rozdíl řádků je záporný, řádek proškrtněte - na tomto řádku proveďte vypočet podle pokynů na ř. 6 s tím, že kladnou částku daně
můžete uplatnit podle § 24 odst. 2 písm. ch) zákona jako výdaj (náklad) v Přiznání typu B v následujícím zdaňovacím období. To platí pouze za předpokladu, že z úhrnné částky uvedené na ř. 2 budou vyloučeny ty částky daně zaplacené
v zahraničí, které byly vyměřeny a zaplaceny nad rámec daňové povinnosti stanovené mezinárodními smlouvami o zamezení dvojího zdanění. Vedle této částky lze podle § 24 odst. 2 písm. ch) zákona uplatnit jako výdaj (náklad)
vynaložený na dosažení, zajištění a udržení příjmů též daň zaplacenou v zahraničí z příjmů se zdrojem ve státě, s nímž dosud nemá Česká republika v účinnosti smlouvu o zamezení dvojího zdanění.
</t>
        </r>
      </text>
    </comment>
    <comment ref="F28" authorId="0">
      <text>
        <r>
          <rPr>
            <sz val="8"/>
            <rFont val="Tahoma"/>
            <family val="2"/>
          </rPr>
          <t xml:space="preserve">1. Čistý obrat - Jste-li poplatník účtující v soustavě jednoduchého účetnictví nebo nejste účetní jednotkou tento ř. 1 nevyplňujte. Jste-li poplatník účtující v soustavě podvojného účetnictví podle .čtové osnovy a postupů účtování pro podnikatele uveďte na tomto řádku výši čistého obratu dosaženou ve zdaňovacím období, kterou zjistí jako součet hodnot příslušných řádků sl. 1 výkazu zisků a ztrát, takto:
a) v plném rozsahu: (ř. 01+04+19+21+23+25+27+30+32+36+37+39+41+43+45+53) × 1000
b) ve zkráceném rozsahu: (ř. 01+04+14+17+19+21+24+26+28+30+38) × 1000.
</t>
        </r>
      </text>
    </comment>
    <comment ref="F29" authorId="0">
      <text>
        <r>
          <rPr>
            <sz val="8"/>
            <rFont val="Tahoma"/>
            <family val="0"/>
          </rPr>
          <t>2. Uplatněné odpisy celkem - uveďte uplatněné odpisy z obchodního majetku poplatníka celkem.</t>
        </r>
      </text>
    </comment>
    <comment ref="F30" authorId="0">
      <text>
        <r>
          <rPr>
            <sz val="8"/>
            <rFont val="Tahoma"/>
            <family val="0"/>
          </rPr>
          <t xml:space="preserve">3. Z toho odpisy nemovitostí - uveďte z celkově uplatněných odpisů z obchodního majetku poplatníka odpisy nemovitostí.
Následující řádky 4 až ř. 7 vyplňte pouze v případě, uplatňujete-li pohledávky podle Čl. Il. bodu 7. zákona č. 492/2000 Sb., jako výdaj (náklad) na dosažení, zajištění a udržení příjmů.
</t>
        </r>
      </text>
    </comment>
    <comment ref="F31" authorId="0">
      <text>
        <r>
          <rPr>
            <sz val="8"/>
            <rFont val="Tahoma"/>
            <family val="2"/>
          </rPr>
          <t xml:space="preserve">4. Pohledávky, jejichž část lze uplatnit, podle Čl. Il. bodu 7. zákona č. 492/2000 Sb., jako výdaj (náklad) na dosažení, zajištění a udržení příjmů.
</t>
        </r>
      </text>
    </comment>
    <comment ref="F32" authorId="0">
      <text>
        <r>
          <rPr>
            <sz val="8"/>
            <rFont val="Tahoma"/>
            <family val="0"/>
          </rPr>
          <t xml:space="preserve">5. 20 % z neuhrazené části pohledávek nebo cen pořízení pohledávek uvedených na řádku 4 stanovených dle Čl. II. bodu 7 492/2000 Sb.
</t>
        </r>
      </text>
    </comment>
    <comment ref="F33" authorId="0">
      <text>
        <r>
          <rPr>
            <sz val="8"/>
            <rFont val="Tahoma"/>
            <family val="0"/>
          </rPr>
          <t xml:space="preserve">6. Z částky uvedené v ř. 5 uplatněno podle Čl. II. bodu 7. zákona č. 492/ 2000 Sb. jako výdaj (náklad) na dosažení, zajištění a udržení příjmů
</t>
        </r>
      </text>
    </comment>
    <comment ref="F34" authorId="0">
      <text>
        <r>
          <rPr>
            <sz val="8"/>
            <rFont val="Tahoma"/>
            <family val="2"/>
          </rPr>
          <t xml:space="preserve">7. Z pohledávek uvedených v ř. 4 je možno uplatnit podle Čl. II bodu 7. zákona č. 492/2000 Sb. jako výdaj (náklad) na dosažení, zajištění a udržení příjmů v dalších letech.
</t>
        </r>
      </text>
    </comment>
  </commentList>
</comments>
</file>

<file path=xl/comments7.xml><?xml version="1.0" encoding="utf-8"?>
<comments xmlns="http://schemas.openxmlformats.org/spreadsheetml/2006/main">
  <authors>
    <author>petra</author>
  </authors>
  <commentList>
    <comment ref="E9" authorId="0">
      <text>
        <r>
          <rPr>
            <sz val="8"/>
            <rFont val="Tahoma"/>
            <family val="0"/>
          </rPr>
          <t xml:space="preserve">k řádku 1: Dlouhodobý nehmotný majetek - vyplňuje se pouze v sl. 3, údaje se uvádějí z knihy (z karet) dlouhodobého nehmotného majetku
</t>
        </r>
      </text>
    </comment>
    <comment ref="E10" authorId="0">
      <text>
        <r>
          <rPr>
            <sz val="8"/>
            <rFont val="Tahoma"/>
            <family val="0"/>
          </rPr>
          <t xml:space="preserve">k řádku 2: Drobném dlouhodobý nehmotný majetek - vyplňuje se pouze v sl. 3, se uvádějí z knihy (z karet) drobného dlouhodobého nehmotném majetku.
</t>
        </r>
      </text>
    </comment>
    <comment ref="E11" authorId="0">
      <text>
        <r>
          <rPr>
            <sz val="8"/>
            <rFont val="Tahoma"/>
            <family val="2"/>
          </rPr>
          <t xml:space="preserve">k řádku 3: Dlouhodobý hmotný majetek podle § 26 zákona nebo podle Čl. II odst. 3 až 5 Opatření - vyplňuje se pouze v sl. 1 až 3, údaje se uvádějí z knihy (z karet) dlouhodobého hmotného majetku.
</t>
        </r>
      </text>
    </comment>
    <comment ref="E12" authorId="0">
      <text>
        <r>
          <rPr>
            <sz val="8"/>
            <rFont val="Tahoma"/>
            <family val="2"/>
          </rPr>
          <t>k řádku 4: Dlouhodobý hmotný majetek v ocenění od 3 000 Kč do 40 000 Kč - vyplňuje se pouze v sl. 3, údaje se uvádějí z knihy (z karet) dlouhodobého hmotného majetku.</t>
        </r>
        <r>
          <rPr>
            <b/>
            <sz val="8"/>
            <rFont val="Tahoma"/>
            <family val="0"/>
          </rPr>
          <t xml:space="preserve">
</t>
        </r>
      </text>
    </comment>
    <comment ref="E13" authorId="0">
      <text>
        <r>
          <rPr>
            <sz val="8"/>
            <rFont val="Tahoma"/>
            <family val="0"/>
          </rPr>
          <t xml:space="preserve">k řádku 5: Peníze v hotovosti - údaje se uvádějí z peněžního deníku.
</t>
        </r>
      </text>
    </comment>
    <comment ref="E14" authorId="0">
      <text>
        <r>
          <rPr>
            <sz val="8"/>
            <rFont val="Tahoma"/>
            <family val="0"/>
          </rPr>
          <t>k řádku 6: Peníze na bankovních účtech - údaje se uvádějí z peněžního deníku.</t>
        </r>
      </text>
    </comment>
    <comment ref="E15" authorId="0">
      <text>
        <r>
          <rPr>
            <sz val="8"/>
            <rFont val="Tahoma"/>
            <family val="0"/>
          </rPr>
          <t xml:space="preserve">k řádku 7: Cenné papíry a peněžní vklady - údaje se uvádějí z knihy finančního majetku.
</t>
        </r>
      </text>
    </comment>
    <comment ref="E16" authorId="0">
      <text>
        <r>
          <rPr>
            <sz val="8"/>
            <rFont val="Tahoma"/>
            <family val="0"/>
          </rPr>
          <t xml:space="preserve">k řádku 8: Ostatní finanční majetek - údaje se uvádějí z knihy finančního majetku.
</t>
        </r>
      </text>
    </comment>
    <comment ref="E17" authorId="0">
      <text>
        <r>
          <rPr>
            <sz val="8"/>
            <rFont val="Tahoma"/>
            <family val="0"/>
          </rPr>
          <t xml:space="preserve">k řádku 9: Ceniny - údaje se uvádějí z knihy pro sledování cenin.
</t>
        </r>
      </text>
    </comment>
    <comment ref="E18" authorId="0">
      <text>
        <r>
          <rPr>
            <sz val="8"/>
            <rFont val="Tahoma"/>
            <family val="0"/>
          </rPr>
          <t xml:space="preserve">k řádku 10: Zásoby - údaje se uvádějí z knihy (z karet) zásob (zásobou není drobný hmotný majetek od 3 000 Kč do 40 000 Kč s dobou použitelnosti delší než jeden rok).
</t>
        </r>
      </text>
    </comment>
    <comment ref="E19" authorId="0">
      <text>
        <r>
          <rPr>
            <sz val="8"/>
            <rFont val="Tahoma"/>
            <family val="2"/>
          </rPr>
          <t>k řádku 11: Pohledávky - údaje se uvádějí z knihy pohledávek a závazků.</t>
        </r>
      </text>
    </comment>
    <comment ref="E20" authorId="0">
      <text>
        <r>
          <rPr>
            <sz val="8"/>
            <rFont val="Tahoma"/>
            <family val="0"/>
          </rPr>
          <t xml:space="preserve">k řádku 12: Opravné položky k úplatně nabytému majetku (aktivní) - údaje se uvádějí z  karet opravných položek k úplatně nabytému majetku.
</t>
        </r>
      </text>
    </comment>
    <comment ref="E21" authorId="0">
      <text>
        <r>
          <rPr>
            <sz val="8"/>
            <rFont val="Tahoma"/>
            <family val="0"/>
          </rPr>
          <t xml:space="preserve">k řádku 13: Závazky (bez úvěrů a půjček) - údaje se uvádějí z knihy pohledávek a závazků.
</t>
        </r>
      </text>
    </comment>
    <comment ref="E22" authorId="0">
      <text>
        <r>
          <rPr>
            <sz val="8"/>
            <rFont val="Tahoma"/>
            <family val="0"/>
          </rPr>
          <t xml:space="preserve">k řádku 14: .věry a půjčky - údaje se uvádějí z knihy pohledávek a závazků
</t>
        </r>
      </text>
    </comment>
    <comment ref="E23" authorId="0">
      <text>
        <r>
          <rPr>
            <sz val="8"/>
            <rFont val="Tahoma"/>
            <family val="0"/>
          </rPr>
          <t xml:space="preserve">k řádku 15: Opravné položky k úplatně nabytému majetku (aktivní) - údaje se uvádějí z  karet opravných položek k úplatně nabytému majetku.
</t>
        </r>
      </text>
    </comment>
    <comment ref="E24" authorId="0">
      <text>
        <r>
          <rPr>
            <sz val="8"/>
            <rFont val="Tahoma"/>
            <family val="0"/>
          </rPr>
          <t xml:space="preserve">k řádku 16: Zákonné rezervy - vyplňuje se pouze v sl. 1 a 2, údaje o zákonných rezervách, podle zákona č. 593/1992 Sb., o rezervách pro zjištění základu daně z příjmů, ve znění pozdějších předpisů, se uvádějí z karet zákonných rezerv.
</t>
        </r>
      </text>
    </comment>
    <comment ref="E25" authorId="0">
      <text>
        <r>
          <rPr>
            <sz val="8"/>
            <rFont val="Tahoma"/>
            <family val="0"/>
          </rPr>
          <t>k řádku 17: Časové rozlišení - vyplňuje se pouze ve sl. 1 a 2, údaje se uvádějí z karet časového rozlišení.</t>
        </r>
      </text>
    </comment>
    <comment ref="E7" authorId="0">
      <text>
        <r>
          <rPr>
            <sz val="8"/>
            <rFont val="Tahoma"/>
            <family val="0"/>
          </rPr>
          <t xml:space="preserve">k sloupci 1: Na začátku zdaňovacího období - v tomto sloupci se uvádí zůstatková cena majetku podle § 29 odst. 2 zákona v řádku 3. Ocenění položek se uvádí k prvnímu dni účetního období účetní jednotky podle pomocných knih o ostatních složkách majetku.
</t>
        </r>
      </text>
    </comment>
    <comment ref="F7" authorId="0">
      <text>
        <r>
          <rPr>
            <sz val="8"/>
            <rFont val="Tahoma"/>
            <family val="0"/>
          </rPr>
          <t xml:space="preserve">K sloupci 2: Na konci zdaňovacího období - v tomto sloupci se uvádí zůstatková cena majetku podle § 29 odst. 2 zákona v řádku 3. Ocenění položek se uvádí k poslednímu dni účetního období účetní jednotky podle pomocných knih o ostatních složkách majetku.
</t>
        </r>
      </text>
    </comment>
    <comment ref="G7" authorId="0">
      <text>
        <r>
          <rPr>
            <sz val="8"/>
            <rFont val="Tahoma"/>
            <family val="0"/>
          </rPr>
          <t xml:space="preserve">K sloupci 3: V cenách podle zákona o účetnictví - v tomto sloupci se uvádějí položky v řádcích 1, 2, 3 a 4 v ocenění podle § 25 zákona č. 563/1991, o účetnictví, ve znění pozdějších předpisů (dále jen „zákon o účetnictví“). Pokud jste plátce daně z přidané hodnoty podle § 5 zákona č. 588/1992 Sb., o dani z přidané hodnoty, ve znění pozdějších předpisů, a uplatňujete nárok na odpočet daně podle § 19 tohoto zákona, uvedete ceny bez daně z přidané hodnoty.
</t>
        </r>
      </text>
    </comment>
    <comment ref="C36" authorId="0">
      <text>
        <r>
          <rPr>
            <sz val="8"/>
            <rFont val="Tahoma"/>
            <family val="0"/>
          </rPr>
          <t xml:space="preserve">V řádcích 7 a 14 se nevyplňují údaje podle zákona o účetnictví; uvádějí se zde nepeněžní úpravy Příjmů celkem a Výdajů celkem podle zákona pro účely zjištění základu daně z příjmů.
</t>
        </r>
      </text>
    </comment>
    <comment ref="F36" authorId="0">
      <text>
        <r>
          <rPr>
            <sz val="8"/>
            <rFont val="Tahoma"/>
            <family val="0"/>
          </rPr>
          <t xml:space="preserve">V řádcích 7 a 14 se nevyplňují údaje podle zákona o účetnictví; uvádějí se zde nepeněžní úpravy Příjmů celkem a Výdajů celkem podle zákona pro účely zjištění základu daně z příjmů.
</t>
        </r>
      </text>
    </comment>
    <comment ref="C34"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 ref="F34"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 ref="C32"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 ref="F32"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 ref="C33"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 ref="F33" authorId="0">
      <text>
        <r>
          <rPr>
            <sz val="8"/>
            <rFont val="Tahoma"/>
            <family val="0"/>
          </rPr>
          <t xml:space="preserve">řádky 3, 4, a 5, 10, 11 a 12 jsou pro další členění příjmů a výdajů s ohledem na ustanovení zvláštních právních předpisů, popřípadě podle potřeb účetních jednotek.
</t>
        </r>
      </text>
    </comment>
  </commentList>
</comments>
</file>

<file path=xl/comments8.xml><?xml version="1.0" encoding="utf-8"?>
<comments xmlns="http://schemas.openxmlformats.org/spreadsheetml/2006/main">
  <authors>
    <author>petra</author>
  </authors>
  <commentList>
    <comment ref="C5" authorId="0">
      <text>
        <r>
          <rPr>
            <sz val="8"/>
            <rFont val="Tahoma"/>
            <family val="2"/>
          </rPr>
          <t xml:space="preserve">42 Příjmy ovlivňující základ daně - Do tohoto řádku uveďte, jste-li účetní jednotkou, úhrn veškerých příjmů zúčtovan ých v peněžním deníku ovlivňujících základ daně z příjmů fyzických osob podle zákona, a to dle stavu ke konci účetního období (podle druhu vaší podnikatelské činnosti jsou v tomto úhrnu příjmů zahrnuty např. i příjmy podle § 8 zákona a příjmy zúčtované v tomto zdaňovacím období a dosažené za více zdaňovacích období). Nejste-li účetní jednotkou
a neuplatňujete výdaje v prokázané výši uveďte v tomto řádku úhrn zdanitelných příjmů podle § 7 zákona evidovan ých v záznamech o příjmech podle § 7 odst. 10 zákona. V příjmech uvedených na tomto řádku bude i váš podíl rozdělen ých příjmů účastníka sdružení, které není právnickou osobou. Na tomto ř. 42 neuvádějte Váš podíl na příjmech osoby 4 samostatně výdělečně činné podle § 13 zákona, které máte jako spolupracující osoba (uveďte na ř. 50a) a váš podíl společníka veřejné obchodní společnosti nebo komplementáře komanditní společnost na zisku (uveďte na ř. 52).
</t>
        </r>
      </text>
    </comment>
    <comment ref="C6" authorId="0">
      <text>
        <r>
          <rPr>
            <sz val="8"/>
            <rFont val="Tahoma"/>
            <family val="2"/>
          </rPr>
          <t xml:space="preserve">43 Výdaje ovlivňující základ daně - Do tohoto řádku uveďte, jste-li účetní jednotkou, úhrn veškerých výdajů zúčtovaných v peněžním deníku ovlivňujících základ daně z příjmů fyzických osob podle zákona, a to dle stavu ke konci účetního období (podle druhu vaší podnikatelské činnosti jsou v tomto úhrnu výdajů zahrnuty i zúčtované výdaje vztahující se k příjmům dosaženým za více zdaňovacích období). Výdaje uplatníte u všech druhů podnikání a jiných samostatných výdělečných činností podle § 7 zákona, které tvoří jeden dílčí základ daně, stejně, tzn. ve výši prokazatelně vynaložených výdajů podle § 24 zákona. Nejste-li účetní jednotkou, uveďte na tomto řádku výdaje uplatněné procentem z příjmů (§ 7 odst. 9 zákona) z úhrnu zdanitelných příjmů evidovaných v záznamu o příjmech podle § 7 odst. 10 zákona. Výdaje můžete uplatnit procentem z příjmů podle § 7 odst. 9 zákona ve výši: 50 % z příjmů ze zemědělské výroby, lesního a vodního hospodářství, 30 % z příjmů z užití nebo poskytnutí práv z průmyslového nebo jiného duševního vlastnictví, autorských práv, včetně práv příbuzných právu autorskému, a to včetně příjmů z vydávání rozmnožování a rozšiřování literárních a jiných děl vlastním nákladem, 25 % z příjmů ze živnosti, z jiného podnikání podle zvláštních předpisů z příjmů z výkonu nezávislého povolání, které není živností ani podnikáním podle zvláštních předpisů a příjmy znalců a tlumočníků za činnost podle zvláštních předpisů. Ve výdajích uvedených na tomto řádku bude i váš podíl rozdělených výdajů účastníka sdružení, které není právnickou osobou. Na tomto ř. 43 neuvádějte Váš podíl na výdajích osoby samostatně výdělečně činné podle § 13 zákona, které máte jako spolupracující osoba (uveďte na ř. 50b) a Váš podíl společníka veřejné obchodní společnosti nebo komplementáře komanditní společnost na ztrátě, kterou uveďte na ř. 52. Jste-li společník veřejné obchodní společnosti a komplementář komanditní společnosti lze uplatnit částky placeného pojistného, sociálního zabezpečení a příspěvku na státní politiku zaměstnanosti a pojistného na všeobecné zdravotní pojištění, které uveďte na ř. 54 (pokud nehradila tyto částky jako náklad společnost).
</t>
        </r>
      </text>
    </comment>
    <comment ref="C8" authorId="0">
      <text>
        <r>
          <rPr>
            <sz val="8"/>
            <rFont val="Tahoma"/>
            <family val="2"/>
          </rPr>
          <t xml:space="preserve">45 Rozdíl mezi příjmy a výdaji nebo hospodářský výsledek před zdaněním - Uveďte podle údajů v tiskopisu. Poplatníci účtující v soustavě jednoduchého účetnictví a poplatníci,kteří nejsou účetní jednotkou, uvedou rozdíl mezi příjmy a výdaji a poplatníci účtující v soustavě podvojného účetnictví uvedou hospodářský výsledek před zdaněním. Údaje jsou uváděny před úpravou podle § 23 zákona. V případě, že výdaje přesahují příjmy nebo hospodářský výsledek před zdaněním je ztráta, označte částku znaménkem mínus.
</t>
        </r>
      </text>
    </comment>
    <comment ref="C7" authorId="0">
      <text>
        <r>
          <rPr>
            <sz val="8"/>
            <rFont val="Tahoma"/>
            <family val="2"/>
          </rPr>
          <t xml:space="preserve">44 V případě, že uplatňujete výdaje procentem z příjmů, uvedete na tomto řádku zaplacené pojistné na sociální zabezpečení, příspěvek na státní politiku  zaměstnanosti a pojistné na všeobecné zdravotní pojištění (nebo obdobné pojistné hrazené v zahraničí). Dále můžete, jste-li osoba samostatně výdělečně činná, která není nemocensky pojištěna a pojistíte
se na denní dávku při pracovní neschopnosti u soukromé pojišùovny, uplatnit v prokázané výši hrazené pojistné. Pojistné pak promítnuté do dílčího základu daně (do ztráty). Na tomto řádku neuvádějte částky placeného pojistného, sociálního zabezpečení a příspěvku na státní politiku zaměstnanosti a pojistného na všeobecné zdravotní pojištění, které hradíte
jako spolupracující osoba z podílu na příjmech osoby samostatně výdělečně činné podle § 13 zákona a které jste zaplatil jako společník veřejné obchodní společnosti nebo komplementář komanditní společnosti, nebylo-li hrazeno jako náklad společností.
</t>
        </r>
      </text>
    </comment>
    <comment ref="C14" authorId="0">
      <text>
        <r>
          <rPr>
            <sz val="8"/>
            <rFont val="Tahoma"/>
            <family val="0"/>
          </rPr>
          <t xml:space="preserve">46 Uveďte úhrn částek podle § 23 zákona zvyšující hospodářský výsledek nebo rozdíl mezi příjmy a výdaji, který přenesete z Přílohy č. 1 na str. 1 z tabulky B.
</t>
        </r>
      </text>
    </comment>
    <comment ref="C15" authorId="0">
      <text>
        <r>
          <rPr>
            <sz val="8"/>
            <rFont val="Tahoma"/>
            <family val="2"/>
          </rPr>
          <t xml:space="preserve">47 Uveďte úhrn částek podle § 23 zákona snižující hospodářský výsledek nebo rozdíl mezi příjmy a výdaji, který přenesete z Přílohy č. 1 na str. 1 z tabulky C.
</t>
        </r>
      </text>
    </comment>
    <comment ref="C19" authorId="0">
      <text>
        <r>
          <rPr>
            <sz val="8"/>
            <rFont val="Tahoma"/>
            <family val="2"/>
          </rPr>
          <t xml:space="preserve">48 Příjmy z kapitálového majetku dle § 8 zákona - Uveďte všechny příjmy podle § 8 zákona plynoucí ze zdrojů  na území České republiky a příjmy plynoucí ze zdrojů v zahraničí, které jsou uvedeny v peněžním deníku.
</t>
        </r>
      </text>
    </comment>
    <comment ref="C20" authorId="0">
      <text>
        <r>
          <rPr>
            <sz val="8"/>
            <rFont val="Tahoma"/>
            <family val="2"/>
          </rPr>
          <t xml:space="preserve">49a Podíl na společných příjmech připadající na spolupracující osoby nebo podíl na hospodářském výsledku (zisk) podle § 13 zákona - uveďte podíl na společných příjmech připadající na spolupracující osoby nebo podíl na hospodářském výsledku (zisk) podle § 13 zákona. Protože úpravy rozdílu mezi příjmy a výdaji nebo hospodářským výsledkem provádí v souladu s § 23 zákona pouze poplatník, který je účetní jednotkou, je částka příjmů před rozdělením na podíl na společných příjmech, upraven o částky podle § 23 zákona.
</t>
        </r>
      </text>
    </comment>
    <comment ref="C21" authorId="0">
      <text>
        <r>
          <rPr>
            <sz val="8"/>
            <rFont val="Tahoma"/>
            <family val="2"/>
          </rPr>
          <t xml:space="preserve">49b Podíl na společných výdajích připadající na spolupracující osoby nebo podíl na hospodářském výsledku
(ztráta) podle § 13 zákona - uveďte podíl na společných výdajích připadající na spolupracující osoby nebo podíl na hospodářském výsledku (ztráta) podle § 13 zákona. Protože úpravy rozdílu mezi příjmy a výdaji nebo hospodářským výsledkem provádí v souladu s § 23 zákona pouze poplatník, který je účetní jednotkou, je částka výdajů před rozdělením na podíl na společných výdajích, upraven o částky podle § 23 zákona.
.daje o osobách, na které rozdělujete podíl na společných příjmech a výdajích připadající na spolupracující osoby nebo podíl na hospodářském výsledku (zisk, ztráta) uveďte do Přílohy č. 1 na str. (2) do oddílu E.
</t>
        </r>
      </text>
    </comment>
    <comment ref="C22" authorId="0">
      <text>
        <r>
          <rPr>
            <sz val="8"/>
            <rFont val="Tahoma"/>
            <family val="2"/>
          </rPr>
          <t xml:space="preserve">50a Váš podíl na společných příjmech jako spolupracující osoby podle § 13 zákona - uveďte váš podíl na společných příjmech nebo podíl na hospodářském výsledku (zisk) jako spolupracující osoby podle § 13 zákona. V souladu se zákonem je podíl na společných příjmech před rozdělením upraven o částky podle § 23 zákona.
</t>
        </r>
      </text>
    </comment>
    <comment ref="C23" authorId="0">
      <text>
        <r>
          <rPr>
            <sz val="8"/>
            <rFont val="Tahoma"/>
            <family val="2"/>
          </rPr>
          <t xml:space="preserve">50b Váš podíl na společných výdajích jako spolupracující osoby podle § 13 zákona - uveďte váš podíl na společných výdajích nebo podíl na hospodářském výsledku (ztráta) jako spolupracující osoby podle § 13 zákona. V souladu se zákonem je podíl na společných výdajích před rozdělením upraven o částky podle § 23 zákona. .daje o osobě podnikatele, která na vás rozděluje podíl na společných příjmech a výdajích připadající na spolupracující osobu nebo podíl na hospodářském výsledku (zisk, ztráta) uveďte do Přílohy č. 1 na str. (2) do oddílu F.
</t>
        </r>
      </text>
    </comment>
    <comment ref="C24" authorId="0">
      <text>
        <r>
          <rPr>
            <sz val="8"/>
            <rFont val="Tahoma"/>
            <family val="2"/>
          </rPr>
          <t xml:space="preserve">51 Zbývající část příjmů za více zdaňovacích období snížená o zbývající část výdajů připadající na příjmy
za více zdaňovacích období podle § 14 zákona - na tomto řádku uveďte úhrn zbývajících částí příjmů snížených o zbývající část výdajů připadající na příjmy dosažených za více zdaňovacích období. Pro výpočet daně z příjmů dosažen ých za více zdaňovacích období použijete oddíl I v Příloze č. 1 na str. (3), kam tuto částku přeneste na řádek 2. V ustanovení § 14 zákona je uvedena možnost rovnoměrně rozdělit příjmy, které jsou výsledkem Vaší několikaleté činnosti (příjmy dosažené za více zdaňovacích období). Podle tohoto stanovení můžete příjmy dosažené za více zdaňovacích období rozdělit na dvě až tři poměrné části, u příjmů z těžby dřeva až na deset částí. V tomto řádku uveďte příjmy ze zbývajících částí příjmů snížené o výdaje připadající na tuto část příjmů. V tomto úhrnu se neuvádějí příjmy vyňaté ze zdanění podle mezinárodní smlouvy o zamezení dvojího zdanění, které nebyly zahrnuty do základu daně na řádku 75. Je-li zbývající část výdajů vyšší než zbývající část příjmů za více zdaňovacích období uveďte částku se znaménkem mínus (-).
</t>
        </r>
      </text>
    </comment>
    <comment ref="C25" authorId="0">
      <text>
        <r>
          <rPr>
            <sz val="8"/>
            <rFont val="Tahoma"/>
            <family val="2"/>
          </rPr>
          <t xml:space="preserve">52 Váš podíl jako společníka veřejné obchodní společnosti nebo komplementáře komanditní společnosti - uveďte váš podíl společníků ve veřejné obchodní společnosti nebo komplementářů komanditní společnosti na zisku. Vykáže-li společnost ztrátu označte svůj podíl znaménkem mínus (-).
</t>
        </r>
      </text>
    </comment>
    <comment ref="C26" authorId="0">
      <text>
        <r>
          <rPr>
            <sz val="8"/>
            <rFont val="Tahoma"/>
            <family val="2"/>
          </rPr>
          <t xml:space="preserve">53 Ostatní úpravy (+) - na řádcích uveďte ostatní úpravy podle zákona, které zvyšují částku na ř. 45. Např. zde uveďte částky ve smyslu § 5 odst. 6 zákona, které zvyšují částku na ř. 45.
</t>
        </r>
      </text>
    </comment>
    <comment ref="C27" authorId="0">
      <text>
        <r>
          <rPr>
            <sz val="8"/>
            <rFont val="Tahoma"/>
            <family val="0"/>
          </rPr>
          <t xml:space="preserve">54 Ostatní úpravy (-) - na řádcích uveďte ostatní úpravy podle zákona, které snižují částku na ř. 45. Na tomto řádku uveďte částky placeného pojistného, sociálního zabezpečení a příspěvku na státní politiku zaměstnanosti a pojistného na všeobecné zdravotní pojištění, které jste zaplatil jako společník veřejné obchodní společnosti nebo komplementář komanditní společnosti, nebylo-li hrazeno jako náklad společností. Dále na tomto řádku uveďte částky ve smyslu § 5 odst. 6 zákona, které snižují částku na ř. 45.
</t>
        </r>
      </text>
    </comment>
    <comment ref="C28" authorId="0">
      <text>
        <r>
          <rPr>
            <sz val="8"/>
            <rFont val="Tahoma"/>
            <family val="2"/>
          </rPr>
          <t>55 .hrn řádků - Vypočtěte částku podle pokynů uvedených v řádku.</t>
        </r>
      </text>
    </comment>
    <comment ref="C32" authorId="0">
      <text>
        <r>
          <rPr>
            <sz val="8"/>
            <rFont val="Tahoma"/>
            <family val="2"/>
          </rPr>
          <t xml:space="preserve">56 Dílčí základ daně (ztráta) připadající na příjmy dle § 7 zákona - Vypočtěte částku podle pokynů uvedených na řádku. Je-li rozdíl menší než nula je tato hodnota dílčí ztrátou podle § 7 zákona.
</t>
        </r>
      </text>
    </comment>
    <comment ref="C37" authorId="0">
      <text>
        <r>
          <rPr>
            <sz val="8"/>
            <rFont val="Tahoma"/>
            <family val="2"/>
          </rPr>
          <t xml:space="preserve">57 Dílčí základ daně připadající na příjmy podle § 8 zákona - Do příjmů z kapitálového majetku podle § 8 zákona se zahrnují příjmy ze zdrojů na území České republiky i příjmy ze zdrojů v zahraničí, a to přepočtené na Kč způsobem uvedeným v oddílu 3 Pokynů, které nejsou zdaněny zvláštní sazbou daně podle § 36 zákona. Do dílčího základu daně podle § 8 zákona se zahrnují i příjmy ze zdrojů na území České republiky zahrnuté v obchodním majetku poplatníka a zdaněné podle § 36 zákona, u nichž se sražená daň započte na celkovou daňovou povinnost. Do dílčího základu daně podle § 8 zákona se nezahrnují příjmy podle § 8 zákona ze zdrojů v zahraničí, u kterých se ze samostatného základu daně použije pro výpočet daně sazba daně podle § 16 odst. 2 zákona. K výpočtu daně ze samostatného základu daně  lze použít Přílohu č. 2 označenou 25 5488 vzor č. 1, která je uveřejněná na webových stránkách ministerstva financí. Adresa zní: http://www.mfcr.cz/scripts/Forms/forms.asp.
</t>
        </r>
      </text>
    </comment>
  </commentList>
</comments>
</file>

<file path=xl/comments9.xml><?xml version="1.0" encoding="utf-8"?>
<comments xmlns="http://schemas.openxmlformats.org/spreadsheetml/2006/main">
  <authors>
    <author>petra</author>
  </authors>
  <commentList>
    <comment ref="F3" authorId="0">
      <text>
        <r>
          <rPr>
            <sz val="8"/>
            <rFont val="Tahoma"/>
            <family val="2"/>
          </rPr>
          <t xml:space="preserve">58a Kód „p“ - tento kód uveďte v případě, že uplatňujete výdaje procentem z příjmů (20 %). V opačném případěsloupec „Kód“ proškrtněte.
</t>
        </r>
        <r>
          <rPr>
            <sz val="8"/>
            <rFont val="Tahoma"/>
            <family val="0"/>
          </rPr>
          <t xml:space="preserve">
</t>
        </r>
      </text>
    </comment>
    <comment ref="F4" authorId="0">
      <text>
        <r>
          <rPr>
            <sz val="8"/>
            <rFont val="Tahoma"/>
            <family val="2"/>
          </rPr>
          <t xml:space="preserve">58b Kód „s“ - tento kód uveďte v případě, že jste dosáhl příjmů z bezpodílového spoluvlastnictví manželů (společného jmění). V opačném případě sloupec „Kód“ proškrtněte.
</t>
        </r>
      </text>
    </comment>
    <comment ref="C8" authorId="0">
      <text>
        <r>
          <rPr>
            <sz val="8"/>
            <rFont val="Tahoma"/>
            <family val="2"/>
          </rPr>
          <t xml:space="preserve">59 a 60 - Uveďte souhrn příjmů z pronájmu a souhrn výdajů vztahujících se k těmto příjmům. V případě, že se jedná o příjmy dosažené dvěma a více poplatníky z titulu spoluvlastnictví k věci a společné výdaje vynaložené na jejich dosažení, zajištění a udržení se rozdělují mezi poplatníky podle jejich spoluvlastnických podílů nebo podle poměru dohodnutého ve smlouvě, pak každý uvede v daňovém přiznání příjmy a výdaje ve výši svého podílu. Pokud příjmy z pronájmu plynou manželům z bezpodílového spoluvlastnictví (společného jmění manželů), zdaňují se jen u jednoho z nich a ten je uvede ve svém daňovém přiznání.
</t>
        </r>
        <r>
          <rPr>
            <sz val="8"/>
            <rFont val="Tahoma"/>
            <family val="0"/>
          </rPr>
          <t xml:space="preserve">
</t>
        </r>
      </text>
    </comment>
    <comment ref="C10" authorId="0">
      <text>
        <r>
          <rPr>
            <sz val="8"/>
            <rFont val="Tahoma"/>
            <family val="2"/>
          </rPr>
          <t xml:space="preserve">61 Rozdíl mezi příjmy a výdaji (ř. 59 - 60) nebo hospodářský výsledek před zdaněním - Uveďte částku podle pokynů na řádku. Částky se uvádí před úpravou podle § 23 zákona.
</t>
        </r>
      </text>
    </comment>
    <comment ref="C11" authorId="0">
      <text>
        <r>
          <rPr>
            <sz val="8"/>
            <rFont val="Tahoma"/>
            <family val="2"/>
          </rPr>
          <t xml:space="preserve">62 Částky zvyšující rozdíl příjmů a výdajů nebo hospodářský výsledek před zdaněním (+) „ziskî - Uveďte částku zvyšující rozdíl mezi příjmy a výdaji nebo hospodářský výsledke před zdaněním.
</t>
        </r>
      </text>
    </comment>
    <comment ref="C12" authorId="0">
      <text>
        <r>
          <rPr>
            <sz val="8"/>
            <rFont val="Tahoma"/>
            <family val="2"/>
          </rPr>
          <t>63 Částky snižující rozdíl příjmů a výdajů nebo hospodářský výsledek před zdaněním (-) „ztrátaî - Uveďte částku snižující rozdíl mezi příjmy a výdaji nebo hospodářským výsledkem před zdaněním.</t>
        </r>
        <r>
          <rPr>
            <b/>
            <sz val="8"/>
            <rFont val="Tahoma"/>
            <family val="2"/>
          </rPr>
          <t xml:space="preserve">
</t>
        </r>
        <r>
          <rPr>
            <sz val="8"/>
            <rFont val="Tahoma"/>
            <family val="0"/>
          </rPr>
          <t xml:space="preserve">
</t>
        </r>
      </text>
    </comment>
    <comment ref="C13" authorId="0">
      <text>
        <r>
          <rPr>
            <sz val="8"/>
            <rFont val="Tahoma"/>
            <family val="2"/>
          </rPr>
          <t xml:space="preserve">64 Dílčí základ daně nebo daňová ztráta podle § 9 zákona - vypočtěte částku podle pokynů na řádku. (ř. 61 + 62 ñ 63) Je-li rozdíl menší než nula je tato hodnota dílčí ztrátou podle § 9 zákona.
</t>
        </r>
      </text>
    </comment>
    <comment ref="B19" authorId="0">
      <text>
        <r>
          <rPr>
            <sz val="8"/>
            <rFont val="Tahoma"/>
            <family val="0"/>
          </rPr>
          <t xml:space="preserve">Sloupec 1 a 2 - Do ostatních příjmů podle § 10 zákona se zahrnují příjmy ze zdrojů na území České republiky i příjmy ze zdrojů v zahraničí, a to přepočtené na Kč způsobem uvedeným v oddílu 3 Pokynů, pokud se u zahraničních příjmů nepoužije výpočet daně ze samostatného základu daně sazbou daně podle § 16 odst. 2 zákona. K výpočtu daně ze samostatného základu daně lze použít Přílohu č. 2 označenou 25 5488, která je uveřejněná na webových stránkách ministerstva financí. Adresa zní: http://www.mfcr.cz/scripts/Forms/forms.asp. Podle § 10 odst. 1 zákona jsou za ostatní příjmy považovány takové příjmy, při kterých dochází ke zvýšení majetku a nejedná se přitom o příjmy podle § 6 a § 9 zákona. Každý jednotlivý druh příjmů se uvádí v tabulce samostatně. Jestliže
6 jste ve zdaňovacím období prodal např. dva obytné domy a současně několik cenných papírů, jedná se o dva druhy příjmů, z nichž se každý posuzuje samostatně. Za příjem podle § 10 odst. 1 zákona se považuje i příjem odstupného za uvolnění bytu, u kterého nebyly splněny podmínky pro osvobození od daně podle § 4 odst. 1 písm. u) zákona.
</t>
        </r>
      </text>
    </comment>
    <comment ref="D19" authorId="0">
      <text>
        <r>
          <rPr>
            <sz val="8"/>
            <rFont val="Tahoma"/>
            <family val="0"/>
          </rPr>
          <t xml:space="preserve">Sloupec 3 - V tomto sloupci uvedete výdaje prokazatelně vynaložené na dosažení příjmů, a to ve skutečné výši. Pouze u zemědělské výroby je možno uplatnit výdaje procentem z příjmů (50 %).
</t>
        </r>
      </text>
    </comment>
    <comment ref="E19" authorId="0">
      <text>
        <r>
          <rPr>
            <sz val="8"/>
            <rFont val="Tahoma"/>
            <family val="0"/>
          </rPr>
          <t xml:space="preserve">Sloupec 4 - V řádcích u jednotlivých druhů příjmů uveďte rozdíl mezi příjmy a výdaji. .hrn na posledním řádku vypočtete však pouze jako součet kladných rozdílů, protože případnou ztrátu z jednoho druhu příjmu nelze kompenzovat s jiným druhem příjmů, např. ztrátu z cenných papírů nelze kompenzovat příjmem z prodeje domu.
</t>
        </r>
      </text>
    </comment>
    <comment ref="F19" authorId="0">
      <text>
        <r>
          <rPr>
            <sz val="8"/>
            <rFont val="Tahoma"/>
            <family val="0"/>
          </rPr>
          <t xml:space="preserve">Sloupec 5 - Kód „p“ vyplňte pouze v případě, že máte příjmy ze zemědělské výroby a uplatňujete výdaje procentem z příjmů.
</t>
        </r>
      </text>
    </comment>
    <comment ref="C32" authorId="0">
      <text>
        <r>
          <rPr>
            <sz val="8"/>
            <rFont val="Tahoma"/>
            <family val="0"/>
          </rPr>
          <t xml:space="preserve">65 a 66 - Do řádku příjmy uveďte součet částek z tabulky č. 1 ze sloupce 2. Do řádku výdaje uveďte součet částek z téže tabulky ze sloupce 3 podle jednotlivých druhů příjmů a pokud u některého druhu příjmu převyšují výdaje příjmy, zahrňte do součtu výdaje maximálně do výše příjmů. Jsou-li výdaje spojené s jednotlivým druhem příjmů (kategorie „ostatní příjmy“) vyšší než příjem, k rozdílu se podle § 10 odst. 4 zákona nepřihlíží.
</t>
        </r>
      </text>
    </comment>
    <comment ref="C34" authorId="0">
      <text>
        <r>
          <rPr>
            <sz val="8"/>
            <rFont val="Tahoma"/>
            <family val="2"/>
          </rPr>
          <t>67 - vyplňte podle údajů v tiskopisu, uvedená částka by se měla rovnat úhrnu kladných rozdílů jednotlivých příjmů v tabulce č. 1 ve sloupci 4. (ř. 65 ñ 66).</t>
        </r>
        <r>
          <rPr>
            <b/>
            <sz val="8"/>
            <rFont val="Tahoma"/>
            <family val="0"/>
          </rPr>
          <t xml:space="preserve">
</t>
        </r>
      </text>
    </comment>
  </commentList>
</comments>
</file>

<file path=xl/sharedStrings.xml><?xml version="1.0" encoding="utf-8"?>
<sst xmlns="http://schemas.openxmlformats.org/spreadsheetml/2006/main" count="824" uniqueCount="661">
  <si>
    <t>19 Telefon / mobilní telefon</t>
  </si>
  <si>
    <t>20 Fax / e-mail</t>
  </si>
  <si>
    <t>21 Stát</t>
  </si>
  <si>
    <t>Na OSSZ (PSSZ) došlo dne:</t>
  </si>
  <si>
    <t>Přehled</t>
  </si>
  <si>
    <t>o příjmech a výdajích osoby samostatně výdělečně činné a dalších údajích podle § 15 odst. 1</t>
  </si>
  <si>
    <t>(za osoby samostatně výdělečně činné se považují i osoby, které spolupracují při výkonu samostatné výdělečné činnosti)</t>
  </si>
  <si>
    <t>rodné číslo</t>
  </si>
  <si>
    <t>variabilní symbol u OSSZ (PSSZ)</t>
  </si>
  <si>
    <t>jméno a příjmení</t>
  </si>
  <si>
    <t>trvalý pobyt</t>
  </si>
  <si>
    <t>telefon</t>
  </si>
  <si>
    <t>Výše zálohy na pojistné na důchodové pojištění a pojistného na nemocenské pojištění na rok 2002 :</t>
  </si>
  <si>
    <t xml:space="preserve">Nejnižší měsíční vyměřovací základ pro placení záloh na pojistné na důchodové  pojištění a příspěvek na státní politiku zaměstnanosti </t>
  </si>
  <si>
    <t>Pokud je nejnižší měsíční vyměřovací základ nižší než 1775 Kč,uvede se částka 1775 Kč. Pokud je nejnižší měsíční vyměřovací základ vyšší než 40500 Kč,uvede se částka 40500 Kč.</t>
  </si>
  <si>
    <t>Pro stanovení záloh na pojistné v roce 2002 v případech, kdy pojištěnec nově předloží spolu s přehledem o výši příjmu za rok 2001 protokol o povolení platby daně z příjmů paušální částkou v roce 2002, bude stanovena výše záloh ve smyslu ustanovení § 14 odst. 4 zák. č. 589/1992 Sb., ve znění  pozdějších  předpisů,  případně  na  základě  žádosti  pojištěnce bude postupováno ve smyslu ust. § 13a odst. 7 zák. č. 589/1992 Sb., ve znění pozdějších předpisů.</t>
  </si>
  <si>
    <r>
      <t xml:space="preserve">Nejnižší měsíční záloha na pojistné na důchodové pojištění a příspěvek na státní politiku zaměstnanosti </t>
    </r>
    <r>
      <rPr>
        <sz val="7"/>
        <rFont val="Arial CE"/>
        <family val="2"/>
      </rPr>
      <t>( řádek 12 x 0,296 zaokrouhleno na celé koruny směrem nahoru )</t>
    </r>
  </si>
  <si>
    <t>Pro  stanovení  pojistného  v roce  2002  v  případech, kdy pojištěnec nově předloží spolu s přehledem o výši příjmu za rok 2001 protokol o povolení platby daně z příjmů paušální částkou v roce 2002, bude stanoveno pojistné ve smyslu ustanovení § 14 odst. 4 zák. č. 589/1992 Sb., ve znění pozdějších předpisů, případně na základě žádosti pojištěnce bude postupováno ve smyslu ust. § 13a odst. 7 zák. č. 589/1992 Sb., ve znění pozdějších předpisů.</t>
  </si>
  <si>
    <r>
      <t xml:space="preserve">C E L K E M ( platí v případě, že OSVČ platí zálohy na pojistné na důchodové pojištění a příspěvek na státní politiku zaměstnanosti a je zároveň účastna nemocenského pojištění )                 </t>
    </r>
    <r>
      <rPr>
        <b/>
        <sz val="7"/>
        <rFont val="Arial CE"/>
        <family val="2"/>
      </rPr>
      <t xml:space="preserve">  ( Řádek 13 + řádek 14 )</t>
    </r>
  </si>
  <si>
    <t>PROHLAŠUJI, že všechny údaje uvedené v tomto PŘEHLEDU jsou pravdivé a že ohlásím OSSZ všechny změny uvedených údajů, a to do 8 dnů ode dne, kdy jsem se o změně dověděl/a.</t>
  </si>
  <si>
    <t>k účasti na důchodovém pojištění osob samostatně výdělečně činných na rok 2001.</t>
  </si>
  <si>
    <t>za rok  2001</t>
  </si>
  <si>
    <r>
      <t xml:space="preserve">A - </t>
    </r>
    <r>
      <rPr>
        <sz val="8"/>
        <rFont val="Arial CE"/>
        <family val="2"/>
      </rPr>
      <t>V roce 2001 jsem NEBYL souběžně se samostatnou výdělečnou činností ZAMĚSTNÁN.</t>
    </r>
  </si>
  <si>
    <r>
      <t xml:space="preserve">B - </t>
    </r>
    <r>
      <rPr>
        <sz val="8"/>
        <rFont val="Arial CE"/>
        <family val="2"/>
      </rPr>
      <t>V roce 2001 jsem BYL souběžně se samostatnou výdělečnou činností ZAMĚSTNÁN a samostatná výdělečná činnost byla:</t>
    </r>
  </si>
  <si>
    <t>Prohlašuji, že všechny údaje v tomto PŘEHLEDU jsou pravdivé a že ohlásím VZP všechny změny údajů,  a to do 8 dnů ode dne, kdy jsem se o změněné skutečnosti dozvěděl.</t>
  </si>
  <si>
    <t>Vyplní  pojištěnec        ( Kč, měsíce )</t>
  </si>
  <si>
    <t>Záznamy OP VZP</t>
  </si>
  <si>
    <t xml:space="preserve">zákona č. 589/1992 Sb., o pojistném na sociální zabezpečení a příspěvku na státní politiku  </t>
  </si>
  <si>
    <t>I. Údaje o osobě samostatně výdělečně činné (OSVČ), která tiskopis předkládá :</t>
  </si>
  <si>
    <t>II. Údaje o OSVČ, se kterou je spolupráce vykonávána :</t>
  </si>
  <si>
    <r>
      <t>*</t>
    </r>
    <r>
      <rPr>
        <i/>
        <sz val="8"/>
        <rFont val="Arial"/>
        <family val="2"/>
      </rPr>
      <t>) nehodící se šrtněte</t>
    </r>
  </si>
  <si>
    <r>
      <t xml:space="preserve">Příjmy ze samostatné výdělečné činnosti ( spolupráce ). </t>
    </r>
    <r>
      <rPr>
        <sz val="7"/>
        <rFont val="Arial CE"/>
        <family val="2"/>
      </rPr>
      <t xml:space="preserve">[Uvedou se příjmy ze všech samostatných výdělečných činností (spoluprací), které OSVČ v r. 2001 vykonávala. Za příjem se považuje též příjem OSVČ dosažený výkonem samostatné výdělečné činnosti, i když se tento příjem pro účely daně z příjmů fyzických osob považuje za příjem ze závislé činnosti nebo ostatní příjem. Za příjem OSVČ, která je poplatníkem daně z příjmů stanovené paušální částkou, se považuje, jde-li o příjmy z činnosti podléhající dani z příjmů stanovené paušální částkou </t>
    </r>
    <r>
      <rPr>
        <vertAlign val="superscript"/>
        <sz val="7"/>
        <rFont val="Arial CE"/>
        <family val="2"/>
      </rPr>
      <t>2)</t>
    </r>
    <r>
      <rPr>
        <sz val="7"/>
        <rFont val="Arial CE"/>
        <family val="2"/>
      </rPr>
      <t xml:space="preserve">, předpokládaný příjem. U OSVČ účtující v hospodářském roce se příjem ze samostatné výdělečné činnosti v hospodářském roce zahrnuje do kalendářního roku, do kterého jsou vykazovány pro účely daně z příjmů </t>
    </r>
    <r>
      <rPr>
        <vertAlign val="superscript"/>
        <sz val="7"/>
        <rFont val="Arial CE"/>
        <family val="2"/>
      </rPr>
      <t>3)</t>
    </r>
    <r>
      <rPr>
        <sz val="7"/>
        <rFont val="Arial CE"/>
        <family val="2"/>
      </rPr>
      <t>.  Při přechodu z účtování v kalendářním roce na hospodářský rok v průběhu roku 2001 se uvedou pouze příjmy získané za dobu přede dnem přechodu na účtování v hospodářském roce. U společníka veřejné obchodní společnosti, komplementáře komanditní společnosti a OSVČ, která účtuje v soustavě podvojného účetnictví, se za příjem ze SVČ po odpočtu výdajů považuje základ daně z příjmu z této činnosti].</t>
    </r>
  </si>
  <si>
    <t>C. Částky snižující hospodářský výsledek nebo rozdíl mezi příjmy a výdaji</t>
  </si>
  <si>
    <r>
      <t xml:space="preserve">Výdaje vynaložené na dosažení, udržení a zajištění příjmů ze samostatné výdělečné činnosti ( spolupráce ) </t>
    </r>
    <r>
      <rPr>
        <sz val="7"/>
        <rFont val="Arial CE"/>
        <family val="2"/>
      </rPr>
      <t xml:space="preserve">[Uvedou se výdaje vynaložené na dosažení, zajištění a udržení příjmů ze všech samostatných výdělečných činností (spoluprací), které OSVČ v r. 2001 vykonávala. Za výdaje OSVČ, která je poplatníkem daně z příjmů stanovené paušální částkou </t>
    </r>
    <r>
      <rPr>
        <vertAlign val="superscript"/>
        <sz val="7"/>
        <rFont val="Arial CE"/>
        <family val="2"/>
      </rPr>
      <t>2)</t>
    </r>
    <r>
      <rPr>
        <sz val="7"/>
        <rFont val="Arial CE"/>
        <family val="2"/>
      </rPr>
      <t>, se považují předpokládané výdaje za takový rok. U OSVČ účtující v hospodářském roce se výdaje zahrnují do kalendářního roku, do kterého jsou vykazovány pro účely daně z příjmů</t>
    </r>
    <r>
      <rPr>
        <vertAlign val="superscript"/>
        <sz val="7"/>
        <rFont val="Arial CE"/>
        <family val="2"/>
      </rPr>
      <t xml:space="preserve"> 3)</t>
    </r>
    <r>
      <rPr>
        <sz val="7"/>
        <rFont val="Arial CE"/>
        <family val="2"/>
      </rPr>
      <t>. Při přechodu z účtování v kalendářním roce na hospodářský rok v průběhu roku 2001 se uvedou pouze výdaje za dobu přede dnem přechodu na účtování v hospodářském roce. Osoby, které jsou pouze společníky veřejné obchodní společnosti, komplementáři komanditní společnosti a OSVČ, které účtují v soustavě podvojného účetnictví, výdaje neuvádějí].</t>
    </r>
  </si>
  <si>
    <r>
      <t>[Započtou se i měsíce, v nichž byla samostatná výdělečná činnost (spolupráce) vykonávána i jen po část kalendářního měsíce a kalendářní měsíce, v nichž po celý měsíc měla OSVČ nárok na nemocenské z nemocenského pojištění OSVČ, popř. pobírala takové nemocenské</t>
    </r>
    <r>
      <rPr>
        <vertAlign val="superscript"/>
        <sz val="8"/>
        <rFont val="Arial CE"/>
        <family val="2"/>
      </rPr>
      <t>4),</t>
    </r>
    <r>
      <rPr>
        <sz val="8"/>
        <rFont val="Arial CE"/>
        <family val="0"/>
      </rPr>
      <t xml:space="preserve"> nebo vykonávala službu v ozbrojených silách (civilní službu) nebo pobírala peněžitou pomoc v mateřství (peněžitou pomoc) z nemocenského pojištění OSVČ].</t>
    </r>
  </si>
  <si>
    <r>
      <t xml:space="preserve">Průměrný měsíční příjem pro účast na důchodovém pojištění </t>
    </r>
    <r>
      <rPr>
        <sz val="7"/>
        <rFont val="Arial CE"/>
        <family val="2"/>
      </rPr>
      <t>[Řádek 3 :  řádek 4 po odpočtu měsíců, ve kterých po celý kalendářní měsíc OSVČ  měla nárok  nebo pobírala nemocenské z nemocenského pojištění OSVČ</t>
    </r>
    <r>
      <rPr>
        <vertAlign val="superscript"/>
        <sz val="7"/>
        <rFont val="Arial CE"/>
        <family val="2"/>
      </rPr>
      <t>4)</t>
    </r>
    <r>
      <rPr>
        <sz val="7"/>
        <rFont val="Arial CE"/>
        <family val="2"/>
      </rPr>
      <t>, vykonávala službu v ozbrojených silách (civilní službu) nebo pobírala peněžitou pomoc v mateřství (peněžitou pomoc) z nemocenského pojištění  OSVČ.  OSVČ,  které  nedosáhly  průměrný  měsíční  příjem  ve výši 3 300 Kč a nepřihlásily se k důchodovému pojištění na rok 2001 řádky  6  -  8 nevyplňují a v řádku 9 uvedou 0].</t>
    </r>
    <r>
      <rPr>
        <b/>
        <sz val="7"/>
        <rFont val="Arial CE"/>
        <family val="2"/>
      </rPr>
      <t xml:space="preserve"> </t>
    </r>
    <r>
      <rPr>
        <i/>
        <sz val="7"/>
        <rFont val="Arial CE"/>
        <family val="2"/>
      </rPr>
      <t>OSVČ, která na rok 2001 nepodala přihlášku k účasti na důchodovém pojištění a v roce 2001 nedosáhla průměrného měsíčního příjmu z výkonu samostatné výdělečné činnosti po odpočtu výdajů alespoň 3300 Kč, má možnost se přihlásit k účasti na důchodovém pojištění na rok 2001 na čtvrté straně tohoto tiskopisu.</t>
    </r>
  </si>
  <si>
    <r>
      <t>[Uvede  se  částka  z  řádku  6, maximálně 486 000 Kč, minimálně částka 19 800 Kč. Částka 19 800 Kč se sníží o 1650 Kč za každý kalendářní měsíc v r. 2001, v němž:- ani jeden den netrvala účast na důchodovém pojištění OSVČ- po celý kalendářní měsíc měla OSVČ nárok na nemocenské z nemocenského pojištění OSVČ, popř. pobírala takové nemocenské</t>
    </r>
    <r>
      <rPr>
        <vertAlign val="superscript"/>
        <sz val="7"/>
        <rFont val="Arial CE"/>
        <family val="2"/>
      </rPr>
      <t>4)</t>
    </r>
    <r>
      <rPr>
        <sz val="7"/>
        <rFont val="Arial CE"/>
        <family val="0"/>
      </rPr>
      <t>- po celý kalendářní měsíc vykonávala OSVČ službu v ozbrojených silách (civilní službu)- po celý kalendářní měsíc pobírala OSVČ peněžitou pomoc v mateřství (peněžitou pomoc) z nemocenského pojištění OSVČ.Pokud je částka z řádku 6 vyšší než minimální částka 19 800 Kč, popř. snížená za každý kalendářní měsíc, v němž trvaly důvody pro snížení minimálního  vyměřovacího  základu, uvede se částka z řádku 6. Maximální vyměřovací základ 486 000 Kč se sníží o částku 40 500 Kč za každý kalendářní měsíc, v němž po celý měsíc trvaly důvody pro snížení minimálního vyměřovacího základu].</t>
    </r>
  </si>
  <si>
    <t>Kč vraťte, pokud nemám vůči OSSZ (PSSZ) splatný závazek.</t>
  </si>
  <si>
    <t>Vyplní pouze ta OSVČ,která nedosáhla v roce 2001 průměrného měsíčního příjmu z výkonu samostatné výdělečné činnosti po odpočtu výdajů alespoň 3150 Kč (řádek 5) a chce být v roce 2001 účastna důchodového pojištění OSVČ.</t>
  </si>
  <si>
    <t>XXX - NEMÁM daňového poradce ( nehodící se označte )</t>
  </si>
  <si>
    <t>V roce 2001 jsem změnil zdravotní pojišťovnu ( zatrhněte ) :</t>
  </si>
  <si>
    <r>
      <t>PŘEPLATEK</t>
    </r>
    <r>
      <rPr>
        <sz val="10"/>
        <rFont val="Arial CE"/>
        <family val="2"/>
      </rPr>
      <t xml:space="preserve"> </t>
    </r>
    <r>
      <rPr>
        <sz val="8"/>
        <rFont val="Arial CE"/>
        <family val="2"/>
      </rPr>
      <t>(označte písmeno u správného výrazu)</t>
    </r>
    <r>
      <rPr>
        <sz val="9"/>
        <rFont val="Arial CE"/>
        <family val="2"/>
      </rPr>
      <t>:</t>
    </r>
  </si>
  <si>
    <r>
      <t>Pojistné ( zálohy na pojistné ) platím</t>
    </r>
    <r>
      <rPr>
        <sz val="10"/>
        <rFont val="Arial CE"/>
        <family val="2"/>
      </rPr>
      <t xml:space="preserve"> </t>
    </r>
    <r>
      <rPr>
        <sz val="8"/>
        <rFont val="Arial CE"/>
        <family val="2"/>
      </rPr>
      <t>(označte písmeno u správného výrazu a doplňte příslušné údaje )</t>
    </r>
    <r>
      <rPr>
        <sz val="10"/>
        <rFont val="Arial CE"/>
        <family val="2"/>
      </rPr>
      <t>:</t>
    </r>
  </si>
  <si>
    <r>
      <t xml:space="preserve">C - </t>
    </r>
    <r>
      <rPr>
        <sz val="8"/>
        <rFont val="Arial CE"/>
        <family val="2"/>
      </rPr>
      <t xml:space="preserve">Patřil jsem do kategorie, za kterou platil pojistné i STÁT (viz Poučení str. 4, bod 9) v měsících  </t>
    </r>
  </si>
  <si>
    <t xml:space="preserve">          Označte písmeno podle Poučení na str. 4 bod 10 :</t>
  </si>
  <si>
    <r>
      <t xml:space="preserve">I. Výpočet daně z příjmů dosažených za více zdaňovacích období               </t>
    </r>
    <r>
      <rPr>
        <sz val="8"/>
        <rFont val="Arial CE"/>
        <family val="2"/>
      </rPr>
      <t>Rodné číslo</t>
    </r>
  </si>
  <si>
    <t>a) Příjmy ze samostatné výdělečné činnosti v roce 2001.</t>
  </si>
  <si>
    <t>Zahrnují se veškeré příjmy z roku 2001 i ty, které jsou pro daňové účely rozděleny na více let.</t>
  </si>
  <si>
    <t>a) Výdaje vynaložené na dosažení, zajištění a udržení příjmů ze samostatné výdělečné činnost v roce 2001.</t>
  </si>
  <si>
    <t>Počet kalendářních měsíců, ve kterých v roce 2001 trvala samostatně výdělečná činnost.</t>
  </si>
  <si>
    <t>8a</t>
  </si>
  <si>
    <t>8b</t>
  </si>
  <si>
    <t>1. pololetí 2001</t>
  </si>
  <si>
    <t>2. pololetí 2001</t>
  </si>
  <si>
    <t>5 000 x řádek 6</t>
  </si>
  <si>
    <t>( 2900 x řádek 8a ) x ( 3250 x řádek 8a )</t>
  </si>
  <si>
    <t>Pojistné za rok 2001</t>
  </si>
  <si>
    <t>c) U společníka veřejné obchodní společnosti, komplementáře komanditní společnosti a u osoby účtující v soustavě podvojného účetnictví se uvede dílčí základ daně  připadající na příjmy dle § 7 zákona o daních z příjmů.</t>
  </si>
  <si>
    <t>c) U společníka veřejné obchodní společnosti, komplementáře komanditní společnosti a u osoby účtující v soustavě podvojného účetnictví se uvede 0.</t>
  </si>
  <si>
    <t>Úhrn zaplacených záloh na pojistné za měsíce roku 2001, odvedených na účet VZP ČR, a nevráceného přeplatku podle Přehledu za rok 2000, použitého na úhradu záloh v roce 2001. Zahrnují se platby za rok 2001 provedené do 8. 1. 2002 včetně. Nezahrnují se penále, pokuty, doplatky na základě dřívějších PŘEHLEDU a pojistné v kategorii "osoba bez bez zdanitelných příjmů".</t>
  </si>
  <si>
    <t>Doplatek je nutno poukázat na účet okresní pojišťovny VZP nejpozději do 8 dnů po podání daňového přiznání za rok 2001.</t>
  </si>
  <si>
    <t xml:space="preserve">    Nová výše zálohy musí být placena poprvé za kalendářní měsíc, ve kterém byl nebo měl být podán tento PŘEHLED, a platí se ve stejné výši ( není-li plátci schválena OP VZP žádost o snížení zálohy - viz bod 11 Poučení - nebo nedojde-li ke změně minimálního vyměřovacího základu ) ještě za měsíc, předcházející měsíci, kdy bude obdobný PŘEHLED předložen v roce 2003.</t>
  </si>
  <si>
    <t xml:space="preserve">    V měsíci, ve kterém je OSVČ současně zaměstnána a zaměstnání je jejím hlavním zdrojem příjmů, není povinna platit zálohy na pojistné. Vypočtenou výši zálohy uvede taková OSVČ v závorce a pod tuto hodnotu napíše 0. Pokud tato OSVČ přestane být zaměstnána, případně zaměstnání pro ni přestane být hlavním zdrojem příjmů (i na část kalendářního měsíce),oznámí  tuto skutečnost příslušné  okresní pojišťovně VZP a platí zálohy uvedené v závorce.</t>
  </si>
  <si>
    <t>Pmin=pojistné z minimálního vyměřovacího základu.</t>
  </si>
  <si>
    <t>datum zahájení samostatně výdělečné činnosti (spolupráce)</t>
  </si>
  <si>
    <t>(uvede se datum posledního zahájení - znovuzahájení samostatné výdělečné činnosti - spolupráce )</t>
  </si>
  <si>
    <t>Závěrka jednoduchého účetnictví</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</si>
  <si>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</si>
  <si>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</si>
  <si>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</si>
  <si>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</si>
  <si>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</si>
  <si>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</si>
  <si>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</si>
  <si>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</si>
  <si>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</si>
  <si>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</si>
  <si>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</si>
  <si>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</si>
  <si>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</si>
  <si>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</si>
  <si>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</si>
  <si>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</si>
  <si>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</si>
  <si>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</si>
  <si>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</si>
  <si>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</si>
  <si>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</si>
  <si>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Pojistné</t>
  </si>
  <si>
    <t>Provozní režie</t>
  </si>
  <si>
    <t>Uzávěrková úprava výdajů</t>
  </si>
  <si>
    <t>Výdaje celkem</t>
  </si>
  <si>
    <t>Formulář zpracovala společnost ASPEKT HM s.r.o., účetní a daňová kancelář, Přemyslova 20, Kralupy, tel. 0205 / 721436</t>
  </si>
  <si>
    <t>ke dni  31.12.2001</t>
  </si>
  <si>
    <t>z toho : úroky</t>
  </si>
  <si>
    <t>z toho : odpisy dlouhodobého majetku</t>
  </si>
  <si>
    <t>z toho : poměrná splátka leasingové akontace</t>
  </si>
  <si>
    <t>Drobný dlouhodobý hmotný majetek</t>
  </si>
  <si>
    <t>Závazky ( bez úvěrů a půjček )</t>
  </si>
  <si>
    <t>z toho : zůstatková cena prodaného dlouhodobého majetku</t>
  </si>
  <si>
    <t>daňové přiznání zpracovává a předkládá daňový poradce</t>
  </si>
  <si>
    <t>XXX - NE</t>
  </si>
  <si>
    <t>rozhodnutím ze dne</t>
  </si>
  <si>
    <t>xxxxx</t>
  </si>
  <si>
    <t>ČSSZ 893240</t>
  </si>
  <si>
    <t>OSVČ</t>
  </si>
  <si>
    <t>OSSZ</t>
  </si>
  <si>
    <t>Příjmy po odpočtu výdajů</t>
  </si>
  <si>
    <t>( Řádek 1 - řádek 2 )</t>
  </si>
  <si>
    <t>od</t>
  </si>
  <si>
    <t>tj. měsíců</t>
  </si>
  <si>
    <t>Vypočtený vyměřovací základ</t>
  </si>
  <si>
    <t>( Řádek 3 x 0,35 zaokrouhleno na celé koruny směrem nahoru )</t>
  </si>
  <si>
    <t>Minimální vyměřovací základ</t>
  </si>
  <si>
    <t>( zaokrouhleno na celé koruny směrem nahoru )</t>
  </si>
  <si>
    <t>Určený vyměřovací základ</t>
  </si>
  <si>
    <t>Pojistné na důchodové pojištění a příspěvek na státní politiku zaměstnanosti</t>
  </si>
  <si>
    <t>( řádek 8 x 0,296 zaokrouhleno na celé koruny směrem nahoru )</t>
  </si>
  <si>
    <t>Rozdíl mezi řádkem 9 a 10</t>
  </si>
  <si>
    <t xml:space="preserve"> - = přeplatek</t>
  </si>
  <si>
    <t xml:space="preserve"> + = doplatek</t>
  </si>
  <si>
    <t>a)</t>
  </si>
  <si>
    <t>Doplatek pojistného na důchodové pojištění a příspěvku na státní politiku zaměstnanosti</t>
  </si>
  <si>
    <t>ve výši</t>
  </si>
  <si>
    <t xml:space="preserve">Kč byl * - bude * </t>
  </si>
  <si>
    <t>uhrazen z účtu číslo *</t>
  </si>
  <si>
    <t>uhrazen pošt. poukázkou dne *</t>
  </si>
  <si>
    <t>b)</t>
  </si>
  <si>
    <t>Přeplatek na pojistném na důchodové pojištění a příspěvku na státní politiku zaměstnanosti</t>
  </si>
  <si>
    <t>na účet číslo *</t>
  </si>
  <si>
    <t>pošt. poukázkou na moji adresu *</t>
  </si>
  <si>
    <t>( Řádek 6 : řádek 4 zaokrouhleno na celé koruny směrem nahoru )</t>
  </si>
  <si>
    <t>Nejnižší pojistné na nemocenské pojištění</t>
  </si>
  <si>
    <r>
      <t xml:space="preserve">v roce 2001 jsem byl/a/ poživatelem důchodu starobního - invalidního </t>
    </r>
    <r>
      <rPr>
        <vertAlign val="superscript"/>
        <sz val="10"/>
        <rFont val="Arial CE"/>
        <family val="2"/>
      </rPr>
      <t>*)</t>
    </r>
    <r>
      <rPr>
        <sz val="10"/>
        <rFont val="Arial CE"/>
        <family val="0"/>
      </rPr>
      <t xml:space="preserve"> v období od ………..…….do……….…….</t>
    </r>
  </si>
  <si>
    <t>Zahrnují se veškeré výdaje z roku 2001. Výše ztráty za předchozí zdaňovací období, uplatňovaná pro daňové účely, se nezahrnuje.</t>
  </si>
  <si>
    <r>
      <t>V cenách podle zákona o účetnictví</t>
    </r>
    <r>
      <rPr>
        <vertAlign val="superscript"/>
        <sz val="8"/>
        <rFont val="Arial CE"/>
        <family val="2"/>
      </rPr>
      <t>1)</t>
    </r>
  </si>
  <si>
    <r>
      <t>Podle zákona o účetnictví</t>
    </r>
    <r>
      <rPr>
        <vertAlign val="superscript"/>
        <sz val="8"/>
        <rFont val="Arial CE"/>
        <family val="2"/>
      </rPr>
      <t>1)</t>
    </r>
  </si>
  <si>
    <r>
      <t xml:space="preserve">1) </t>
    </r>
    <r>
      <rPr>
        <sz val="8"/>
        <rFont val="Arial CE"/>
        <family val="2"/>
      </rPr>
      <t>Zákon č. 563/1991 Sb., o účetnictví, ve znění pozdějších předpisů ( dále jen "zákon o účetnictví" )</t>
    </r>
  </si>
  <si>
    <r>
      <t xml:space="preserve">Daň zaokrouhlená </t>
    </r>
    <r>
      <rPr>
        <b/>
        <sz val="8"/>
        <rFont val="Arial CE"/>
        <family val="2"/>
      </rPr>
      <t>na celé koruny</t>
    </r>
    <r>
      <rPr>
        <sz val="8"/>
        <rFont val="Arial CE"/>
        <family val="2"/>
      </rPr>
      <t xml:space="preserve"> nahoru ( ř.107 + ř.108)</t>
    </r>
  </si>
  <si>
    <t>39 Úhrn sraženého pojistného od všech zaměstnavatelů</t>
  </si>
  <si>
    <r>
      <t>3</t>
    </r>
    <r>
      <rPr>
        <sz val="8"/>
        <rFont val="Arial CE"/>
        <family val="2"/>
      </rPr>
      <t>) Řádek 40 vyplňte pouze v případě, máte-li příjem ze závislé činnosti ze státu, s nímž Česká republika neuzavřela smlouvu o zamezení dvojího zdanění.</t>
    </r>
  </si>
  <si>
    <r>
      <t>účtující v soustavě jednoduchého účetnictví</t>
    </r>
    <r>
      <rPr>
        <vertAlign val="superscript"/>
        <sz val="8"/>
        <rFont val="Arial CE"/>
        <family val="2"/>
      </rPr>
      <t>1)</t>
    </r>
  </si>
  <si>
    <r>
      <t>účtující v soustavě podvojného účetnictví</t>
    </r>
    <r>
      <rPr>
        <vertAlign val="superscript"/>
        <sz val="8"/>
        <rFont val="Arial CE"/>
        <family val="2"/>
      </rPr>
      <t>1)</t>
    </r>
  </si>
  <si>
    <r>
      <t>kteří nejsou účetní jednotkou</t>
    </r>
    <r>
      <rPr>
        <vertAlign val="superscript"/>
        <sz val="8"/>
        <rFont val="Arial CE"/>
        <family val="2"/>
      </rPr>
      <t>1)</t>
    </r>
  </si>
  <si>
    <t xml:space="preserve">            0,135 x 0,35 [( řádek 12- ( 3250 x řádek 4)]</t>
  </si>
  <si>
    <r>
      <t xml:space="preserve">variabilní symbol : </t>
    </r>
    <r>
      <rPr>
        <vertAlign val="superscript"/>
        <sz val="10"/>
        <rFont val="Arial CE"/>
        <family val="2"/>
      </rPr>
      <t>1)</t>
    </r>
  </si>
  <si>
    <t>Počet kalendářních měsíců, ve kterých byla samostatná výdělečná činnost v roce 2001 hlavní zdrojem příjmů. Neuvádějí se takové měsíce, ve kterých OSVČ patřila po celý kalendářní měsíc mezi osoby, kterým NEBYL stanoven minimální vyměřovací základ ( viz Poučení )</t>
  </si>
  <si>
    <t>Počet měsíců, ve kterých byl pojištěnec v roce 2001 OSVČ a současně byl zařazen  po celý kalendářní měsíc mezi osoby, za které platil pojistné i stát. Uvádějí se pouze měsíce, ve kterých NEBYL proveden odpočet  u zaměstnavatele.</t>
  </si>
  <si>
    <t>( řádek 12 x 0,044 zaokrouhleno na celé koruny směrem nahoru )</t>
  </si>
  <si>
    <t>dne .......................................</t>
  </si>
  <si>
    <t>.........................................</t>
  </si>
  <si>
    <t>podpis OSVČ</t>
  </si>
  <si>
    <t>Přihláška</t>
  </si>
  <si>
    <t>Datum podání přehledu (vyplňuje VZP)</t>
  </si>
  <si>
    <t>VŠEOBECNÁ ZDRAVOTNÍ POJIŠŤOVNA</t>
  </si>
  <si>
    <t>ČESKÉ REPUBLIKY</t>
  </si>
  <si>
    <t>Kód : 111</t>
  </si>
  <si>
    <t>Razítko podatelny VZP, podpis</t>
  </si>
  <si>
    <t>o příjmech a výdajích ze samostatné výdělečné činnosti a úhrnu záloh na pojistné</t>
  </si>
  <si>
    <t>( §24 odst. 2 a 3 zák. č. 592/1992 Sb., ve znění pozdějších předpisů )</t>
  </si>
  <si>
    <r>
      <t xml:space="preserve">Typ PŘEHLEDU </t>
    </r>
    <r>
      <rPr>
        <sz val="10"/>
        <rFont val="Arial CE"/>
        <family val="2"/>
      </rPr>
      <t>(nehodící se škrtněte)</t>
    </r>
    <r>
      <rPr>
        <sz val="12"/>
        <rFont val="Arial CE"/>
        <family val="0"/>
      </rPr>
      <t>:</t>
    </r>
  </si>
  <si>
    <t>řádný    -    xxxxxxx</t>
  </si>
  <si>
    <t>Příjmení  a jméno :</t>
  </si>
  <si>
    <t>Číslo pojištěnce z průkazu pojištěnce VZP (rodné číslo)</t>
  </si>
  <si>
    <t xml:space="preserve">Adresa trvalého pobytu: </t>
  </si>
  <si>
    <t>PSČ:</t>
  </si>
  <si>
    <t>Tel :</t>
  </si>
  <si>
    <t xml:space="preserve">Adresa, na kterou má být zasílána korespondence, je-li odlišná od  trvalého pobytu: </t>
  </si>
  <si>
    <t>DAŇOVÉ PŘIZNÁNÍ jsem podal u FÚ dne :</t>
  </si>
  <si>
    <t>DAŇOVÉ PŘIZNÁNÍ mělo být podáno dne :</t>
  </si>
  <si>
    <t>XXX   -   NE</t>
  </si>
  <si>
    <t>razítko finančního úřadu</t>
  </si>
  <si>
    <r>
      <t>A - NEMÁM</t>
    </r>
    <r>
      <rPr>
        <sz val="9"/>
        <rFont val="Arial CE"/>
        <family val="2"/>
      </rPr>
      <t xml:space="preserve"> přeplatek pojistného</t>
    </r>
  </si>
  <si>
    <r>
      <t>B - NEŽÁDÁM</t>
    </r>
    <r>
      <rPr>
        <sz val="9"/>
        <rFont val="Arial CE"/>
        <family val="2"/>
      </rPr>
      <t xml:space="preserve"> o vrácení přeplatku. Žádám o použití přeplatku na úhrady záloh na pojistné v dalším období.</t>
    </r>
  </si>
  <si>
    <r>
      <t>C - ŽÁDÁM</t>
    </r>
    <r>
      <rPr>
        <sz val="9"/>
        <rFont val="Arial CE"/>
        <family val="2"/>
      </rPr>
      <t xml:space="preserve"> o vrácení přeplatku ve výši</t>
    </r>
  </si>
  <si>
    <t>Kč.</t>
  </si>
  <si>
    <t>Přeplatek bude vrácen poštovní poukázkou nebo převodem na účet podle níže uvedených údajů.</t>
  </si>
  <si>
    <r>
      <t xml:space="preserve">a - </t>
    </r>
    <r>
      <rPr>
        <sz val="9"/>
        <rFont val="Arial CE"/>
        <family val="2"/>
      </rPr>
      <t>Poštovní poukázkou. Žádám o zaslání (max. 13) ……… kusů těchto poukázek.</t>
    </r>
  </si>
  <si>
    <r>
      <t xml:space="preserve">b - </t>
    </r>
    <r>
      <rPr>
        <sz val="9"/>
        <rFont val="Arial CE"/>
        <family val="2"/>
      </rPr>
      <t>Bezhotovostním převodem z účtu č.</t>
    </r>
  </si>
  <si>
    <t>směr.kód banky</t>
  </si>
  <si>
    <r>
      <t>PROHLÁŠENÍ</t>
    </r>
    <r>
      <rPr>
        <sz val="10"/>
        <rFont val="Arial CE"/>
        <family val="2"/>
      </rPr>
      <t xml:space="preserve"> </t>
    </r>
    <r>
      <rPr>
        <sz val="8"/>
        <rFont val="Arial CE"/>
        <family val="2"/>
      </rPr>
      <t>(zakroužkujte písmeno u správného výrazu):</t>
    </r>
  </si>
  <si>
    <t>a - HLAVNÍM ZDROJEM PŘIJMU v měsících :</t>
  </si>
  <si>
    <t>b - VEDLEJŠÍM ZDROJEM PŘIJMU v měsících :</t>
  </si>
  <si>
    <r>
      <t>D -</t>
    </r>
    <r>
      <rPr>
        <sz val="8"/>
        <rFont val="Arial CE"/>
        <family val="2"/>
      </rPr>
      <t xml:space="preserve"> Patřil jsem mezi osoby, kterým NEBYL STANOVEN minimální vyměřovací základ v měsících</t>
    </r>
  </si>
  <si>
    <t xml:space="preserve">a  b  c  d  e  f  </t>
  </si>
  <si>
    <r>
      <t xml:space="preserve">          Pokud zakroužkujete písmeno </t>
    </r>
    <r>
      <rPr>
        <b/>
        <sz val="10"/>
        <rFont val="Arial CE"/>
        <family val="2"/>
      </rPr>
      <t>f</t>
    </r>
    <r>
      <rPr>
        <sz val="8"/>
        <rFont val="Arial CE"/>
        <family val="0"/>
      </rPr>
      <t>, uveďte rodná čísla dětí :</t>
    </r>
  </si>
  <si>
    <t>Dne :</t>
  </si>
  <si>
    <t>Podpis : ...............................................…</t>
  </si>
  <si>
    <t xml:space="preserve">ODDÍL  A - Pojistné OSVČ </t>
  </si>
  <si>
    <t>rodné číslo :</t>
  </si>
  <si>
    <t>Řádek</t>
  </si>
  <si>
    <t>Text</t>
  </si>
  <si>
    <t>b) U spolupracující osoby se uvede podíl na společných příjmech.</t>
  </si>
  <si>
    <t>b) U spolupracující osoby se uvede podíl na společných výdajích.</t>
  </si>
  <si>
    <t>Z toho počet měsíců, kdy byla OSVČ pojištěna u VZP ČR.</t>
  </si>
  <si>
    <t>řádek 1 - řádek 2</t>
  </si>
  <si>
    <t>13</t>
  </si>
  <si>
    <t>0,35 x ( řádek 12 - řádek 13 )</t>
  </si>
  <si>
    <t>Pokud je tato částka menší než částka řádku 9, zapíše se částka řádku 9.</t>
  </si>
  <si>
    <t>Pokud je tato částka větší než 486 000, zapíše se částka 486 000.</t>
  </si>
  <si>
    <t xml:space="preserve">řádek 14 x řádek 5 </t>
  </si>
  <si>
    <t xml:space="preserve">        řádek 4</t>
  </si>
  <si>
    <t>0,135 x řádek 15</t>
  </si>
  <si>
    <t>Zaokrouhleno na korunu nahoru.</t>
  </si>
  <si>
    <t>ODDÍL C - Přeplatek - doplatek</t>
  </si>
  <si>
    <t>řádek 41 - řádek 16</t>
  </si>
  <si>
    <t>+ = PŘEPLATEK</t>
  </si>
  <si>
    <t>- = DOPLATEK</t>
  </si>
  <si>
    <t>ODDÍL D - Nová výše zálohy</t>
  </si>
  <si>
    <t xml:space="preserve">Nová výše zálohy OSVČ (vyplňují pouze osoby, které nepatří do kategorie, za </t>
  </si>
  <si>
    <t>kterou platí pojistné i stát).</t>
  </si>
  <si>
    <t xml:space="preserve">            0,135 x 0,35 x řádek 12</t>
  </si>
  <si>
    <t>Z  =  ----------------------------------------</t>
  </si>
  <si>
    <t xml:space="preserve">                       řádek 4</t>
  </si>
  <si>
    <t>Význam mají pouze KLADNÉ hodnoty zálohy.</t>
  </si>
  <si>
    <t>Pokud záloha podle vzorce vyjde menší než částka řádku Pmin (viz níže):</t>
  </si>
  <si>
    <t xml:space="preserve">- OSVČ, pro kterou není stanoven minimální vyměřovací základ ( viz Poučení </t>
  </si>
  <si>
    <t>str. 4, bod 10),), zapíše částku vypočtenou podle vzorce</t>
  </si>
  <si>
    <t>- ostatní OSVČ zapíší v tomto případě částku Pmin (viz níže)</t>
  </si>
  <si>
    <t>Pokud záloha vyjde větší než 5 468, zapíše se 5 468.</t>
  </si>
  <si>
    <t>Nová výše zálohy OSVČ, která patří do kategorie, za kterou platí pojistné i stát :</t>
  </si>
  <si>
    <t>ZS = ----------------------------------------------------------------------</t>
  </si>
  <si>
    <t xml:space="preserve">                                          řádek 4</t>
  </si>
  <si>
    <t>Význam mají pouze kladné hodnoty zálohy.</t>
  </si>
  <si>
    <t>Vysvětlivky :</t>
  </si>
  <si>
    <t xml:space="preserve">Firma : </t>
  </si>
  <si>
    <t>Celková daňová povinnost :</t>
  </si>
  <si>
    <t xml:space="preserve">Měsíc </t>
  </si>
  <si>
    <t>Daň z</t>
  </si>
  <si>
    <t>Sociální</t>
  </si>
  <si>
    <t xml:space="preserve">Zdravotní </t>
  </si>
  <si>
    <t>příjmu</t>
  </si>
  <si>
    <t>pojištění</t>
  </si>
  <si>
    <t>8. den po datu odevzdání daňového přiznání</t>
  </si>
  <si>
    <t>zaměstnanosti, ve znění pozdějších předpisů, za rok 2001</t>
  </si>
  <si>
    <t>finančním úřadem prodloužena lhůta pro předložení daňového přiznání do :</t>
  </si>
  <si>
    <t xml:space="preserve">je poplatníkem daně z příjmů stanovené paušální částkou  </t>
  </si>
  <si>
    <t>protokol o platbě daně z příjmů paušální částkou předložen dne</t>
  </si>
  <si>
    <t>účtování v hospodářském roce od ………..…….do……….…….</t>
  </si>
  <si>
    <t>Samostatnou výdělečnou činnost (spolupráci) jsem v r. 2001 vykonával/a</t>
  </si>
  <si>
    <r>
      <t xml:space="preserve">variabilní symbol : </t>
    </r>
    <r>
      <rPr>
        <vertAlign val="superscript"/>
        <sz val="10"/>
        <rFont val="Arial"/>
        <family val="2"/>
      </rPr>
      <t>1)</t>
    </r>
  </si>
  <si>
    <r>
      <t>1</t>
    </r>
    <r>
      <rPr>
        <sz val="8"/>
        <rFont val="Arial CE"/>
        <family val="0"/>
      </rPr>
      <t>) Vyplní se v případě podání přehledu na produktu výpočetní techniky.</t>
    </r>
  </si>
  <si>
    <r>
      <t>2</t>
    </r>
    <r>
      <rPr>
        <sz val="8"/>
        <rFont val="Arial CE"/>
        <family val="0"/>
      </rPr>
      <t>) § 7a zákona č. 586/1992 Sb., ve znění zákona č. 492/2000 Sb.</t>
    </r>
  </si>
  <si>
    <r>
      <t>3</t>
    </r>
    <r>
      <rPr>
        <sz val="8"/>
        <rFont val="Arial CE"/>
        <family val="0"/>
      </rPr>
      <t>) § 7 odst. 14 zákona č. 586/1992 Sb., ve znění zákona č. 492/2000 Sb.</t>
    </r>
  </si>
  <si>
    <r>
      <t>4</t>
    </r>
    <r>
      <rPr>
        <sz val="8"/>
        <rFont val="Arial CE"/>
        <family val="0"/>
      </rPr>
      <t>) U poživatelů starobních a invalidních důchodů se dobou pobírání nemocenského rozumí i doba pracovní neschopnosti po uplynutí podpůrčí doby pro poskytování nemocenského.</t>
    </r>
  </si>
  <si>
    <t xml:space="preserve">Procento daně ze základu daně (ř.99 z Přiznání 8. oddílu děleno ř.75 z Přiznání 7. oddílu násobeno stem). Jestliže takto zjištěno procento je menší než 15%, použije se pro výpočet daně ze zbývajících částí příjmů sazba daně ve výši 15% </t>
  </si>
  <si>
    <t>Úhrn zbývajících částí příjmů dosažených za více zdaňovacích období, snížený o příslušnou část výdajů, kromě příjmů vyňatých (ř.51 z Přiznání 3. oddílu)</t>
  </si>
  <si>
    <t>Daň ze zbývajících částí příjmů dosaženách za více zdaňovacích období (ř. 1 násobeno ř. 2, děleno stem)</t>
  </si>
  <si>
    <t>Úhrn zbývajících částí příjmů dosažených za více zdaňovacích období, snížený o příslušnou část výdajů, na který je uplatňován zápočet daně zaplacené v zahraničí</t>
  </si>
  <si>
    <t>Poměrná část daně zaplacené v zahraničí z úhrnu zbývajících částí příjmů dosažených za více zdaňovacích období v souladu se smlouvou</t>
  </si>
  <si>
    <t>Procento úhrnu zbývajících částí příjmů uvedeno v procentech, (ř. 4 děleno, ř. 2, násobeno stem)</t>
  </si>
  <si>
    <t>Z částky daně zaplacené v zahraničí lze maximálně započítat (ř. 3 násobeno ř. 6, děleno stem)</t>
  </si>
  <si>
    <t>Daň ze zbývajících částí příjmů dosaženách za více zdaňovacích období (ř. 5 maximálně však do výše ř. 7 uznaná k zápočtu)</t>
  </si>
  <si>
    <t>Rozdíl řádků (ř. 5 - ř. 8) je větší než nula. V případě, že rozdíl řádků je menší než nula, řádek proškrtněte</t>
  </si>
  <si>
    <t>Daň ze zbývajících částí příjmů dosažených za více zdaňovacích období po zápočtu daně zaplacené v zahraničí (ř. 3 - ř. 8) Pokud vám vyšlo záporné číslo, do řádku uveďte nulu.</t>
  </si>
  <si>
    <t>Úhrn příjmů ze zdrojů v zahraničí, u nichž se uplatní zápočet</t>
  </si>
  <si>
    <t>Daň zaplacená v zahraničí z příjmů uvedených na ř. 1</t>
  </si>
  <si>
    <t>Procento příjmů ze zdrojů v zahraničí uvedeno v procentech (ř. 1 děleno /ř. 75 Přiznání 7. oddílu - ř. 2 Přílohy č. 1 oddílu CH/, násobeno stem). Vyjde-li procento větší nebo rovno 100, použijte 100</t>
  </si>
  <si>
    <t>Z částky daně zaplacené v zahraničí lze maximálně započítat (ř. 101 Přiznání 9. oddílu násobeno ř. 3, děleno stem)</t>
  </si>
  <si>
    <t>Daň uznaná k zápočtu (ř. 2 maximálně však do výše ř. 4)</t>
  </si>
  <si>
    <t>Rozdíl řádků (ř. 2 - ř. 5) je větší než nula. V případě, že rozdíl řádků je kladný, lze uplatnit částku zbylé daně v následujícím zdaňovacím období podle § 24 odst. 2 písm. ch) zákona. V případě, že rozdíl řádků je záporný, řádek proškrtněte.</t>
  </si>
  <si>
    <t>Pohledávky, jejichž účast lze uplatnit, podle Čl. II. bodu 7. zákona č. 492/2000 Sb., jako výdaj (náklad) na dosažení, zajištění a udržení příjmů</t>
  </si>
  <si>
    <t>20% z neuhrazené části pohledávek nebo cen pořízení pohledávek uvedených na řádku 4 stanovených dle Čl. II. bodu 7 492/2000 Sb.</t>
  </si>
  <si>
    <t>Z částky uvedené v ř. 5 uplatněno podle Čl. II. bodu 7. zákona č. 492/2000 Sb. jako výdaj (náklad) na dosažení, zajištění a udržení příjmů</t>
  </si>
  <si>
    <t xml:space="preserve">Z pohledávek uvedených v ř. 4 je možno uplatnit podle Čl. II. bodu 7. zákona č. 492/2000 Sb. jako výdaj (náklad) na dosažení, zajištění a udržení příjmů v dalších letech. </t>
  </si>
  <si>
    <t>Datum zahájení činnosti</t>
  </si>
  <si>
    <t>Datum přerušení činnosti</t>
  </si>
  <si>
    <t>Datum ukončení činnosti</t>
  </si>
  <si>
    <t>Datum obnovení činnosti</t>
  </si>
  <si>
    <t>Druh činnosti podle § 7 zákona, ze které jsem  dosáhl za zdaňovací období nejvyšších příjmů</t>
  </si>
  <si>
    <t>PŘÍLOHA č. 1</t>
  </si>
  <si>
    <t>Údaje vyplňte v celých Kč</t>
  </si>
  <si>
    <t>Údaje k 3. ODDÍLU - Příjmy z podnikání a jiné samostatné výdělečné činnosti</t>
  </si>
  <si>
    <t>A. Údaje k druhu podnikání nebo jiné samostatné výdělečné činnosti pro poplatníky s příjmy podle § 7 zákona</t>
  </si>
  <si>
    <t>Máte-li některý z druhů příjmů (jeden i více) uvedených v "Pokynech", uveďte ve sloupci 1 označení jedné z daných možností (A až CH) a název.</t>
  </si>
  <si>
    <t>Příjmy / Výnosy          (vyplňte v celých Kč)</t>
  </si>
  <si>
    <t>Výdaje / Náklady         (vyplňte v celých Kč)</t>
  </si>
  <si>
    <t>(Částku určí OSVČ – tato částka však nemůže být nižší než částka v řádku 7 a vyšší než 486 000 Kč případně snížených o 40 500 Kč za každý kalendářní měsíc, v němž trvaly důvody pro snížení minimálního vyměřovacího základu, viz řádek 7)</t>
  </si>
  <si>
    <t>Úhrn záloh na pojistné zaplacených na důchodové pojištění a příspěvek na státní  politiku zaměstnanosti ( 29,6 % měsíčního vyměřovací základu )  za jednotlivé kalendářní měsíce roku 2001</t>
  </si>
  <si>
    <t>[Do tohoto úhrnu se nezapočítává zaplacené pojistné na nemocenské pojištění (4,4%), jehož jste byl/a dobrovolné účasten/na].</t>
  </si>
  <si>
    <t>Řádky 22 až 25 vyplňte pouze v případě, že adresa k poslednímu dni kalendářního roku, za který se daň vyměřuje, je rozdílná od adresy v den podání přiznání.</t>
  </si>
  <si>
    <t>22 Obec</t>
  </si>
  <si>
    <t>23 Ulice</t>
  </si>
  <si>
    <t>25 PSČ</t>
  </si>
  <si>
    <t>Řádky 26 až 31 vyplňte pouze v případě, že nemáte bydliště (trvalý pobyt) na území ČR</t>
  </si>
  <si>
    <t>26 Obec</t>
  </si>
  <si>
    <t>27 Ulice</t>
  </si>
  <si>
    <t>28 Číslo popisné / orientační</t>
  </si>
  <si>
    <t>29 PSČ</t>
  </si>
  <si>
    <t>30 Telefon / mobilní telefon</t>
  </si>
  <si>
    <t>31 Fax /    e-mail</t>
  </si>
  <si>
    <t>31a Příjmení</t>
  </si>
  <si>
    <t>31b Jméno</t>
  </si>
  <si>
    <t>31c Dřív. příjmení</t>
  </si>
  <si>
    <t>V 2. oddílu uveďte souhrn příjmů ze závislé činnosti a z funkčních požitků za zdaňovací období od všech zaměstnavatelů ( od zaměstnavatelů se sídlem nebo bydlištěm na území České republiky i od zaměstnavatelů se sídlem nebo bydlištěm mimo území České republiky). V tomto oddíle uveďte i příjmy ze zaměstnání u zahraničních zastupitelských úřadů v České republice. Údaje k vyplnění 2. oddílu zjistíte z dokladu "Potvrzení" o zdanitelných příjmech ze závislé činnosti a z funkčních požitků a o sražených zálohách na daň za příslušné zdaňovací období od jednotlivých zaměstnavatelů. Tento doklad  je povinen vyhotovit zaměstnavatel na základě Vaší žádosti, a tento doklad je povinnou přílohou tohoto daňového přiznání.</t>
  </si>
  <si>
    <t>2. ODDÍL - § 6 - Příjmy ze závislé činnosti a z funkčních požitků</t>
  </si>
  <si>
    <t>Pojistné (u výdajů uplatněných v % z příjmů)</t>
  </si>
  <si>
    <t>Zbývající část příjmů za více zdaňovacích období snížená o zbývající část výdajů připadající na příjmy za více zdaňovacích období podle § 14 zákona</t>
  </si>
  <si>
    <t>Váš podíl jako společníka veřejné obchodní společnosti nebo komplementáře komanditní společnosti</t>
  </si>
  <si>
    <t>Dílčí základ daně připdající na příjmy podle §8 zákona</t>
  </si>
  <si>
    <t>Pokud jste dosáhl příjmů ze společného jmění manželů, uveďte kód "s". V opačném případě "Kód" proškrtněte</t>
  </si>
  <si>
    <r>
      <t xml:space="preserve">Úhrn </t>
    </r>
    <r>
      <rPr>
        <b/>
        <sz val="8"/>
        <rFont val="Arial CE"/>
        <family val="2"/>
      </rPr>
      <t>kladných</t>
    </r>
    <r>
      <rPr>
        <sz val="8"/>
        <rFont val="Arial CE"/>
        <family val="0"/>
      </rPr>
      <t xml:space="preserve"> rozdílů jednotlivých druhů příjmů</t>
    </r>
  </si>
  <si>
    <r>
      <t>4)</t>
    </r>
    <r>
      <rPr>
        <sz val="8"/>
        <rFont val="Arial CE"/>
        <family val="0"/>
      </rPr>
      <t xml:space="preserve"> Pokud jste uplatnili výdaje procentem z příjmů ( týká se pouze zemědělské výroby), uveďte ve sloupci 5 (kód) písmeno "p".</t>
    </r>
  </si>
  <si>
    <t>Dílčí základ daně nebo ztráta podle § 7 (ř. 56) zákona. Ztrátu uveďte se znaménkem (-)</t>
  </si>
  <si>
    <t>Dílčí základ daně nebo ztráta podle § 9 (ř. 64) zákona. Ztrátu uveďte se znaménkem (-)</t>
  </si>
  <si>
    <r>
      <t xml:space="preserve">ano/ne </t>
    </r>
    <r>
      <rPr>
        <vertAlign val="superscript"/>
        <sz val="8"/>
        <rFont val="Arial CE"/>
        <family val="2"/>
      </rPr>
      <t>5)</t>
    </r>
  </si>
  <si>
    <t>K tabulce č.2 : Zde se uvedou děti, na keré za stejné období kalendářního roku neuplatnil nárok na nezdanitelné částky ze základu daně jiný poplatník. Ve sloupci č. 3 (kód) uveďte pro každé dítě jednu z možností označených A,B1,B2 nebo B3 uvedených v "Pokynech", pokud je budete uplatňovat jako vyživované.</t>
  </si>
  <si>
    <t>písmeno b) zákona ( na vyživované děti )</t>
  </si>
  <si>
    <t>písmeno b) ( na vyživované děti, které jsou držitelem ZTP-P )</t>
  </si>
  <si>
    <t>Částka podle § 15 odst. 12 zákona - penzijní připojištění</t>
  </si>
  <si>
    <t>Částka podle § 15 odst. 13 zákona - životní pojištění</t>
  </si>
  <si>
    <t>Daňová ztráta uvedená na ř. 74 nebo daňová ztráta po případném vynětí příjmů ze zdrojů v zahraničí                                                                ( ř.3 z Přílohy č.1 k 9. oddílu, odst. CH )</t>
  </si>
  <si>
    <t>Daň podle §16 odst. 1 (ř.99) nebo daň po případném vynětí příjmů ze zdrojů v zahraničí ř.5 z Přílohy č.1 k 9. oddílu, odst. CH )</t>
  </si>
  <si>
    <t>Slevy na dani dle §35 odst. 1 ( ř.1 Přílohy č.1 k 9. oddílu, odst. J nejvýše do částky uvedené na ř. 103 )</t>
  </si>
  <si>
    <t>Rozdíl řádků (ř. 117-116) : zvýšení (+) - daňová ztráta se zvyšuje, snížení     (-) - daňová ztráta se snižuje</t>
  </si>
  <si>
    <t>Zaplaceno méně ( zbývá doplatit )                                                                                          (ř.109 - ř.119-ř.120-ř.121-ř.122-ř.123-ř.124)</t>
  </si>
  <si>
    <t>Zaplaceno více ( přeplatek )                                                                                             (ř.109 - ř.119-ř.120-ř.121-ř.122-ř.123-ř.124)</t>
  </si>
  <si>
    <t>PROHLAŠUJI, ŽE VEŠKERÉ ÚDAJE A VYSVĚTLIVKY, KTERÉ JSEM UVEDL/UVEDLA V TOMTO TISKOPISU PŘIZNÁNÍ K DANI Z PŘIJMU FYZICKÝCH OSOBI V PŘÍLOZE Č.1, JSOU PRAVDIVÉ A ÚPLNÉ. JSEM SI VĚDOMA / VĚDOM PRÁVNÍCH NÁSLEDKŮ PŘÍPADNÉHO UVEDENÍ NEPRAVDIVÝCH NEBO NEÚPLNÝCH ÚDAJŮ.</t>
  </si>
  <si>
    <t>Nedílnou součástí tohoto tiskopisu Přiznání daně z příjmů fyzických osob typu B je Příloha č. 1</t>
  </si>
  <si>
    <t>Uplatňujete-li samostatný základ daně podle § 8 odst. 5 a § 10 odst. 8 zákona je přílohou Příloha č. 2 "Výpočet daně ze samostatného základu daně".</t>
  </si>
  <si>
    <t>Přílohy daně z příjmů fyzických osob typu B :</t>
  </si>
  <si>
    <t>1. ODDÍL - Údaje o poplatníkovi</t>
  </si>
  <si>
    <t>ano/ne</t>
  </si>
  <si>
    <t>( Kč)</t>
  </si>
  <si>
    <t>ne</t>
  </si>
  <si>
    <t>počet měsíců</t>
  </si>
  <si>
    <t>xxxx</t>
  </si>
  <si>
    <t>ÚDAJE O DĚTECH ŽIJÍCÍCH V DOMÁCNOSTI</t>
  </si>
  <si>
    <t>Příjmení, jméno</t>
  </si>
  <si>
    <t>Celkem</t>
  </si>
  <si>
    <t xml:space="preserve">          Rodné číslo</t>
  </si>
  <si>
    <t>Kód</t>
  </si>
  <si>
    <t>Zásoby</t>
  </si>
  <si>
    <t>Pohledávky</t>
  </si>
  <si>
    <t>Ostatní finanční majetek</t>
  </si>
  <si>
    <t>Druh podnikání nebo jiné samostatné výdělečné činnosti</t>
  </si>
  <si>
    <t>Příjmy</t>
  </si>
  <si>
    <t>Výdaje</t>
  </si>
  <si>
    <t>Rodné číslo</t>
  </si>
  <si>
    <t>poplatník</t>
  </si>
  <si>
    <t>DIČ</t>
  </si>
  <si>
    <t>%</t>
  </si>
  <si>
    <t>Vzhledem k tomu, že jsem v roce 2001 nedosáhl/a zákonem stanoveného příjmu pro povinnou účast na  důchodovém pojištění osob samostatně výdělečně činných, přihlašuji se k této účasti dnem podání přehledu.</t>
  </si>
  <si>
    <t>4. ODDÍL - § 8 - Příjmy z kapitálového majetku</t>
  </si>
  <si>
    <t>Pokud uplatňujete výdaje procentem z příjmu (20 %), uveďte kód "p". V opačném případě sloupec "Kód" proškrtněte</t>
  </si>
  <si>
    <t>Druh příjmů podle § 10 odst. 1 zákona</t>
  </si>
  <si>
    <t>Výdaje ( maximálně do výše příjmů )</t>
  </si>
  <si>
    <t>5. ODDÍL - § 9 - Příjmy z pronájmu</t>
  </si>
  <si>
    <t>6. ODDÍL - § 10 - Ostatní příjmy</t>
  </si>
  <si>
    <t>xxxxxxx</t>
  </si>
  <si>
    <t>Částka podle § 15 odst. 1</t>
  </si>
  <si>
    <t>písmeno c) zákona ( na manželku/manžela )</t>
  </si>
  <si>
    <t>písmeno c) ( na manželku/manžela, který je držitelem ZTP-P )</t>
  </si>
  <si>
    <t>písmeno d) zákona ( na poživatele část. invalidního důchodu )</t>
  </si>
  <si>
    <t>písmeno f) zákona ( na držitele průkazky ZTP-P )</t>
  </si>
  <si>
    <t>Částka podle § 15 odst. 8 zákona - hodnota daru</t>
  </si>
  <si>
    <t>Odčitatelná položka podle § 34 odst. 3 zákona</t>
  </si>
  <si>
    <t>Odčitatelná položka podle § 34 odst. 7 zákona</t>
  </si>
  <si>
    <t>Základ daně zaokrouhlený na celé stovky korun dolů</t>
  </si>
  <si>
    <t>V</t>
  </si>
  <si>
    <t>Adresa bydliště-obec</t>
  </si>
  <si>
    <t>PSČ</t>
  </si>
  <si>
    <t>Poslední známá daňová povinnost</t>
  </si>
  <si>
    <t>Uplatněné odpisy celkem</t>
  </si>
  <si>
    <t>Z toho odpisy nemovitostí</t>
  </si>
  <si>
    <t xml:space="preserve">Titul </t>
  </si>
  <si>
    <t xml:space="preserve">Rodné číslo     </t>
  </si>
  <si>
    <t>Ulice</t>
  </si>
  <si>
    <t>Podpis zástupce</t>
  </si>
  <si>
    <t>Číslo domu</t>
  </si>
  <si>
    <t>Finančnímu úřadu v, ve, pro,</t>
  </si>
  <si>
    <t>01 Daňové identifikační číslo</t>
  </si>
  <si>
    <t>02 Rodné číslo</t>
  </si>
  <si>
    <t>řádné</t>
  </si>
  <si>
    <t>PŘIZNÁNÍ</t>
  </si>
  <si>
    <t>Adresa bydliště (trvalého pobytu) v den podání přiznání</t>
  </si>
  <si>
    <t>Adresa bydliště (trvalého pobytu) k poslednímu dni kalendářního roku, za který se daň vyměřuje</t>
  </si>
  <si>
    <t>Adresa pobytu na území České republiky, kde se poplatník obvykle ve zdaňovacím období zdržoval</t>
  </si>
  <si>
    <t>ÚDAJE O MANŽELCE ( MANŽELOVI )</t>
  </si>
  <si>
    <t>finanční úřad</t>
  </si>
  <si>
    <t>Vyplní poplatník v Kč</t>
  </si>
  <si>
    <t>8. ODDÍL - Nezdanitelné části základu daně, odčitatelné položky a daň celkem</t>
  </si>
  <si>
    <t>o správě daní a poplatků, ve znění pozdějších přepisů dne</t>
  </si>
  <si>
    <t>ke dni</t>
  </si>
  <si>
    <t>Podpis odpovědného pracovníka</t>
  </si>
  <si>
    <t xml:space="preserve">Příjmení a jméno      </t>
  </si>
  <si>
    <t>Telefon</t>
  </si>
  <si>
    <t>3. Ostatní nedaňové příjmy</t>
  </si>
  <si>
    <t>10. Nedaňové výdaje</t>
  </si>
  <si>
    <t>4. Průběžné položky</t>
  </si>
  <si>
    <t>11. Průběžné položky</t>
  </si>
  <si>
    <t>24 Číslo popis./ orientační</t>
  </si>
  <si>
    <t>Potvrzení o poskytnutém úvěru na bytové potřeby a o výši úroků z tohoto úvěru</t>
  </si>
  <si>
    <t xml:space="preserve">      k zastupování, která byla podána správci daně před uplynutím neprodloužené lhůty.</t>
  </si>
  <si>
    <t>písmeno a) zákona ( základní nezdanitelná částka )</t>
  </si>
  <si>
    <t>písmeno e) zákona ( na poživatele plného invalidního důchodu )</t>
  </si>
  <si>
    <t>písmeno g) zákona ( studium )</t>
  </si>
  <si>
    <t>podpis poplatníka (zástupce)</t>
  </si>
  <si>
    <t>Fax</t>
  </si>
  <si>
    <t>Evidenční číslo osvědčení</t>
  </si>
  <si>
    <t>VYPLNÍ FINANČNÍ ÚŘAD</t>
  </si>
  <si>
    <t>Formulář zpracovala ASPEKT HM s.r.o., daňová a účetní kancelář, Přemyslova 20, Kralupy, tel. 0205 /721 436</t>
  </si>
  <si>
    <t>otisk prezentačního razítka finančního úřadu</t>
  </si>
  <si>
    <t>Pmin=770 Kč.</t>
  </si>
  <si>
    <t>Při vyplnění tiskopisu postupujte, prosím, podle pokynů. Nevyplněné řádky proškrtněte! Poplatníky daně z příjmů fyzických osob podle zákona č. 586/1992 Sb., o daních z příjmů, ve znění pozdějších předpisů ( dále jen "zákon" ), jsou fyzické osoby.</t>
  </si>
  <si>
    <t>Při výpočtu daně z příjmů fyzických osob uvádějte údaje vždy v celých korunách, není-li v pokynech k vyplnění jednotlivých řádků uvedeno jinak! Při zaokrouhlování částek postupujte podle §46a odst. 4 zákona č. 337/1992 Sb., o správě daní a poplatků, ve znění pozdějších předpisů !</t>
  </si>
  <si>
    <t>opravné</t>
  </si>
  <si>
    <t>dodatečné</t>
  </si>
  <si>
    <t>X</t>
  </si>
  <si>
    <r>
      <t xml:space="preserve">03a Typ přiznání </t>
    </r>
    <r>
      <rPr>
        <vertAlign val="superscript"/>
        <sz val="8"/>
        <rFont val="Arial CE"/>
        <family val="2"/>
      </rPr>
      <t>1)</t>
    </r>
  </si>
  <si>
    <r>
      <t xml:space="preserve">03c Poplatník podle §2 odst. 3 zákona </t>
    </r>
    <r>
      <rPr>
        <vertAlign val="superscript"/>
        <sz val="8"/>
        <rFont val="Arial CE"/>
        <family val="2"/>
      </rPr>
      <t>1)</t>
    </r>
  </si>
  <si>
    <t>Prohlášení konkursu       (P)</t>
  </si>
  <si>
    <t>Zrušení konkursu       (Z)</t>
  </si>
  <si>
    <t>Úmrtí                     (U)</t>
  </si>
  <si>
    <t>Datum P :</t>
  </si>
  <si>
    <t>Datum Z :</t>
  </si>
  <si>
    <t>Datum U :</t>
  </si>
  <si>
    <t>05 Toto daňové přiznání zpracoval a předkládá daňový poradce na základě plné moci</t>
  </si>
  <si>
    <t>08 Důvody pro podání dodatečného daňového přiznání zjištěny dne</t>
  </si>
  <si>
    <t>07b V tomto zdaňovacím období jsem měl příjmy za zdrojů v zahraničí</t>
  </si>
  <si>
    <t>07a V tomto zdaňovacím období jsem měl příjmy za více zdaňovacích období</t>
  </si>
  <si>
    <t xml:space="preserve">      slevy na dani</t>
  </si>
  <si>
    <r>
      <t>TYP:</t>
    </r>
    <r>
      <rPr>
        <b/>
        <sz val="22"/>
        <rFont val="Arial CE"/>
        <family val="2"/>
      </rPr>
      <t>B</t>
    </r>
  </si>
  <si>
    <t>do</t>
  </si>
  <si>
    <r>
      <t>1</t>
    </r>
    <r>
      <rPr>
        <sz val="8"/>
        <rFont val="Arial CE"/>
        <family val="0"/>
      </rPr>
      <t>) Označte křížkem odpovídající variantu.</t>
    </r>
  </si>
  <si>
    <r>
      <t>2</t>
    </r>
    <r>
      <rPr>
        <sz val="8"/>
        <rFont val="Arial CE"/>
        <family val="0"/>
      </rPr>
      <t>) Údaj jeho část vyplňte pouze máte-li přiznání typu P nebo Z nebo U.</t>
    </r>
  </si>
  <si>
    <t>za zdaňovací období (kalendářní rok)</t>
  </si>
  <si>
    <r>
      <t>nebo jeho část</t>
    </r>
    <r>
      <rPr>
        <vertAlign val="superscript"/>
        <sz val="10"/>
        <rFont val="Arial"/>
        <family val="2"/>
      </rPr>
      <t>2)</t>
    </r>
    <r>
      <rPr>
        <b/>
        <sz val="10"/>
        <rFont val="Arial"/>
        <family val="2"/>
      </rPr>
      <t>od</t>
    </r>
  </si>
  <si>
    <t xml:space="preserve">           k dani z příjmů fyzických osob podle zákona</t>
  </si>
  <si>
    <t>Adresa zmocněnce pro doručování na území České republiky pro poplatníky s bydlištěm v zahraničí</t>
  </si>
  <si>
    <t>Řádky 29 až 37 vyplňte pouze v případě, že nemáte bydliště (trvalý pobyt) na území ČR</t>
  </si>
  <si>
    <t>32 Obec</t>
  </si>
  <si>
    <t>33 Ulice</t>
  </si>
  <si>
    <t>34 Číslo popisné / orientační</t>
  </si>
  <si>
    <t>35 PSČ</t>
  </si>
  <si>
    <t>36 Telefon / mobilní telefon</t>
  </si>
  <si>
    <t>37 Fax /    e-mail</t>
  </si>
  <si>
    <t>Vyplní v celých Kč</t>
  </si>
  <si>
    <t>38 Úhrn příjmů od všech zaměstnavatelů</t>
  </si>
  <si>
    <t>41 Dílčí základ daně připadající na příjmy podle §6 zákona (ř.38-39-40)</t>
  </si>
  <si>
    <r>
      <t>40 Daň zaplacená v zahraničí podle §6 odst. 13 zákona</t>
    </r>
    <r>
      <rPr>
        <vertAlign val="superscript"/>
        <sz val="8"/>
        <rFont val="Arial CE"/>
        <family val="2"/>
      </rPr>
      <t>3)</t>
    </r>
  </si>
  <si>
    <t>3. ODDÍL - § 7 - Příjmy z podnikání a jiné samostatné výdělečné činnosti</t>
  </si>
  <si>
    <t>Pro poplatníky</t>
  </si>
  <si>
    <t>Příjmy plynoucí ze zdrojů na území České republiky a příjmy plynoucí ze zdrojů v zahraničí</t>
  </si>
  <si>
    <t>Příjmy ovlivňující základ daně podle zákona</t>
  </si>
  <si>
    <t>Výdaje ovlivňující základ daně podle zákona</t>
  </si>
  <si>
    <t>Rozdíl mezi příjmy a výdaji ( ř. 42 - 43 - 44 ) nebo hospodářský výsledek před zdaněním ( zisk +, ztráta - ) ke dni</t>
  </si>
  <si>
    <t>Úhrn částek zvyšující hospodářský výsledek nebo rozdíl mezi příjmy a výdaji ( částka přenesená z Přílohy 1, 3.oddílu,odst B, ř. 6)</t>
  </si>
  <si>
    <t>Úhrn částek snižující hospodářský výsledek nebo rozdíl mezi příjmy a výdaji ( částka přenesená z Přílohy 1, 3.oddílu,odst B, ř. 8)</t>
  </si>
  <si>
    <t>Částky upravující hospodářský výsledek nebo rozdíl mezi příjmy a výdaji podle § 23 zákona</t>
  </si>
  <si>
    <t>Řádky 46 a 47 vyplňte pouze v přílpadě upravujete-li základ daně podle § 23 zákona</t>
  </si>
  <si>
    <t>Další úpravy podle zákona</t>
  </si>
  <si>
    <t>49a</t>
  </si>
  <si>
    <t>49b</t>
  </si>
  <si>
    <t>50a</t>
  </si>
  <si>
    <t>50b</t>
  </si>
  <si>
    <t>Příjmy z kapitálového majetku podle §8 zákona</t>
  </si>
  <si>
    <t>Podíl na společných výdajech připadající na spolupracující osoby nebo podíl na hospodářském výsledku (ztráta) podle §13 zákona</t>
  </si>
  <si>
    <t>Podíl na společných příjmech připadající na spolupracující osoby nebo podíl na hospodářském výsledku (zisk) podle §13 zákona</t>
  </si>
  <si>
    <t>Váš podíl na společných příjmech jako spolupracující osoby podle §13 zákona</t>
  </si>
  <si>
    <t>Váš podíl na společných výdajech jako spolupracující osoby podle §13 zákona</t>
  </si>
  <si>
    <t>Ostatní úpravy (+)</t>
  </si>
  <si>
    <t>Ostatní úpravy (-)</t>
  </si>
  <si>
    <t>Úhrn řádků (ř. 48 + 49a - 49b -50a + 50b + 51 - 52 - 53 + 54)</t>
  </si>
  <si>
    <t>Dílčí základ daně nebo ztráta podle § 7 zákona</t>
  </si>
  <si>
    <t>Dílčí základ daně (ztráta) příipadající na příjmy podle § 7 zákona     (ř. 45+46-47-55)</t>
  </si>
  <si>
    <t>Tabulka č.1</t>
  </si>
  <si>
    <t>Kód:</t>
  </si>
  <si>
    <t>58a</t>
  </si>
  <si>
    <t>58b</t>
  </si>
  <si>
    <t>Příjmy podle § 9 zákona</t>
  </si>
  <si>
    <t>Výdaje podle § 9 zákona</t>
  </si>
  <si>
    <t>Rozdíl mezi příjmy a výdaji ( ř. 59 - 60 ) nebo hospodářský výsledek před zdaněním</t>
  </si>
  <si>
    <t>Částky zvyšující rozdíl příjmů a výdajů nebo hospodářský výsledek před zdaněním (+) "zisk"</t>
  </si>
  <si>
    <t>Částky snižující rozdíl příjmů a výdajů nebo hospodářský výsledek před zdaněním (-) "ztráta"</t>
  </si>
  <si>
    <t>Dílčí základ daně nebo daňová ztráta  podle § 9 zákona (ř. 61 + 62 - 63 )</t>
  </si>
  <si>
    <t>Rozdíl                          (sloupec 2-sloupec 3)</t>
  </si>
  <si>
    <r>
      <t xml:space="preserve">Kód </t>
    </r>
    <r>
      <rPr>
        <vertAlign val="superscript"/>
        <sz val="8"/>
        <rFont val="Arial CE"/>
        <family val="2"/>
      </rPr>
      <t>4)</t>
    </r>
  </si>
  <si>
    <t>Poplatník vyplní v celých Kč</t>
  </si>
  <si>
    <t>Dílčí základ daně připadající na příjmy podle § 10 zákona  (65 - 66)</t>
  </si>
  <si>
    <r>
      <t>Tab.č.2</t>
    </r>
    <r>
      <rPr>
        <b/>
        <sz val="9"/>
        <rFont val="Arial CE"/>
        <family val="2"/>
      </rPr>
      <t xml:space="preserve">     ÚDAJE KE ZJIŠTĚNÍ NÁROKU NA UPLATNĚNÍ NEZDANITELNÉ ČÁSTI ZÁKLADU DANĚ PODLE § 15 ZÁKONA</t>
    </r>
  </si>
  <si>
    <t>7. ODDÍL - Základ daně, ztráta</t>
  </si>
  <si>
    <t xml:space="preserve">78 Pobíral jsem k 1.1. zdaňovacího období starobní důchod ze sociálního zabezpečení     </t>
  </si>
  <si>
    <t>79 Roční výše starobního důchodu za zdaňovacím období</t>
  </si>
  <si>
    <t>80 Příjmení, jméno, titul</t>
  </si>
  <si>
    <t>81 Rodné číslo</t>
  </si>
  <si>
    <t>Údaje vyplňte pouze v případě, že uplatňujete nezdanitelné části základu daně podle §15 zákona, tzn. částky na řádku 80 až 85.</t>
  </si>
  <si>
    <t>Dílčí základ daně podle § 6 (ř.41) zákona</t>
  </si>
  <si>
    <t>Dílčí základ daně podle § 8 (ř.57) zákona</t>
  </si>
  <si>
    <t>Dílčí základ daně podle § 10 (ř.67) zákona</t>
  </si>
  <si>
    <t>P</t>
  </si>
  <si>
    <t>S</t>
  </si>
  <si>
    <t>8. den po datu odevzdání přehledu na soc.správu</t>
  </si>
  <si>
    <t>Platební kalendář daňových povinností 2002-2003</t>
  </si>
  <si>
    <t>b) průměrný roční přepočtený stav zaměstnanců se změněnou pracovní schopností s těžším zdravotním postižením</t>
  </si>
  <si>
    <t>Vyplňte v případě, že zaměstnáváte osoby se změněnou pracovní schopností a uplatňujete slevu na dani podle § 35 odst. 1 zákona. Výpočet přepočteného stavu zaměstnanců, na které uplatňujete slevu na dani, proveďte podle návodu uvedeného v Pokynu k vyplnění přiznání</t>
  </si>
  <si>
    <t>Tyto přehledy vyplní poplatníci daní z příjmů fyzických osob, kteří účtují v soustavě jednoduchého účetnictví podle Opatření, kterým se stanoví postupy účtování pro účetní jednotky účtující v soustavě jednoduchého účetnictví, č.j. 281.283/77411/2000 ze dne 10. listopadu 2000, ve znění pozdějších úprav, zveřejněného ve Finančním zpravodaji č. 12/2000 a 4/2001 ( dále jen Opatření ).</t>
  </si>
  <si>
    <t>Dlouhodobý hmotný majetek podle § 26 zákona nebo Čl. II odst. 3,4,5, Opatření</t>
  </si>
  <si>
    <t>Úhrn řádků ( § 7, § 8, § 9, § 10 zákona ) pro odečet ztráty podle § 34 odst. 1 zákona je kladný (ř. 69 + 70 + 71 + 72)</t>
  </si>
  <si>
    <t>Úhrn řádků ( § 7, § 8, § 9, § 10 zákona )  je záporný (ř. 69 + 70 + 71 + 72) (daňová ztráta) - údaj přeneste na ř. 100</t>
  </si>
  <si>
    <t>Základ daně (ř. 68 + 73)</t>
  </si>
  <si>
    <t>Uplatňovaná výše vzniklé a vyměřené ztráty za předcházející zdaňovací období, maximálně do výše řádku 73</t>
  </si>
  <si>
    <t>Základ daně po odečtení ztráty (ř. 75 - 76 )</t>
  </si>
  <si>
    <r>
      <t>2</t>
    </r>
    <r>
      <rPr>
        <sz val="8"/>
        <rFont val="Arial CE"/>
        <family val="2"/>
      </rPr>
      <t xml:space="preserve">) Zákon č. 589/92 Sb. o pojistném na sociální zabezpečení, ve znění pozdějších předpisů. </t>
    </r>
  </si>
  <si>
    <t>Kč</t>
  </si>
  <si>
    <t>Částka podle § 15 odst. 10 zákona - odečet úroků</t>
  </si>
  <si>
    <t xml:space="preserve">Další částky </t>
  </si>
  <si>
    <t>Daň podle § 16 odst. 1 zákona</t>
  </si>
  <si>
    <t>83a)</t>
  </si>
  <si>
    <t>83b)</t>
  </si>
  <si>
    <t>84a)</t>
  </si>
  <si>
    <t>84b)</t>
  </si>
  <si>
    <t>Celkem nezdanitelné části základu daně a položky odečitatelné od základu daně (ř. 82 + 83a + 83b + 84a + 84b + 85 + 86 + 87 + 88 + 89 + 90 + 91 + 92 + 93 + 94 + 95 )</t>
  </si>
  <si>
    <t>Základ daně snížený o nezdanitelné části základu daně a položky odčitatelné od základu daně (ř. 77-96)</t>
  </si>
  <si>
    <t>9. ODDÍL - Daň celkem, ztráta</t>
  </si>
  <si>
    <t>Daň ze zbývajících částí příjmů dosažených za více zdaňovacích období (ř. 10 z Přílohy č.1 k 9. oddílu, odst. I )</t>
  </si>
  <si>
    <t>B. Částky zvyšující hospodářský výsledek nebo rozdíl mezi příjmy a výdaji</t>
  </si>
  <si>
    <t>Částky uvedené v § 23 odst. 3 písm a) zákona zvyšující hospodářský výsledek nebo rozdíl mezi příjmy a výdaji</t>
  </si>
  <si>
    <t>Částky uvedené v § 23 odst. 6 zákona zvyšující hospodářský výsledek nebo rozdíl mezi příjmy a výdaji</t>
  </si>
  <si>
    <t>Částky uvedené v § 23 odst. 9 zákona zvyšující hospodářský výsledek nebo rozdíl mezi příjmy a výdaji</t>
  </si>
  <si>
    <t>Další částky podle zákona zvyšující hospodářský výsledek nebo rozdíl mezi příjmy a výdaji mimo částek uvedených v předchozích řádcích ( 1, 2, 3, 4 )</t>
  </si>
  <si>
    <t>Částky uvedené v § 23 odst. 8 písm b) zákona upravující (zvyšující) hospodářský výsledek nebo rozdíl mezi příjmy a výdaji</t>
  </si>
  <si>
    <t>Úhrn řádků ( 1 + 2 + 3 + 4 + 5 )</t>
  </si>
  <si>
    <t>Částky uvedené v § 23 odst. 3 písm b) zákona snižující hospodářský výsledek nebo rozdíl mezi příjmy a výdaji</t>
  </si>
  <si>
    <t>Částky uvedené v § 23 odst. 3 písm c) zákona snižující hospodářský výsledek nebo rozdíl mezi příjmy a výdaji</t>
  </si>
  <si>
    <t>Částky uvedené v § 23 odst. 4 písm a) zákona nezahrnované do hospodářského výsledku nebo rozdílu mezi příjmy a výdaji</t>
  </si>
  <si>
    <t>Částky uvedené v § 23 odst. 4 písm b) zákona nezahrnované do hospodářského výsledku nebo rozdílu mezi příjmy a výdaji</t>
  </si>
  <si>
    <t>Úhrn řádků ( 1 + 2 + 3 + 4 + 5 + 6 + 7 )</t>
  </si>
  <si>
    <t>Částky uvedené v § 23 odst. 4 zákona mimo příjmů podle § 23 odst. 4 písm. a) a písm. b) nezahrnované do hospodářského výsledku nebo rozdílu mezi příjmy a výdaji</t>
  </si>
  <si>
    <t>Částky uvedené v § 23 odst. 8 písm. b) zákona upravující (snižující) hospodářský výsledek nebo rozdíl mezi příjmy a výdaji</t>
  </si>
  <si>
    <t>Další částky podle zákona snižující hospodářský výsledek nebo rozdíl mezi příjmy a výdaji mimo částek uvedených v předchozích řádcích ( 1, 2, 3, 4, 5, 6 )</t>
  </si>
  <si>
    <t>Jste-li člen sdružení, které není právnickou osobou, vyplňte údaje o ostatních členech sdružení.</t>
  </si>
  <si>
    <t>D.Údaje o účastnících sdružení</t>
  </si>
  <si>
    <t>Jméno</t>
  </si>
  <si>
    <t>Příjmení</t>
  </si>
  <si>
    <t>Podíl na příjmech v %</t>
  </si>
  <si>
    <t>Podíl na výdajích v %</t>
  </si>
  <si>
    <t>E. Údaje o spolupracující osobě</t>
  </si>
  <si>
    <t>Jste-li osoba, která rozděluje příjmy podle § 13 zákona, uveďte údaje o spolupracující osobě</t>
  </si>
  <si>
    <t>Podíl na společných příjmech a výdajích v %</t>
  </si>
  <si>
    <t>F. Údaje o osobě, která rozděluje příjmy a výdaje</t>
  </si>
  <si>
    <t>Jste-li spolupracující osoba, podle § 13 zákona, uveďte údaje o osobě, která rozděluje příjmy a výdaje</t>
  </si>
  <si>
    <t>G. Údaje o veřejné obchodní společnosti nebo komanditní společnosti</t>
  </si>
  <si>
    <t>Daňové identifikační číslo veřejné obchodní společnosti, kde jste společníkem, nebo komanditní společnosti, kde jste komplementářem, a výše vašeho podílu v %</t>
  </si>
  <si>
    <t>Údaje k 7. ODDÍLU PŘIZNÁNÍ</t>
  </si>
  <si>
    <t>H. Odečet daňové ztráty podle § 34 odst. 1 zákona V DAP</t>
  </si>
  <si>
    <t>Zdaňovací období, v němž vznikla daňová ztráta</t>
  </si>
  <si>
    <t>Celková výše daňové ztráty vyměřené ( vzniklé ) nebo přiznané ve zdaňovacím období uvedeném ve sloupci 1</t>
  </si>
  <si>
    <t>Část daňové ztráty uplatněná v tomto zdaňovacím období</t>
  </si>
  <si>
    <t>Část daňové ztráty odeč-tená v předcházejících zdaňovacích obdobích</t>
  </si>
  <si>
    <t>Část daňové ztráty, kterou lze odečíst v následujích zdaňovacích obdobích</t>
  </si>
  <si>
    <t>CELKEM</t>
  </si>
  <si>
    <t>XXX</t>
  </si>
  <si>
    <t>Uplatňovaná ztráta za zůstavitele uplatněná v tomto zdaňovacím období</t>
  </si>
  <si>
    <t>Údaje k 9. ODDÍLU PŘIZNÁNÍ</t>
  </si>
  <si>
    <t>CH. Příjmy ze zdrojů v zahraničí - metoda vynětí s výhradou progrese</t>
  </si>
  <si>
    <t>Základ daně nebo daňová ztráta (ř.74 nebo ř. 75 z Přiznání 7. Oddílu)</t>
  </si>
  <si>
    <r>
      <t xml:space="preserve">Úhrn vyňatých příjmů tzn. základu daně nebo daňové ztráty podléhající zdanění v zahraničí. </t>
    </r>
    <r>
      <rPr>
        <b/>
        <sz val="8"/>
        <rFont val="Arial"/>
        <family val="2"/>
      </rPr>
      <t>Daňovou ztrátu označte znaménkem mínus (-).</t>
    </r>
  </si>
  <si>
    <t>Procento daně ze základu daně (ř. 99 Přiznání 8. oddílu děleno ř.1, násobeno stem )</t>
  </si>
  <si>
    <t>Daň po vynětí příjmů ze zdrojů v zahraničí ( ř. 3 násobeno ř. 4 děleno stem )</t>
  </si>
  <si>
    <r>
      <t xml:space="preserve">Rozdíl řádků (ř.1 - ř.2). </t>
    </r>
    <r>
      <rPr>
        <b/>
        <sz val="8"/>
        <rFont val="Arial"/>
        <family val="2"/>
      </rPr>
      <t>V případě, že rozdíl řádků je záporné číslo, je tato částka daňovou ztrátou</t>
    </r>
    <r>
      <rPr>
        <sz val="8"/>
        <rFont val="Arial"/>
        <family val="2"/>
      </rPr>
      <t>, kterou přenesete do ř.100 Přiznání 9. oddílu.</t>
    </r>
  </si>
  <si>
    <t>J. Slevy na dani</t>
  </si>
  <si>
    <t>a) průměrný roční přepočtený stav zaměstnanců se změněnou pracovní schopností</t>
  </si>
  <si>
    <t>Slevy dle § 35 odst. 1 zákona</t>
  </si>
  <si>
    <t>K. Příjmy ze zahraničí - metoda zápočtu daně zaplacené v zahraničí</t>
  </si>
  <si>
    <t>L. Doplňující údaje</t>
  </si>
  <si>
    <t>Čistý obrat (podle výpočtu z Výkazu zisků a ztrát uvedeného v Pokynech )</t>
  </si>
  <si>
    <t>M. PŘÍLOHA pro poplatníky účtující v soustavě jednoduchého účetnictví</t>
  </si>
  <si>
    <t>Přehledy o majetku a závazcích a o příjmech a výdajích vyplní pouze účetní jednotka.</t>
  </si>
  <si>
    <t>Přehled o majetku a závazcích</t>
  </si>
  <si>
    <t>Na začátku účetního období</t>
  </si>
  <si>
    <t>Na konci účetního období</t>
  </si>
  <si>
    <t>Dlouhodobý nehmotný majetek</t>
  </si>
  <si>
    <t>Drobný dlouhodobý nehmotný majetek</t>
  </si>
  <si>
    <t>Hmotný majetek v ocenění od 3000 Kč do 40 000 Kč ( tzv. drobný hmotný majetek ) podle Čl. IX odst. 3</t>
  </si>
  <si>
    <t>Peníze v hotovosti</t>
  </si>
  <si>
    <t>Peníze na bankovních účtech</t>
  </si>
  <si>
    <t>Cenné papíry a peněžní vklady</t>
  </si>
  <si>
    <t>Ceniny</t>
  </si>
  <si>
    <t>Opravné položky k úplatně nabytému majetku (aktivní)</t>
  </si>
  <si>
    <t>Opravné položky k úplatně nabytému majetku (pasivní)</t>
  </si>
  <si>
    <t>Závazky (bez úvěrů a půjček)</t>
  </si>
  <si>
    <t>Úvěry a půjčky</t>
  </si>
  <si>
    <t>Zákonné rezervy</t>
  </si>
  <si>
    <t>Časové rozlišení</t>
  </si>
  <si>
    <t>Přehled o příjmech a výdajích</t>
  </si>
  <si>
    <t>Příjmy za účetní období</t>
  </si>
  <si>
    <t>Výdaje za účetní období</t>
  </si>
  <si>
    <t>Podle zákona o daních z příjmů</t>
  </si>
  <si>
    <t>7. Započtené příjmy</t>
  </si>
  <si>
    <t>6. Příjmy celkem ( ř.1 + ř.2 + ř.3 + ř.4 + ř.5 )</t>
  </si>
  <si>
    <t>5.</t>
  </si>
  <si>
    <t>1. Příjmy z prodeje zboží, výrobků a služeb</t>
  </si>
  <si>
    <t>2. Ostatní příjmy</t>
  </si>
  <si>
    <t>8. Výdaje za nákup materiálu a zboží</t>
  </si>
  <si>
    <t>9. Ostatní výdaje</t>
  </si>
  <si>
    <t>12.</t>
  </si>
  <si>
    <t>13. Výdaje celkem (ř.8+ř.9+ř.10+ř.11+ř.12)</t>
  </si>
  <si>
    <t>14. Započtené výdaje</t>
  </si>
  <si>
    <t>Je-li činnost vykonávána za spolupráce manželky (manžela) poplatníka, případně ostatních osob žijících v domácnosti s poplatníkem, spolupracující osoby přehledy o majetku a závazcích a o příjmech a výdajích nevyplňují.</t>
  </si>
  <si>
    <t>Daň včetně daně ze zbývajících částí příjmů dosažených za více zdaňovacích období (ř.101 + ř.102)</t>
  </si>
  <si>
    <t>Daň po slevách (ř.103 - ř.104)</t>
  </si>
  <si>
    <t xml:space="preserve">Daň zaplacená v zahraničí uznaná k zápočtu ( ř.5 z Přílohy č.1 k 9. oddílu, odst. Kč ) </t>
  </si>
  <si>
    <t>Daň po případném zápočtu daně zaplacené v zahraničí      (ř.105 - ř.106 )</t>
  </si>
  <si>
    <t>Daň ze samostatného základu daně podle § 16 odst. 2 zákona</t>
  </si>
  <si>
    <t>Na zálohách daně z příjmů ze závislé činnosti sraženo všemi zaměstnavateli celkem</t>
  </si>
  <si>
    <t>Potvrzení o zaplacených částkách na penzijní připojištění.</t>
  </si>
  <si>
    <t>Potvrzení o zaplacených částkách na soukromé životní pojištění.</t>
  </si>
  <si>
    <t>Počet příloh</t>
  </si>
  <si>
    <t>dne                      2002</t>
  </si>
  <si>
    <t xml:space="preserve">ÚDAJE O ZÁSTUPCI </t>
  </si>
  <si>
    <t>Za finanční úřad přiznanou daňovou povinnost vyměřil - dodatečně vyměřil podle § 46 odst. 5 zákona ČNR č. 337/1992 Sb.</t>
  </si>
  <si>
    <t>11. ODDÍL - Dodatečné daňové přiznání</t>
  </si>
  <si>
    <t>Zjištěná daňová povinnost podle § 41 zákona č.  337/1992 Sb., o správě daní a poplatků, ve znění pozdějších předpisů (ř. 109)</t>
  </si>
  <si>
    <t>Rozdíl řádků (ř. 114-113) : zvýšení (+) - částka daně se zvyšuje, snížení (-) - částka daně se snižuje</t>
  </si>
  <si>
    <t>Poslední známá daňová ztráta</t>
  </si>
  <si>
    <t>Zjištěná ztráta podle § 41 zákona č.  337/1992 Sb., o správě daní a poplatků, ve znění pozdějších předpisů (ř. 100)</t>
  </si>
  <si>
    <t>10. ODDÍL - Daňová povinnost pro výpočet záloh</t>
  </si>
  <si>
    <t>Daň sražená plátcem podle § 36 odst. 6 zákona</t>
  </si>
  <si>
    <t>Započtená částka sražené daně, nezahrnovaná do poslední známé daňové povinnosti dle § 38a zákona, nejvýše do částky uvedené na ř. 107</t>
  </si>
  <si>
    <t xml:space="preserve">Poslední známá daňová povinnost pro účely stanovení záloh podle §38a zákona se zahrnutím příjmu podle §10 zákona (ř.109 - ř.111) </t>
  </si>
  <si>
    <t>12. ODDÍL - Placení daně</t>
  </si>
  <si>
    <t>Na zbývajících zálohách zaplaceno celkem</t>
  </si>
  <si>
    <t>125a</t>
  </si>
  <si>
    <t>125b</t>
  </si>
  <si>
    <t>Zaplacená daň stanovená paušální částkou podle §7a zákona</t>
  </si>
  <si>
    <t>Započtená částka daně sražená plátcem podle § 36 odst. 6 zákona uvedená na ř. 111</t>
  </si>
  <si>
    <t>Zajištěná daň plátcem podle § 38 zákona</t>
  </si>
  <si>
    <t>Zaplacená daňová povinnost podle § 38gb odst. 5 zákona</t>
  </si>
  <si>
    <t>Výkaz zisků a ztrát, rozvaha a příloha pro poplatníka, který je účetní jednotkou a účtuje v soustavě podvojného účetnictví.</t>
  </si>
  <si>
    <t>Seznam podle § 38 odst. 9 zákona v případě výpočtu daně pro zálohy.</t>
  </si>
  <si>
    <t>Potvrzení o zdanitelných příjmech ze závislé činnosti a funkčních požitků a o sražených zálohách na daň za příslušné zdaňovací období od všech zaměstnavatelů podle § 38j odst. 3 zákona</t>
  </si>
  <si>
    <t>"Celková částka" k uplatnění podle § 24 odst. 2 písm. r zákona</t>
  </si>
  <si>
    <r>
      <t xml:space="preserve">03b Zaplaceno více na ř. 125b ( přeplatek ) </t>
    </r>
    <r>
      <rPr>
        <vertAlign val="superscript"/>
        <sz val="8"/>
        <rFont val="Arial CE"/>
        <family val="2"/>
      </rPr>
      <t>1)</t>
    </r>
  </si>
  <si>
    <r>
      <t xml:space="preserve">04 Kód rozlišení typu přiznání </t>
    </r>
    <r>
      <rPr>
        <vertAlign val="superscript"/>
        <sz val="8"/>
        <rFont val="Arial CE"/>
        <family val="2"/>
      </rPr>
      <t>1)</t>
    </r>
  </si>
  <si>
    <t>06 V tomto zdaňovacím období uplatňuji na své zaměstnance se změněnou pracovní schopností</t>
  </si>
  <si>
    <t>09 Příjmení</t>
  </si>
  <si>
    <t>10 Jméno</t>
  </si>
  <si>
    <t>11 Dřív. příjmení</t>
  </si>
  <si>
    <t>12 Titul</t>
  </si>
  <si>
    <t>13 Státní příslušnost</t>
  </si>
  <si>
    <t>14 Číslo pasu</t>
  </si>
  <si>
    <t>15 Obec</t>
  </si>
  <si>
    <t>Zdanitelné příjmy celkem</t>
  </si>
  <si>
    <t>Nezdaňované příjmy</t>
  </si>
  <si>
    <t>Průběžné položky příjem</t>
  </si>
  <si>
    <t>Daňově uznatelné výdaje celkem</t>
  </si>
  <si>
    <t>Rozdíl - zisk ke zdanění</t>
  </si>
  <si>
    <t>Daňově neuznatelné výdaje</t>
  </si>
  <si>
    <t>Průběžné položky výdej</t>
  </si>
  <si>
    <t>Rozdíl mezi příjmy a výdaji</t>
  </si>
  <si>
    <t>16 Ulice</t>
  </si>
  <si>
    <t>17 Číslo popisné / orientační</t>
  </si>
  <si>
    <t>18 PSČ</t>
  </si>
  <si>
    <r>
      <t>U p o z o r n ě n í :
Pokud se OSVČ k účasti na důchodovém pojištění nepřihlásí, nebude možné tento rok hodnotit jako dobu pojištění, což znamená nižší procentní sazbu z výpočtového základu při stanovení výše důchodu. 
OSVČ, která nedosáhla v roce 2001 průměrného měsíčního příjmu ze samostatné výdělečné činnosti po odpočtu výdajů alespoň 3 300 Kč (řádek 5), byla do měsíce předcházejícího měsíci, ve kterém byl (měl být) podán Přehled za rok 2001 účastna nemocenského  pojištění  a  chce  být  tohoto  pojištění  účastna  i  nadále,  musí  se na předepsaném tiskopise přihlásit k účasti na důchodovém pojištění na rok 2002 do konce kalendářního měsíce, ve kterém byl (měl být) podán Přehled za rok 2001.</t>
    </r>
    <r>
      <rPr>
        <b/>
        <sz val="9"/>
        <rFont val="Arial CE"/>
        <family val="2"/>
      </rPr>
      <t xml:space="preserve"> </t>
    </r>
    <r>
      <rPr>
        <sz val="9"/>
        <rFont val="Arial CE"/>
        <family val="2"/>
      </rPr>
      <t xml:space="preserve">
</t>
    </r>
    <r>
      <rPr>
        <b/>
        <sz val="9"/>
        <rFont val="Arial CE"/>
        <family val="2"/>
      </rPr>
      <t xml:space="preserve">P o u č e n í :
</t>
    </r>
    <r>
      <rPr>
        <sz val="9"/>
        <rFont val="Arial CE"/>
        <family val="2"/>
      </rPr>
      <t xml:space="preserve">
1. OSVČ,  která  aspoň  po  část  kalendářního  roku  2001 vykonávala samostatnou výdělečnou činnost (spolupráci), je povinna podat příslušné  OSSZ (PSSZ)  tento  přehled,  a  to nejpozději do jednoho měsíce ode dne, ve kterém měla podle zvláštního zákona podat daňové přiznání za tento kalendářní rok.
- OSVČ, které nezpracovává daňové přiznání daňový poradce, je povinna podat přehled za rok 2001 do 30. 4. 2002. 
- Pokud  OSVČ  zpracovává  daňové  přiznání  daňový  poradce, je povinna tuto skutečnost  doložit  OSSZ  ( PSSZ ) nejpozději do  30. 4. 2002. Přehled za rok 2001 je pak povinna podat na OSSZ (PSSZ) nejpozději do 30. 7. 2002.  
- Pokud byla OSVČ finančním úřadem prodloužena lhůta pro podání daňového přiznání, je OSVČ povinna podat přehled za rok 2001 do jednoho měsíce po uplynutí této lhůty.
- OSVČ, které nejsou povinny daňové přiznání podávat, předkládají tento přehled do 31. 7. 2002.
2.  Změní-li  se  dodatečně  údaje  o  příjmech  nebo  výdajích,  které  OSVČ  uvedla  v přehledu, je OSVČ povinna ohlásit tyto změny nejpozději do 8 dnů ode dne, kdy se o změně dozvěděla, na předepsaném tiskopise.
3. Doplatek  pojistného  za rok 2001 uvedený v řádku 11 je splatný nejpozději do 8 dnů  po  dni podání přehledu za rok 2001. Nebyl-li přehled  podán  ve  výše uvedených lhůtách (§ 15 zák. č. 589/1992 Sb., ve znění pozdějších předpisů – dále jen zákon o pojistném), je doplatek pojistného splatný do 8 dnů po jejich uplynutí.
4. Podání  přehledu  se  vždy  považuje  za žádost o vrácení přeplatku uvedeného v řádku 11. OSSZ (PSSZ) je povinna tento přeplatek vrátit v zákonem stanovené lhůtě, pokud není jiného splatného závazku vůči OSSZ (PSSZ). 
5. Od  měsíce,  ve  kterém  byl  (měl být)  podán  přehled  za  r.  2001,   má   povinnost  platit  zálohy  na pojistné na  rok 2002 OSVČ, která v roce 2001 dosáhla průměrného měsíčního  příjmu aspoň 3 300 Kč (řádek 5). Nejnižší vyměřovací základ pro zálohy na pojistné na  důchodové  pojištění a  příspěvek  na  státní politiku zaměstnanosti a pro pojistné na nemocenské pojištění činí částku uvedenou v  řádku  č. 12;  minimální  výše  zálohy  na pojistné na důchodové pojištění a příspěvek na státní politiku zaměstnanosti je uvedena v  řádku  č. 13;  minimální  výše  pojistného na nemocenské pojištění, v případě  dobrovolné  účasti  na  tomto  pojištění, je uvedena v řádku č. 14.  Pro  stanovení  výše  minimálního  měsíčního  vyměřovacího  základu  na  měsíc  podání  přehledu  (popř. předchozí kalendářní  měsíc)  platí  ustanovení  § 14 odst.  3  zákona o pojistném. Pokud OSVČ v roce 2001 nedosáhla průměrného měsíčního příjmu   po  odpočtu  výdajů  alespoň  3 300 Kč a přihlásí se k účasti na důchodovém pojištění na rok 2002, je povinna platit zálohy na pojistné od měsíce, ve kterém se přihlásila.
6. Vznikne-li  OSVČ  přeplatek  na  pojistném  a  tato  OSVČ má vůči OSSZ (PSSZ) splatný závazek, použije se přeplatek na úhradu splatného závazku (§ 17 odst. 1 zákona o pojistném).
7. Za  porušení  výše  uvedených  povinností  může  být OSVČ uložena pokuta podle ustanovení § 22 odst. 2 zákona o pojistném. 
     Nezaplatí-li OSVČ  doplatek  pojistného,  zálohy  na pojistné na důchodové pojištění a pojistné na nemocenské pojištění ve lhůtách stanovených zákonem o pojistném, anebo zaplatila-li v nižší částce než je povinna platit, je  povinna  platit  penále,  které činí 0,1% dlužné částky za každý kalendářní den, ve kterém některá z těchto skutečností trvala.
</t>
    </r>
  </si>
  <si>
    <t>( 1 )</t>
  </si>
  <si>
    <t>( 2 )</t>
  </si>
  <si>
    <t>( 3 )</t>
  </si>
  <si>
    <t>( 4 )</t>
  </si>
  <si>
    <t>TENTO SPLÁTKOVÝ KALENDÁŘ PLATÍ PRO POPLATNÍKY, KTEŘÍ MAJÍ TERMŃ PRO ODEVZDÁNÍ DAŇOVÉHO PŘIZNÁNÍ STANOVEN NA BŘEZEN</t>
  </si>
  <si>
    <t>TENTO SPLÁTKOVÝ KALENDÁŘ PLATÍ PRO POPLATNÍKY, KTEŘÍ MAJÍ TERMŃ PRO ODEVZDÁNÍ DAŇOVÉHO PŘIZNÁNÍ STANOVEN NA ČERVEN</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</si>
</sst>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s>
  <fonts count="50">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1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sz val="22"/>
      <name val="Arial"/>
      <family val="0"/>
    </font>
    <font>
      <b/>
      <sz val="12"/>
      <name val="Arial CE"/>
      <family val="2"/>
    </font>
    <font>
      <vertAlign val="superscript"/>
      <sz val="10"/>
      <name val="Arial"/>
      <family val="2"/>
    </font>
    <font>
      <b/>
      <sz val="16"/>
      <name val="Arial CE"/>
      <family val="0"/>
    </font>
    <font>
      <b/>
      <sz val="11"/>
      <name val="Arial CE"/>
      <family val="2"/>
    </font>
    <font>
      <sz val="9"/>
      <name val="Arial"/>
      <family val="0"/>
    </font>
    <font>
      <b/>
      <sz val="24"/>
      <name val="Arial CE"/>
      <family val="0"/>
    </font>
    <font>
      <b/>
      <sz val="11"/>
      <name val="Arial"/>
      <family val="0"/>
    </font>
    <font>
      <sz val="12"/>
      <name val="Arial CE"/>
      <family val="0"/>
    </font>
    <font>
      <sz val="7"/>
      <name val="Arial CE"/>
      <family val="0"/>
    </font>
    <font>
      <sz val="7"/>
      <name val="Arial"/>
      <family val="0"/>
    </font>
    <font>
      <b/>
      <u val="single"/>
      <sz val="10"/>
      <name val="Arial CE"/>
      <family val="2"/>
    </font>
    <font>
      <b/>
      <sz val="20"/>
      <name val="Arial CE"/>
      <family val="0"/>
    </font>
    <font>
      <b/>
      <u val="single"/>
      <sz val="14"/>
      <name val="Arial CE"/>
      <family val="2"/>
    </font>
    <font>
      <b/>
      <sz val="7"/>
      <name val="Arial CE"/>
      <family val="2"/>
    </font>
    <font>
      <i/>
      <sz val="7"/>
      <name val="Arial CE"/>
      <family val="2"/>
    </font>
    <font>
      <b/>
      <sz val="8"/>
      <name val="Arial"/>
      <family val="2"/>
    </font>
    <font>
      <vertAlign val="superscript"/>
      <sz val="10"/>
      <name val="Arial CE"/>
      <family val="2"/>
    </font>
    <font>
      <i/>
      <vertAlign val="superscript"/>
      <sz val="8"/>
      <name val="Arial"/>
      <family val="2"/>
    </font>
    <font>
      <i/>
      <sz val="8"/>
      <name val="Arial"/>
      <family val="2"/>
    </font>
    <font>
      <vertAlign val="superscript"/>
      <sz val="7"/>
      <name val="Arial CE"/>
      <family val="2"/>
    </font>
    <font>
      <sz val="8"/>
      <name val="Tahoma"/>
      <family val="0"/>
    </font>
    <font>
      <b/>
      <sz val="8"/>
      <name val="Tahoma"/>
      <family val="0"/>
    </font>
    <font>
      <u val="single"/>
      <sz val="8"/>
      <name val="Tahoma"/>
      <family val="2"/>
    </font>
    <font>
      <b/>
      <i/>
      <sz val="10"/>
      <name val="Arial CE"/>
      <family val="2"/>
    </font>
    <font>
      <i/>
      <sz val="10"/>
      <name val="Arial CE"/>
      <family val="2"/>
    </font>
    <font>
      <i/>
      <u val="single"/>
      <sz val="9"/>
      <name val="Arial CE"/>
      <family val="2"/>
    </font>
    <font>
      <u val="single"/>
      <sz val="9"/>
      <name val="Arial"/>
      <family val="0"/>
    </font>
    <font>
      <i/>
      <u val="single"/>
      <sz val="8"/>
      <name val="Arial CE"/>
      <family val="2"/>
    </font>
    <font>
      <b/>
      <u val="single"/>
      <sz val="10"/>
      <name val="Arial"/>
      <family val="0"/>
    </font>
  </fonts>
  <fills count="12">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s>
  <borders count="166">
    <border>
      <left/>
      <right/>
      <top/>
      <bottom/>
      <diagonal/>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medium"/>
      <bottom style="medium"/>
    </border>
    <border>
      <left>
        <color indexed="63"/>
      </left>
      <right style="medium"/>
      <top style="medium"/>
      <bottom style="thin"/>
    </border>
    <border>
      <left>
        <color indexed="63"/>
      </left>
      <right>
        <color indexed="63"/>
      </right>
      <top style="medium"/>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medium"/>
      <right>
        <color indexed="63"/>
      </right>
      <top style="medium"/>
      <bottom style="thin"/>
    </border>
    <border>
      <left style="thin"/>
      <right>
        <color indexed="63"/>
      </right>
      <top style="medium"/>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style="medium"/>
    </border>
    <border>
      <left style="medium"/>
      <right style="thin"/>
      <top style="medium"/>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medium"/>
      <top>
        <color indexed="63"/>
      </top>
      <bottom>
        <color indexed="63"/>
      </bottom>
    </border>
    <border>
      <left style="thin"/>
      <right style="thin"/>
      <top style="medium"/>
      <bottom style="thin"/>
    </border>
    <border>
      <left>
        <color indexed="63"/>
      </left>
      <right style="medium"/>
      <top style="thin"/>
      <bottom style="medium"/>
    </border>
    <border>
      <left style="medium"/>
      <right style="medium"/>
      <top style="medium"/>
      <bottom style="medium"/>
    </border>
    <border>
      <left>
        <color indexed="63"/>
      </left>
      <right>
        <color indexed="63"/>
      </right>
      <top style="hair"/>
      <bottom style="hair"/>
    </border>
    <border>
      <left style="medium"/>
      <right style="thin"/>
      <top style="medium"/>
      <bottom>
        <color indexed="63"/>
      </bottom>
    </border>
    <border>
      <left style="medium"/>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medium">
        <color indexed="61"/>
      </left>
      <right style="thin">
        <color indexed="61"/>
      </right>
      <top style="medium">
        <color indexed="61"/>
      </top>
      <bottom style="medium">
        <color indexed="61"/>
      </bottom>
    </border>
    <border>
      <left style="thin">
        <color indexed="61"/>
      </left>
      <right style="medium">
        <color indexed="61"/>
      </right>
      <top style="medium">
        <color indexed="61"/>
      </top>
      <bottom style="medium">
        <color indexed="61"/>
      </bottom>
    </border>
    <border>
      <left>
        <color indexed="63"/>
      </left>
      <right style="medium">
        <color indexed="61"/>
      </right>
      <top>
        <color indexed="63"/>
      </top>
      <bottom>
        <color indexed="63"/>
      </bottom>
    </border>
    <border>
      <left style="medium">
        <color indexed="61"/>
      </left>
      <right style="thin">
        <color indexed="61"/>
      </right>
      <top>
        <color indexed="63"/>
      </top>
      <bottom>
        <color indexed="63"/>
      </bottom>
    </border>
    <border>
      <left style="thin">
        <color indexed="61"/>
      </left>
      <right style="thin">
        <color indexed="61"/>
      </right>
      <top>
        <color indexed="63"/>
      </top>
      <bottom>
        <color indexed="63"/>
      </bottom>
    </border>
    <border>
      <left>
        <color indexed="63"/>
      </left>
      <right style="medium">
        <color indexed="61"/>
      </right>
      <top style="thin">
        <color indexed="61"/>
      </top>
      <bottom style="thin">
        <color indexed="61"/>
      </bottom>
    </border>
    <border>
      <left>
        <color indexed="63"/>
      </left>
      <right>
        <color indexed="63"/>
      </right>
      <top>
        <color indexed="63"/>
      </top>
      <bottom style="medium">
        <color indexed="61"/>
      </bottom>
    </border>
    <border>
      <left>
        <color indexed="63"/>
      </left>
      <right style="medium">
        <color indexed="61"/>
      </right>
      <top>
        <color indexed="63"/>
      </top>
      <bottom style="medium">
        <color indexed="61"/>
      </bottom>
    </border>
    <border>
      <left>
        <color indexed="63"/>
      </left>
      <right style="thin">
        <color indexed="61"/>
      </right>
      <top>
        <color indexed="63"/>
      </top>
      <bottom>
        <color indexed="63"/>
      </bottom>
    </border>
    <border>
      <left style="thin">
        <color indexed="61"/>
      </left>
      <right>
        <color indexed="63"/>
      </right>
      <top>
        <color indexed="63"/>
      </top>
      <bottom>
        <color indexed="63"/>
      </bottom>
    </border>
    <border>
      <left>
        <color indexed="63"/>
      </left>
      <right style="thin">
        <color indexed="61"/>
      </right>
      <top>
        <color indexed="63"/>
      </top>
      <bottom style="medium">
        <color indexed="61"/>
      </bottom>
    </border>
    <border>
      <left style="thin"/>
      <right>
        <color indexed="63"/>
      </right>
      <top style="medium">
        <color indexed="61"/>
      </top>
      <bottom>
        <color indexed="63"/>
      </bottom>
    </border>
    <border>
      <left>
        <color indexed="63"/>
      </left>
      <right style="thin"/>
      <top style="medium">
        <color indexed="61"/>
      </top>
      <bottom>
        <color indexed="63"/>
      </bottom>
    </border>
    <border>
      <left style="thin"/>
      <right>
        <color indexed="63"/>
      </right>
      <top>
        <color indexed="63"/>
      </top>
      <bottom style="medium">
        <color indexed="61"/>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color indexed="61"/>
      </left>
      <right style="thin">
        <color indexed="61"/>
      </right>
      <top>
        <color indexed="63"/>
      </top>
      <bottom style="thin">
        <color indexed="61"/>
      </bottom>
    </border>
    <border>
      <left style="thin">
        <color indexed="61"/>
      </left>
      <right style="thin">
        <color indexed="61"/>
      </right>
      <top>
        <color indexed="63"/>
      </top>
      <bottom style="thin">
        <color indexed="61"/>
      </bottom>
    </border>
    <border>
      <left>
        <color indexed="63"/>
      </left>
      <right style="medium">
        <color indexed="61"/>
      </right>
      <top>
        <color indexed="63"/>
      </top>
      <bottom style="thin">
        <color indexed="61"/>
      </bottom>
    </border>
    <border>
      <left style="medium">
        <color indexed="61"/>
      </left>
      <right style="thin">
        <color indexed="61"/>
      </right>
      <top style="thin">
        <color indexed="61"/>
      </top>
      <bottom style="thin">
        <color indexed="61"/>
      </bottom>
    </border>
    <border>
      <left style="thin">
        <color indexed="61"/>
      </left>
      <right style="thin">
        <color indexed="61"/>
      </right>
      <top style="thin">
        <color indexed="61"/>
      </top>
      <bottom style="thin">
        <color indexed="61"/>
      </bottom>
    </border>
    <border>
      <left>
        <color indexed="63"/>
      </left>
      <right>
        <color indexed="63"/>
      </right>
      <top style="thin">
        <color indexed="61"/>
      </top>
      <bottom style="thin">
        <color indexed="61"/>
      </bottom>
    </border>
    <border>
      <left style="medium">
        <color indexed="61"/>
      </left>
      <right>
        <color indexed="63"/>
      </right>
      <top style="thin">
        <color indexed="61"/>
      </top>
      <bottom style="thin">
        <color indexed="61"/>
      </bottom>
    </border>
    <border>
      <left style="thin"/>
      <right>
        <color indexed="63"/>
      </right>
      <top style="medium"/>
      <bottom>
        <color indexed="63"/>
      </bottom>
    </border>
    <border>
      <left style="thin"/>
      <right style="medium"/>
      <top style="medium"/>
      <bottom style="thin"/>
    </border>
    <border>
      <left style="medium"/>
      <right>
        <color indexed="63"/>
      </right>
      <top>
        <color indexed="63"/>
      </top>
      <bottom style="thin"/>
    </border>
    <border>
      <left style="medium"/>
      <right>
        <color indexed="63"/>
      </right>
      <top style="double"/>
      <bottom style="thin"/>
    </border>
    <border>
      <left style="medium"/>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medium"/>
      <top style="medium"/>
      <bottom style="medium"/>
    </border>
    <border>
      <left style="thin"/>
      <right style="medium"/>
      <top>
        <color indexed="63"/>
      </top>
      <bottom>
        <color indexed="63"/>
      </bottom>
    </border>
    <border>
      <left>
        <color indexed="63"/>
      </left>
      <right style="medium"/>
      <top>
        <color indexed="63"/>
      </top>
      <bottom style="thin"/>
    </border>
    <border>
      <left>
        <color indexed="63"/>
      </left>
      <right>
        <color indexed="63"/>
      </right>
      <top style="medium"/>
      <bottom style="hair"/>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medium">
        <color indexed="18"/>
      </right>
      <top>
        <color indexed="63"/>
      </top>
      <bottom style="thin">
        <color indexed="18"/>
      </bottom>
    </border>
    <border>
      <left style="thin"/>
      <right>
        <color indexed="63"/>
      </right>
      <top style="medium"/>
      <bottom style="medium"/>
    </border>
    <border>
      <left>
        <color indexed="63"/>
      </left>
      <right style="medium">
        <color indexed="18"/>
      </right>
      <top style="hair">
        <color indexed="61"/>
      </top>
      <bottom style="hair">
        <color indexed="61"/>
      </bottom>
    </border>
    <border>
      <left style="thin"/>
      <right style="thin"/>
      <top style="double"/>
      <bottom style="thin"/>
    </border>
    <border>
      <left style="thin"/>
      <right style="medium"/>
      <top style="double"/>
      <bottom style="thin"/>
    </border>
    <border>
      <left style="thin"/>
      <right style="thin"/>
      <top style="thin"/>
      <bottom style="double"/>
    </border>
    <border>
      <left style="thin"/>
      <right style="medium"/>
      <top style="thin"/>
      <bottom style="double"/>
    </border>
    <border>
      <left>
        <color indexed="63"/>
      </left>
      <right>
        <color indexed="63"/>
      </right>
      <top>
        <color indexed="63"/>
      </top>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double"/>
      <right style="double"/>
      <top style="thin"/>
      <bottom>
        <color indexed="63"/>
      </bottom>
    </border>
    <border>
      <left style="double"/>
      <right style="double"/>
      <top>
        <color indexed="63"/>
      </top>
      <bottom style="thin"/>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style="thin"/>
      <right style="double"/>
      <top>
        <color indexed="63"/>
      </top>
      <bottom style="thin"/>
    </border>
    <border>
      <left>
        <color indexed="63"/>
      </left>
      <right style="thin"/>
      <top style="medium"/>
      <bottom style="medium"/>
    </border>
    <border>
      <left style="medium"/>
      <right style="thin"/>
      <top style="medium"/>
      <bottom style="thin"/>
    </border>
    <border>
      <left>
        <color indexed="63"/>
      </left>
      <right>
        <color indexed="63"/>
      </right>
      <top style="thin"/>
      <bottom style="double"/>
    </border>
    <border>
      <left>
        <color indexed="63"/>
      </left>
      <right>
        <color indexed="63"/>
      </right>
      <top style="double"/>
      <bottom style="thin"/>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medium">
        <color indexed="18"/>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medium">
        <color indexed="18"/>
      </right>
      <top>
        <color indexed="63"/>
      </top>
      <bottom style="thin">
        <color indexed="61"/>
      </bottom>
    </border>
    <border>
      <left style="medium">
        <color indexed="18"/>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color indexed="63"/>
      </right>
      <top style="medium">
        <color indexed="18"/>
      </top>
      <bottom>
        <color indexed="63"/>
      </bottom>
    </border>
    <border>
      <left>
        <color indexed="63"/>
      </left>
      <right>
        <color indexed="63"/>
      </right>
      <top>
        <color indexed="63"/>
      </top>
      <bottom style="medium">
        <color indexed="18"/>
      </bottom>
    </border>
    <border>
      <left>
        <color indexed="63"/>
      </left>
      <right>
        <color indexed="63"/>
      </right>
      <top style="thin">
        <color indexed="18"/>
      </top>
      <bottom>
        <color indexed="63"/>
      </bottom>
    </border>
    <border>
      <left>
        <color indexed="63"/>
      </left>
      <right style="medium">
        <color indexed="18"/>
      </right>
      <top style="thin">
        <color indexed="18"/>
      </top>
      <bottom>
        <color indexed="63"/>
      </bottom>
    </border>
    <border>
      <left style="medium">
        <color indexed="18"/>
      </left>
      <right>
        <color indexed="63"/>
      </right>
      <top style="thin">
        <color indexed="18"/>
      </top>
      <bottom>
        <color indexed="63"/>
      </bottom>
    </border>
    <border>
      <left style="medium">
        <color indexed="18"/>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medium">
        <color indexed="18"/>
      </right>
      <top style="thin">
        <color indexed="61"/>
      </top>
      <bottom>
        <color indexed="63"/>
      </bottom>
    </border>
    <border>
      <left>
        <color indexed="63"/>
      </left>
      <right>
        <color indexed="63"/>
      </right>
      <top style="hair">
        <color indexed="61"/>
      </top>
      <bottom style="hair">
        <color indexed="61"/>
      </bottom>
    </border>
    <border>
      <left>
        <color indexed="63"/>
      </left>
      <right>
        <color indexed="63"/>
      </right>
      <top>
        <color indexed="63"/>
      </top>
      <bottom style="hair">
        <color indexed="61"/>
      </bottom>
    </border>
    <border>
      <left>
        <color indexed="63"/>
      </left>
      <right style="medium">
        <color indexed="18"/>
      </right>
      <top>
        <color indexed="63"/>
      </top>
      <bottom style="hair">
        <color indexed="61"/>
      </bottom>
    </border>
    <border>
      <left style="medium">
        <color indexed="61"/>
      </left>
      <right style="thin">
        <color indexed="61"/>
      </right>
      <top style="thin">
        <color indexed="61"/>
      </top>
      <bottom>
        <color indexed="63"/>
      </bottom>
    </border>
    <border>
      <left style="thin">
        <color indexed="61"/>
      </left>
      <right style="thin">
        <color indexed="61"/>
      </right>
      <top style="thin">
        <color indexed="61"/>
      </top>
      <bottom>
        <color indexed="63"/>
      </bottom>
    </border>
    <border>
      <left style="medium">
        <color indexed="61"/>
      </left>
      <right style="thin">
        <color indexed="61"/>
      </right>
      <top>
        <color indexed="63"/>
      </top>
      <bottom style="medium">
        <color indexed="61"/>
      </bottom>
    </border>
    <border>
      <left style="thin">
        <color indexed="61"/>
      </left>
      <right style="thin">
        <color indexed="61"/>
      </right>
      <top>
        <color indexed="63"/>
      </top>
      <bottom style="medium">
        <color indexed="61"/>
      </bottom>
    </border>
    <border>
      <left style="thin">
        <color indexed="61"/>
      </left>
      <right>
        <color indexed="63"/>
      </right>
      <top>
        <color indexed="63"/>
      </top>
      <bottom style="thin">
        <color indexed="61"/>
      </bottom>
    </border>
    <border>
      <left>
        <color indexed="63"/>
      </left>
      <right style="thin">
        <color indexed="61"/>
      </right>
      <top>
        <color indexed="63"/>
      </top>
      <bottom style="thin">
        <color indexed="61"/>
      </bottom>
    </border>
    <border>
      <left style="thin">
        <color indexed="61"/>
      </left>
      <right style="medium">
        <color indexed="61"/>
      </right>
      <top style="thin">
        <color indexed="61"/>
      </top>
      <bottom>
        <color indexed="63"/>
      </bottom>
    </border>
    <border>
      <left style="thin">
        <color indexed="61"/>
      </left>
      <right style="medium">
        <color indexed="61"/>
      </right>
      <top>
        <color indexed="63"/>
      </top>
      <bottom>
        <color indexed="63"/>
      </bottom>
    </border>
    <border>
      <left style="thin">
        <color indexed="61"/>
      </left>
      <right style="medium">
        <color indexed="61"/>
      </right>
      <top>
        <color indexed="63"/>
      </top>
      <bottom style="thin">
        <color indexed="61"/>
      </bottom>
    </border>
    <border>
      <left>
        <color indexed="63"/>
      </left>
      <right>
        <color indexed="63"/>
      </right>
      <top style="medium">
        <color indexed="61"/>
      </top>
      <bottom>
        <color indexed="63"/>
      </bottom>
    </border>
    <border>
      <left style="thin">
        <color indexed="61"/>
      </left>
      <right>
        <color indexed="63"/>
      </right>
      <top style="thin">
        <color indexed="61"/>
      </top>
      <bottom>
        <color indexed="63"/>
      </bottom>
    </border>
    <border>
      <left>
        <color indexed="63"/>
      </left>
      <right style="thin">
        <color indexed="61"/>
      </right>
      <top style="thin">
        <color indexed="61"/>
      </top>
      <bottom>
        <color indexed="63"/>
      </bottom>
    </border>
    <border>
      <left style="medium">
        <color indexed="61"/>
      </left>
      <right style="thin">
        <color indexed="61"/>
      </right>
      <top style="medium">
        <color indexed="61"/>
      </top>
      <bottom>
        <color indexed="63"/>
      </bottom>
    </border>
    <border>
      <left style="thin">
        <color indexed="61"/>
      </left>
      <right style="thin">
        <color indexed="61"/>
      </right>
      <top style="medium">
        <color indexed="61"/>
      </top>
      <bottom>
        <color indexed="63"/>
      </bottom>
    </border>
    <border>
      <left style="thin">
        <color indexed="61"/>
      </left>
      <right>
        <color indexed="63"/>
      </right>
      <top style="medium">
        <color indexed="61"/>
      </top>
      <bottom>
        <color indexed="63"/>
      </bottom>
    </border>
    <border>
      <left>
        <color indexed="63"/>
      </left>
      <right style="thin">
        <color indexed="61"/>
      </right>
      <top style="medium">
        <color indexed="61"/>
      </top>
      <bottom>
        <color indexed="63"/>
      </bottom>
    </border>
    <border>
      <left style="thin">
        <color indexed="61"/>
      </left>
      <right>
        <color indexed="63"/>
      </right>
      <top>
        <color indexed="63"/>
      </top>
      <bottom style="medium">
        <color indexed="61"/>
      </bottom>
    </border>
    <border>
      <left style="thin">
        <color indexed="61"/>
      </left>
      <right style="medium">
        <color indexed="61"/>
      </right>
      <top style="medium">
        <color indexed="61"/>
      </top>
      <bottom>
        <color indexed="63"/>
      </bottom>
    </border>
    <border>
      <left style="thin">
        <color indexed="61"/>
      </left>
      <right style="medium">
        <color indexed="61"/>
      </right>
      <top>
        <color indexed="63"/>
      </top>
      <bottom style="medium">
        <color indexed="61"/>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medium">
        <color indexed="61"/>
      </left>
      <right>
        <color indexed="63"/>
      </right>
      <top>
        <color indexed="63"/>
      </top>
      <bottom>
        <color indexed="63"/>
      </bottom>
    </border>
    <border>
      <left style="medium">
        <color indexed="61"/>
      </left>
      <right>
        <color indexed="63"/>
      </right>
      <top>
        <color indexed="63"/>
      </top>
      <bottom style="medium">
        <color indexed="61"/>
      </bottom>
    </border>
    <border>
      <left style="thin"/>
      <right>
        <color indexed="63"/>
      </right>
      <top style="thin">
        <color indexed="61"/>
      </top>
      <bottom>
        <color indexed="63"/>
      </bottom>
    </border>
    <border>
      <left style="medium">
        <color indexed="61"/>
      </left>
      <right style="thin"/>
      <top style="medium">
        <color indexed="61"/>
      </top>
      <bottom>
        <color indexed="63"/>
      </bottom>
    </border>
    <border>
      <left style="medium">
        <color indexed="61"/>
      </left>
      <right style="thin"/>
      <top>
        <color indexed="63"/>
      </top>
      <bottom>
        <color indexed="63"/>
      </bottom>
    </border>
    <border>
      <left style="medium">
        <color indexed="61"/>
      </left>
      <right style="thin"/>
      <top style="thin">
        <color indexed="61"/>
      </top>
      <bottom>
        <color indexed="63"/>
      </bottom>
    </border>
    <border>
      <left style="medium">
        <color indexed="61"/>
      </left>
      <right style="thin"/>
      <top>
        <color indexed="63"/>
      </top>
      <bottom style="medium">
        <color indexed="61"/>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0" borderId="1" applyNumberFormat="0" applyFill="0" applyAlignment="0" applyProtection="0"/>
  </cellStyleXfs>
  <cellXfs count="1472">
    <xf numFmtId="0" fontId="0" fillId="0" borderId="0" xfId="0" applyAlignment="1">
      <alignment/>
    </xf>
    <xf numFmtId="0" fontId="6" fillId="0" borderId="0" xfId="23" applyFont="1" applyFill="1" applyAlignment="1">
      <alignment/>
    </xf>
    <xf numFmtId="0" fontId="0" fillId="0" borderId="0" xfId="0" applyFill="1" applyAlignment="1">
      <alignment/>
    </xf>
    <xf numFmtId="0" fontId="17" fillId="0" borderId="0" xfId="0" applyFont="1" applyFill="1" applyAlignment="1">
      <alignment/>
    </xf>
    <xf numFmtId="0" fontId="9" fillId="2" borderId="0" xfId="23" applyFont="1" applyFill="1" applyAlignment="1">
      <alignment/>
    </xf>
    <xf numFmtId="0" fontId="6" fillId="2" borderId="0" xfId="23" applyFont="1" applyFill="1" applyBorder="1" applyAlignment="1">
      <alignment/>
    </xf>
    <xf numFmtId="0" fontId="0" fillId="3" borderId="0" xfId="0" applyFill="1" applyAlignment="1">
      <alignment/>
    </xf>
    <xf numFmtId="0" fontId="6" fillId="3" borderId="0" xfId="23" applyFont="1" applyFill="1" applyAlignment="1">
      <alignment/>
    </xf>
    <xf numFmtId="0" fontId="9" fillId="3" borderId="0" xfId="23" applyFont="1" applyFill="1" applyAlignment="1">
      <alignment/>
    </xf>
    <xf numFmtId="0" fontId="6" fillId="3" borderId="2" xfId="23" applyFont="1" applyFill="1" applyBorder="1" applyAlignment="1">
      <alignment/>
    </xf>
    <xf numFmtId="0" fontId="6" fillId="3" borderId="3" xfId="23" applyFont="1" applyFill="1" applyBorder="1" applyAlignment="1">
      <alignment/>
    </xf>
    <xf numFmtId="0" fontId="6" fillId="3" borderId="4" xfId="23" applyFont="1" applyFill="1" applyBorder="1" applyAlignment="1">
      <alignment/>
    </xf>
    <xf numFmtId="0" fontId="7" fillId="3" borderId="0" xfId="23" applyFont="1" applyFill="1" applyAlignment="1">
      <alignment/>
    </xf>
    <xf numFmtId="0" fontId="6" fillId="3" borderId="5" xfId="23" applyFont="1" applyFill="1" applyBorder="1" applyAlignment="1">
      <alignment horizontal="center"/>
    </xf>
    <xf numFmtId="0" fontId="6" fillId="3" borderId="6" xfId="23" applyFont="1" applyFill="1" applyBorder="1" applyAlignment="1" applyProtection="1">
      <alignment/>
      <protection locked="0"/>
    </xf>
    <xf numFmtId="0" fontId="6" fillId="3" borderId="7" xfId="23" applyFont="1" applyFill="1" applyBorder="1" applyAlignment="1" applyProtection="1">
      <alignment/>
      <protection locked="0"/>
    </xf>
    <xf numFmtId="0" fontId="1" fillId="3" borderId="0" xfId="0" applyFont="1" applyFill="1" applyAlignment="1">
      <alignment/>
    </xf>
    <xf numFmtId="0" fontId="6" fillId="2" borderId="8" xfId="23" applyFont="1" applyFill="1" applyBorder="1" applyAlignment="1">
      <alignment/>
    </xf>
    <xf numFmtId="0" fontId="6" fillId="2" borderId="9" xfId="23" applyFont="1" applyFill="1" applyBorder="1" applyAlignment="1">
      <alignment/>
    </xf>
    <xf numFmtId="0" fontId="9" fillId="2" borderId="9" xfId="23" applyFont="1" applyFill="1" applyBorder="1" applyAlignment="1">
      <alignment horizontal="center"/>
    </xf>
    <xf numFmtId="0" fontId="6" fillId="2" borderId="10" xfId="23" applyFont="1" applyFill="1" applyBorder="1" applyAlignment="1">
      <alignment/>
    </xf>
    <xf numFmtId="0" fontId="6" fillId="2" borderId="11" xfId="23" applyFont="1" applyFill="1" applyBorder="1" applyAlignment="1">
      <alignment/>
    </xf>
    <xf numFmtId="0" fontId="9" fillId="2" borderId="9" xfId="23" applyFont="1" applyFill="1" applyBorder="1" applyAlignment="1">
      <alignment/>
    </xf>
    <xf numFmtId="0" fontId="9" fillId="2" borderId="11" xfId="23" applyFont="1" applyFill="1" applyBorder="1" applyAlignment="1">
      <alignment/>
    </xf>
    <xf numFmtId="0" fontId="17" fillId="3" borderId="0" xfId="0" applyFont="1" applyFill="1" applyAlignment="1">
      <alignment/>
    </xf>
    <xf numFmtId="0" fontId="9" fillId="2" borderId="5" xfId="23" applyFont="1" applyFill="1" applyBorder="1" applyAlignment="1">
      <alignment horizontal="center"/>
    </xf>
    <xf numFmtId="0" fontId="9" fillId="2" borderId="3" xfId="23" applyFont="1" applyFill="1" applyBorder="1" applyAlignment="1">
      <alignment horizontal="center"/>
    </xf>
    <xf numFmtId="0" fontId="9" fillId="2" borderId="12" xfId="23" applyFont="1" applyFill="1" applyBorder="1" applyAlignment="1">
      <alignment horizontal="center"/>
    </xf>
    <xf numFmtId="0" fontId="9" fillId="3" borderId="3" xfId="23" applyFont="1" applyFill="1" applyBorder="1" applyAlignment="1">
      <alignment/>
    </xf>
    <xf numFmtId="0" fontId="6" fillId="3" borderId="5" xfId="23" applyFont="1" applyFill="1" applyBorder="1" applyAlignment="1" applyProtection="1">
      <alignment horizontal="center"/>
      <protection locked="0"/>
    </xf>
    <xf numFmtId="0" fontId="6" fillId="3" borderId="13" xfId="23" applyFont="1" applyFill="1" applyBorder="1" applyAlignment="1" applyProtection="1">
      <alignment horizontal="center"/>
      <protection locked="0"/>
    </xf>
    <xf numFmtId="0" fontId="6" fillId="3" borderId="13" xfId="23" applyFont="1" applyFill="1" applyBorder="1" applyAlignment="1">
      <alignment horizontal="center"/>
    </xf>
    <xf numFmtId="0" fontId="6" fillId="3" borderId="14" xfId="23" applyFont="1" applyFill="1" applyBorder="1" applyAlignment="1">
      <alignment horizontal="center"/>
    </xf>
    <xf numFmtId="0" fontId="9" fillId="3" borderId="9" xfId="23" applyFont="1" applyFill="1" applyBorder="1" applyAlignment="1">
      <alignment horizontal="center"/>
    </xf>
    <xf numFmtId="0" fontId="9" fillId="2" borderId="15" xfId="23" applyFont="1" applyFill="1" applyBorder="1" applyAlignment="1">
      <alignment/>
    </xf>
    <xf numFmtId="0" fontId="6" fillId="2" borderId="12" xfId="23" applyFont="1" applyFill="1" applyBorder="1" applyAlignment="1">
      <alignment/>
    </xf>
    <xf numFmtId="0" fontId="9" fillId="2" borderId="16" xfId="23" applyFont="1" applyFill="1" applyBorder="1" applyAlignment="1">
      <alignment horizontal="center"/>
    </xf>
    <xf numFmtId="0" fontId="6" fillId="3" borderId="17" xfId="23" applyFont="1" applyFill="1" applyBorder="1" applyAlignment="1">
      <alignment/>
    </xf>
    <xf numFmtId="0" fontId="9" fillId="2" borderId="0" xfId="23" applyFont="1" applyFill="1" applyAlignment="1">
      <alignment horizontal="center"/>
    </xf>
    <xf numFmtId="0" fontId="9" fillId="3" borderId="5" xfId="23" applyFont="1" applyFill="1" applyBorder="1" applyAlignment="1" applyProtection="1">
      <alignment horizontal="center"/>
      <protection locked="0"/>
    </xf>
    <xf numFmtId="0" fontId="9" fillId="3" borderId="12" xfId="23" applyFont="1" applyFill="1" applyBorder="1" applyAlignment="1" applyProtection="1">
      <alignment horizontal="center"/>
      <protection locked="0"/>
    </xf>
    <xf numFmtId="0" fontId="6" fillId="3" borderId="18" xfId="23" applyFont="1" applyFill="1" applyBorder="1" applyAlignment="1" applyProtection="1">
      <alignment horizontal="center"/>
      <protection locked="0"/>
    </xf>
    <xf numFmtId="0" fontId="6" fillId="3" borderId="19" xfId="23" applyFont="1" applyFill="1" applyBorder="1" applyAlignment="1" applyProtection="1">
      <alignment/>
      <protection locked="0"/>
    </xf>
    <xf numFmtId="0" fontId="7" fillId="2" borderId="0" xfId="23" applyFont="1" applyFill="1" applyAlignment="1">
      <alignment horizontal="center"/>
    </xf>
    <xf numFmtId="0" fontId="6" fillId="3" borderId="2" xfId="23" applyFont="1" applyFill="1" applyBorder="1" applyAlignment="1" applyProtection="1">
      <alignment horizontal="center"/>
      <protection locked="0"/>
    </xf>
    <xf numFmtId="0" fontId="9" fillId="2" borderId="2" xfId="23" applyFont="1" applyFill="1" applyBorder="1" applyAlignment="1">
      <alignment horizontal="center"/>
    </xf>
    <xf numFmtId="0" fontId="6" fillId="3" borderId="20" xfId="23" applyFont="1" applyFill="1" applyBorder="1" applyAlignment="1">
      <alignment horizontal="center"/>
    </xf>
    <xf numFmtId="0" fontId="9" fillId="2" borderId="3" xfId="23" applyFont="1" applyFill="1" applyBorder="1" applyAlignment="1">
      <alignment horizontal="center"/>
    </xf>
    <xf numFmtId="0" fontId="9" fillId="2" borderId="3" xfId="23" applyFont="1" applyFill="1" applyBorder="1" applyAlignment="1">
      <alignment/>
    </xf>
    <xf numFmtId="49" fontId="9" fillId="3" borderId="21" xfId="23" applyNumberFormat="1" applyFont="1" applyFill="1" applyBorder="1" applyAlignment="1">
      <alignment horizontal="left" vertical="top"/>
    </xf>
    <xf numFmtId="49" fontId="9" fillId="3" borderId="16" xfId="23" applyNumberFormat="1" applyFont="1" applyFill="1" applyBorder="1" applyAlignment="1">
      <alignment horizontal="left" vertical="top"/>
    </xf>
    <xf numFmtId="49" fontId="9" fillId="3" borderId="22" xfId="23" applyNumberFormat="1" applyFont="1" applyFill="1" applyBorder="1" applyAlignment="1">
      <alignment horizontal="left" vertical="top"/>
    </xf>
    <xf numFmtId="49" fontId="6" fillId="3" borderId="7" xfId="23" applyNumberFormat="1" applyFont="1" applyFill="1" applyBorder="1" applyAlignment="1" applyProtection="1">
      <alignment horizontal="center"/>
      <protection locked="0"/>
    </xf>
    <xf numFmtId="49" fontId="6" fillId="3" borderId="23" xfId="23" applyNumberFormat="1" applyFont="1" applyFill="1" applyBorder="1" applyAlignment="1" applyProtection="1">
      <alignment horizontal="center"/>
      <protection locked="0"/>
    </xf>
    <xf numFmtId="49" fontId="9" fillId="3" borderId="24" xfId="23" applyNumberFormat="1" applyFont="1" applyFill="1" applyBorder="1" applyAlignment="1">
      <alignment horizontal="left" wrapText="1"/>
    </xf>
    <xf numFmtId="49" fontId="6" fillId="3" borderId="25" xfId="23" applyNumberFormat="1" applyFont="1" applyFill="1" applyBorder="1" applyAlignment="1" applyProtection="1">
      <alignment horizontal="center"/>
      <protection locked="0"/>
    </xf>
    <xf numFmtId="49" fontId="9" fillId="3" borderId="24" xfId="23" applyNumberFormat="1" applyFont="1" applyFill="1" applyBorder="1" applyAlignment="1">
      <alignment horizontal="left" vertical="top" wrapText="1"/>
    </xf>
    <xf numFmtId="49" fontId="9" fillId="3" borderId="23" xfId="23" applyNumberFormat="1" applyFont="1" applyFill="1" applyBorder="1" applyAlignment="1">
      <alignment horizontal="left" vertical="top"/>
    </xf>
    <xf numFmtId="14" fontId="7" fillId="3" borderId="5" xfId="23" applyNumberFormat="1" applyFont="1" applyFill="1" applyBorder="1" applyAlignment="1" applyProtection="1">
      <alignment horizontal="center"/>
      <protection locked="0"/>
    </xf>
    <xf numFmtId="0" fontId="21" fillId="3" borderId="5" xfId="23" applyFont="1" applyFill="1" applyBorder="1" applyAlignment="1" applyProtection="1">
      <alignment horizontal="center"/>
      <protection locked="0"/>
    </xf>
    <xf numFmtId="0" fontId="6" fillId="3" borderId="2" xfId="23" applyFont="1" applyFill="1" applyBorder="1" applyAlignment="1" applyProtection="1">
      <alignment vertical="center"/>
      <protection locked="0"/>
    </xf>
    <xf numFmtId="0" fontId="9" fillId="2" borderId="26" xfId="23" applyFont="1" applyFill="1" applyBorder="1" applyAlignment="1">
      <alignment wrapText="1"/>
    </xf>
    <xf numFmtId="0" fontId="6" fillId="2" borderId="14" xfId="23" applyFont="1" applyFill="1" applyBorder="1" applyAlignment="1">
      <alignment/>
    </xf>
    <xf numFmtId="14" fontId="6" fillId="3" borderId="27" xfId="23" applyNumberFormat="1" applyFont="1" applyFill="1" applyBorder="1" applyAlignment="1" applyProtection="1">
      <alignment/>
      <protection locked="0"/>
    </xf>
    <xf numFmtId="0" fontId="9" fillId="2" borderId="3" xfId="23" applyFont="1" applyFill="1" applyBorder="1" applyAlignment="1">
      <alignment vertical="center" wrapText="1"/>
    </xf>
    <xf numFmtId="0" fontId="9" fillId="2" borderId="23" xfId="23" applyFont="1" applyFill="1" applyBorder="1" applyAlignment="1">
      <alignment vertical="center" wrapText="1"/>
    </xf>
    <xf numFmtId="0" fontId="9" fillId="2" borderId="28" xfId="23" applyFont="1" applyFill="1" applyBorder="1" applyAlignment="1">
      <alignment horizontal="center" vertical="center"/>
    </xf>
    <xf numFmtId="0" fontId="9" fillId="2" borderId="9" xfId="23" applyFont="1" applyFill="1" applyBorder="1" applyAlignment="1">
      <alignment horizontal="center" vertical="center" wrapText="1"/>
    </xf>
    <xf numFmtId="0" fontId="9" fillId="2" borderId="16" xfId="23" applyFont="1" applyFill="1" applyBorder="1" applyAlignment="1">
      <alignment horizontal="center" vertical="center" wrapText="1"/>
    </xf>
    <xf numFmtId="0" fontId="6" fillId="3" borderId="5" xfId="23" applyFont="1" applyFill="1" applyBorder="1" applyAlignment="1" applyProtection="1">
      <alignment horizontal="center" vertical="center"/>
      <protection locked="0"/>
    </xf>
    <xf numFmtId="0" fontId="6" fillId="3" borderId="13" xfId="23" applyFont="1" applyFill="1" applyBorder="1" applyAlignment="1" applyProtection="1">
      <alignment horizontal="center" vertical="center"/>
      <protection/>
    </xf>
    <xf numFmtId="0" fontId="9" fillId="2" borderId="4" xfId="23" applyFont="1" applyFill="1" applyBorder="1" applyAlignment="1">
      <alignment vertical="center" wrapText="1"/>
    </xf>
    <xf numFmtId="0" fontId="9" fillId="2" borderId="25" xfId="23" applyFont="1" applyFill="1" applyBorder="1" applyAlignment="1">
      <alignment vertical="center" wrapText="1"/>
    </xf>
    <xf numFmtId="0" fontId="6" fillId="3" borderId="13" xfId="23" applyFont="1" applyFill="1" applyBorder="1" applyAlignment="1" applyProtection="1">
      <alignment horizontal="center" vertical="center"/>
      <protection locked="0"/>
    </xf>
    <xf numFmtId="0" fontId="9" fillId="2" borderId="29" xfId="23" applyFont="1" applyFill="1" applyBorder="1" applyAlignment="1">
      <alignment horizontal="right" vertical="top"/>
    </xf>
    <xf numFmtId="0" fontId="9" fillId="2" borderId="8" xfId="23" applyFont="1" applyFill="1" applyBorder="1" applyAlignment="1">
      <alignment horizontal="right" vertical="top"/>
    </xf>
    <xf numFmtId="0" fontId="9" fillId="2" borderId="23" xfId="23" applyFont="1" applyFill="1" applyBorder="1" applyAlignment="1">
      <alignment horizontal="right" vertical="top"/>
    </xf>
    <xf numFmtId="0" fontId="9" fillId="2" borderId="10" xfId="23" applyFont="1" applyFill="1" applyBorder="1" applyAlignment="1">
      <alignment horizontal="center" vertical="center"/>
    </xf>
    <xf numFmtId="0" fontId="9" fillId="2" borderId="16" xfId="23" applyFont="1" applyFill="1" applyBorder="1" applyAlignment="1">
      <alignment horizontal="center" vertical="center"/>
    </xf>
    <xf numFmtId="0" fontId="9" fillId="2" borderId="9" xfId="23" applyFont="1" applyFill="1" applyBorder="1" applyAlignment="1">
      <alignment horizontal="center" vertical="center"/>
    </xf>
    <xf numFmtId="0" fontId="9" fillId="2" borderId="3" xfId="23" applyFont="1" applyFill="1" applyBorder="1" applyAlignment="1">
      <alignment vertical="center"/>
    </xf>
    <xf numFmtId="0" fontId="9" fillId="2" borderId="3" xfId="23" applyFont="1" applyFill="1" applyBorder="1" applyAlignment="1" applyProtection="1">
      <alignment vertical="center"/>
      <protection/>
    </xf>
    <xf numFmtId="0" fontId="9" fillId="2" borderId="3" xfId="23" applyFont="1" applyFill="1" applyBorder="1" applyAlignment="1" applyProtection="1">
      <alignment vertical="center" wrapText="1"/>
      <protection/>
    </xf>
    <xf numFmtId="0" fontId="9" fillId="2" borderId="23" xfId="23" applyFont="1" applyFill="1" applyBorder="1" applyAlignment="1" applyProtection="1">
      <alignment vertical="center" wrapText="1"/>
      <protection/>
    </xf>
    <xf numFmtId="0" fontId="9" fillId="2" borderId="5" xfId="23" applyFont="1" applyFill="1" applyBorder="1" applyAlignment="1">
      <alignment horizontal="center" vertical="center"/>
    </xf>
    <xf numFmtId="0" fontId="9" fillId="2" borderId="5" xfId="23" applyFont="1" applyFill="1" applyBorder="1" applyAlignment="1">
      <alignment horizontal="center" vertical="center" wrapText="1"/>
    </xf>
    <xf numFmtId="0" fontId="9" fillId="2" borderId="12" xfId="23" applyFont="1" applyFill="1" applyBorder="1" applyAlignment="1">
      <alignment horizontal="center" vertical="center"/>
    </xf>
    <xf numFmtId="0" fontId="6" fillId="3" borderId="5" xfId="23" applyFont="1" applyFill="1" applyBorder="1" applyAlignment="1" applyProtection="1">
      <alignment vertical="center"/>
      <protection locked="0"/>
    </xf>
    <xf numFmtId="0" fontId="9" fillId="3" borderId="12" xfId="23" applyFont="1" applyFill="1" applyBorder="1" applyAlignment="1" applyProtection="1">
      <alignment vertical="center"/>
      <protection locked="0"/>
    </xf>
    <xf numFmtId="0" fontId="9" fillId="2" borderId="13" xfId="23" applyFont="1" applyFill="1" applyBorder="1" applyAlignment="1">
      <alignment horizontal="center" vertical="center"/>
    </xf>
    <xf numFmtId="0" fontId="6" fillId="3" borderId="13" xfId="23" applyFont="1" applyFill="1" applyBorder="1" applyAlignment="1">
      <alignment horizontal="right" vertical="center"/>
    </xf>
    <xf numFmtId="0" fontId="9" fillId="2" borderId="14" xfId="23" applyFont="1" applyFill="1" applyBorder="1" applyAlignment="1">
      <alignment horizontal="center" vertical="center"/>
    </xf>
    <xf numFmtId="0" fontId="9" fillId="2" borderId="30" xfId="23" applyFont="1" applyFill="1" applyBorder="1" applyAlignment="1">
      <alignment horizontal="center" vertical="center"/>
    </xf>
    <xf numFmtId="0" fontId="9" fillId="2" borderId="31" xfId="23" applyFont="1" applyFill="1" applyBorder="1" applyAlignment="1">
      <alignment horizontal="center" vertical="center"/>
    </xf>
    <xf numFmtId="0" fontId="6" fillId="3" borderId="12" xfId="23" applyFont="1" applyFill="1" applyBorder="1" applyAlignment="1" applyProtection="1">
      <alignment horizontal="center" vertical="center"/>
      <protection locked="0"/>
    </xf>
    <xf numFmtId="0" fontId="9" fillId="2" borderId="24" xfId="23" applyFont="1" applyFill="1" applyBorder="1" applyAlignment="1">
      <alignment horizontal="center" vertical="center"/>
    </xf>
    <xf numFmtId="0" fontId="6" fillId="2" borderId="32" xfId="23" applyFont="1" applyFill="1" applyBorder="1" applyAlignment="1">
      <alignment horizontal="center" vertical="center"/>
    </xf>
    <xf numFmtId="0" fontId="6" fillId="2" borderId="27" xfId="23" applyFont="1" applyFill="1" applyBorder="1" applyAlignment="1">
      <alignment horizontal="center" vertical="center"/>
    </xf>
    <xf numFmtId="0" fontId="9" fillId="2" borderId="33" xfId="23" applyFont="1" applyFill="1" applyBorder="1" applyAlignment="1">
      <alignment horizontal="center" vertical="center"/>
    </xf>
    <xf numFmtId="0" fontId="9" fillId="2" borderId="9" xfId="23" applyFont="1" applyFill="1" applyBorder="1" applyAlignment="1" applyProtection="1">
      <alignment horizontal="center" vertical="center"/>
      <protection/>
    </xf>
    <xf numFmtId="0" fontId="9" fillId="2" borderId="16" xfId="23" applyFont="1" applyFill="1" applyBorder="1" applyAlignment="1" applyProtection="1">
      <alignment horizontal="center" vertical="center"/>
      <protection/>
    </xf>
    <xf numFmtId="0" fontId="0" fillId="3" borderId="0" xfId="0" applyFill="1" applyAlignment="1" applyProtection="1">
      <alignment/>
      <protection/>
    </xf>
    <xf numFmtId="0" fontId="0" fillId="0" borderId="0" xfId="0" applyFill="1" applyAlignment="1" applyProtection="1">
      <alignment/>
      <protection/>
    </xf>
    <xf numFmtId="0" fontId="6" fillId="3" borderId="5" xfId="23" applyFont="1" applyFill="1" applyBorder="1" applyAlignment="1" applyProtection="1">
      <alignment vertical="center"/>
      <protection/>
    </xf>
    <xf numFmtId="0" fontId="9" fillId="2" borderId="34" xfId="23" applyFont="1" applyFill="1" applyBorder="1" applyAlignment="1" applyProtection="1">
      <alignment horizontal="center" vertical="center"/>
      <protection/>
    </xf>
    <xf numFmtId="0" fontId="6" fillId="3" borderId="0" xfId="23" applyFont="1" applyFill="1" applyAlignment="1" applyProtection="1">
      <alignment/>
      <protection/>
    </xf>
    <xf numFmtId="0" fontId="6" fillId="3" borderId="10" xfId="23" applyFont="1" applyFill="1" applyBorder="1" applyAlignment="1" applyProtection="1">
      <alignment/>
      <protection/>
    </xf>
    <xf numFmtId="0" fontId="6" fillId="3" borderId="8" xfId="23" applyFont="1" applyFill="1" applyBorder="1" applyAlignment="1" applyProtection="1">
      <alignment/>
      <protection/>
    </xf>
    <xf numFmtId="0" fontId="6" fillId="3" borderId="15" xfId="23" applyFont="1" applyFill="1" applyBorder="1" applyAlignment="1" applyProtection="1">
      <alignment/>
      <protection/>
    </xf>
    <xf numFmtId="0" fontId="6" fillId="3" borderId="11" xfId="23" applyFont="1" applyFill="1" applyBorder="1" applyAlignment="1" applyProtection="1">
      <alignment/>
      <protection/>
    </xf>
    <xf numFmtId="0" fontId="6" fillId="3" borderId="0" xfId="23" applyFont="1" applyFill="1" applyBorder="1" applyAlignment="1" applyProtection="1">
      <alignment/>
      <protection/>
    </xf>
    <xf numFmtId="0" fontId="6" fillId="3" borderId="35" xfId="23" applyFont="1" applyFill="1" applyBorder="1" applyAlignment="1" applyProtection="1">
      <alignment/>
      <protection/>
    </xf>
    <xf numFmtId="0" fontId="6" fillId="2" borderId="0" xfId="23" applyFont="1" applyFill="1" applyAlignment="1" applyProtection="1">
      <alignment/>
      <protection/>
    </xf>
    <xf numFmtId="0" fontId="9" fillId="3" borderId="21" xfId="23" applyFont="1" applyFill="1" applyBorder="1" applyAlignment="1" applyProtection="1">
      <alignment/>
      <protection locked="0"/>
    </xf>
    <xf numFmtId="0" fontId="9" fillId="3" borderId="30" xfId="23" applyFont="1" applyFill="1" applyBorder="1" applyAlignment="1" applyProtection="1">
      <alignment/>
      <protection locked="0"/>
    </xf>
    <xf numFmtId="0" fontId="9" fillId="3" borderId="36" xfId="23" applyFont="1" applyFill="1" applyBorder="1" applyAlignment="1" applyProtection="1">
      <alignment/>
      <protection locked="0"/>
    </xf>
    <xf numFmtId="0" fontId="9" fillId="3" borderId="30" xfId="23" applyFont="1" applyFill="1" applyBorder="1" applyAlignment="1" applyProtection="1">
      <alignment horizontal="left"/>
      <protection locked="0"/>
    </xf>
    <xf numFmtId="0" fontId="9" fillId="3" borderId="22" xfId="23" applyFont="1" applyFill="1" applyBorder="1" applyAlignment="1" applyProtection="1">
      <alignment/>
      <protection locked="0"/>
    </xf>
    <xf numFmtId="0" fontId="9" fillId="3" borderId="9" xfId="23" applyFont="1" applyFill="1" applyBorder="1" applyAlignment="1" applyProtection="1">
      <alignment/>
      <protection locked="0"/>
    </xf>
    <xf numFmtId="0" fontId="9" fillId="3" borderId="3" xfId="23" applyFont="1" applyFill="1" applyBorder="1" applyAlignment="1" applyProtection="1">
      <alignment/>
      <protection locked="0"/>
    </xf>
    <xf numFmtId="0" fontId="9" fillId="3" borderId="4" xfId="23" applyFont="1" applyFill="1" applyBorder="1" applyAlignment="1" applyProtection="1">
      <alignment/>
      <protection locked="0"/>
    </xf>
    <xf numFmtId="0" fontId="9" fillId="3" borderId="2" xfId="23" applyFont="1" applyFill="1" applyBorder="1" applyAlignment="1" applyProtection="1">
      <alignment/>
      <protection locked="0"/>
    </xf>
    <xf numFmtId="0" fontId="9" fillId="3" borderId="17" xfId="23" applyFont="1" applyFill="1" applyBorder="1" applyAlignment="1" applyProtection="1">
      <alignment/>
      <protection locked="0"/>
    </xf>
    <xf numFmtId="0" fontId="9" fillId="3" borderId="3" xfId="23" applyFont="1" applyFill="1" applyBorder="1" applyAlignment="1" applyProtection="1">
      <alignment horizontal="left"/>
      <protection locked="0"/>
    </xf>
    <xf numFmtId="0" fontId="9" fillId="3" borderId="5" xfId="23" applyFont="1" applyFill="1" applyBorder="1" applyAlignment="1" applyProtection="1">
      <alignment/>
      <protection locked="0"/>
    </xf>
    <xf numFmtId="0" fontId="9" fillId="3" borderId="16" xfId="23" applyFont="1" applyFill="1" applyBorder="1" applyAlignment="1" applyProtection="1">
      <alignment horizontal="left"/>
      <protection locked="0"/>
    </xf>
    <xf numFmtId="0" fontId="9" fillId="3" borderId="23" xfId="23" applyFont="1" applyFill="1" applyBorder="1" applyAlignment="1" applyProtection="1">
      <alignment/>
      <protection locked="0"/>
    </xf>
    <xf numFmtId="0" fontId="9" fillId="3" borderId="25" xfId="23" applyFont="1" applyFill="1" applyBorder="1" applyAlignment="1" applyProtection="1">
      <alignment/>
      <protection locked="0"/>
    </xf>
    <xf numFmtId="0" fontId="6" fillId="3" borderId="37" xfId="23" applyFont="1" applyFill="1" applyBorder="1" applyAlignment="1" applyProtection="1">
      <alignment/>
      <protection locked="0"/>
    </xf>
    <xf numFmtId="0" fontId="9" fillId="2" borderId="0" xfId="23" applyFont="1" applyFill="1" applyAlignment="1" applyProtection="1">
      <alignment/>
      <protection/>
    </xf>
    <xf numFmtId="0" fontId="9" fillId="2" borderId="0" xfId="23" applyFont="1" applyFill="1" applyAlignment="1" applyProtection="1">
      <alignment/>
      <protection/>
    </xf>
    <xf numFmtId="0" fontId="12" fillId="3" borderId="0" xfId="0" applyFont="1" applyFill="1" applyAlignment="1" applyProtection="1">
      <alignment/>
      <protection/>
    </xf>
    <xf numFmtId="0" fontId="9" fillId="2" borderId="5" xfId="23" applyFont="1" applyFill="1" applyBorder="1" applyAlignment="1" applyProtection="1">
      <alignment/>
      <protection/>
    </xf>
    <xf numFmtId="0" fontId="9" fillId="2" borderId="0" xfId="23" applyFont="1" applyFill="1" applyAlignment="1" applyProtection="1">
      <alignment horizontal="center"/>
      <protection/>
    </xf>
    <xf numFmtId="0" fontId="9" fillId="2" borderId="2" xfId="23" applyFont="1" applyFill="1" applyBorder="1" applyAlignment="1" applyProtection="1">
      <alignment/>
      <protection/>
    </xf>
    <xf numFmtId="0" fontId="9" fillId="2" borderId="4" xfId="23" applyFont="1" applyFill="1" applyBorder="1" applyAlignment="1" applyProtection="1">
      <alignment/>
      <protection/>
    </xf>
    <xf numFmtId="0" fontId="9" fillId="2" borderId="0" xfId="23" applyFont="1" applyFill="1" applyAlignment="1" applyProtection="1">
      <alignment horizontal="right"/>
      <protection/>
    </xf>
    <xf numFmtId="0" fontId="16" fillId="2" borderId="0" xfId="23" applyFont="1" applyFill="1" applyAlignment="1" applyProtection="1">
      <alignment horizontal="right"/>
      <protection/>
    </xf>
    <xf numFmtId="0" fontId="6" fillId="2" borderId="2" xfId="23" applyFont="1" applyFill="1" applyBorder="1" applyAlignment="1" applyProtection="1">
      <alignment/>
      <protection/>
    </xf>
    <xf numFmtId="0" fontId="6" fillId="2" borderId="4" xfId="23" applyFont="1" applyFill="1" applyBorder="1" applyAlignment="1" applyProtection="1">
      <alignment/>
      <protection/>
    </xf>
    <xf numFmtId="0" fontId="6" fillId="3" borderId="38" xfId="23" applyFont="1" applyFill="1" applyBorder="1" applyAlignment="1" applyProtection="1">
      <alignment horizontal="center" vertical="center"/>
      <protection locked="0"/>
    </xf>
    <xf numFmtId="0" fontId="0" fillId="4" borderId="0" xfId="0" applyFill="1" applyAlignment="1">
      <alignment/>
    </xf>
    <xf numFmtId="0" fontId="6" fillId="3" borderId="0" xfId="23" applyFont="1" applyFill="1" applyAlignment="1" applyProtection="1">
      <alignment horizontal="center"/>
      <protection locked="0"/>
    </xf>
    <xf numFmtId="0" fontId="6" fillId="3" borderId="39" xfId="23" applyFont="1" applyFill="1" applyBorder="1" applyAlignment="1" applyProtection="1">
      <alignment/>
      <protection locked="0"/>
    </xf>
    <xf numFmtId="0" fontId="1" fillId="3" borderId="0" xfId="0" applyFont="1" applyFill="1" applyAlignment="1">
      <alignment horizontal="center"/>
    </xf>
    <xf numFmtId="0" fontId="6" fillId="3" borderId="40" xfId="23" applyFont="1" applyFill="1" applyBorder="1" applyAlignment="1">
      <alignment horizontal="center" vertical="center"/>
    </xf>
    <xf numFmtId="0" fontId="6" fillId="3" borderId="41" xfId="23" applyFont="1" applyFill="1" applyBorder="1" applyAlignment="1">
      <alignment horizontal="center" vertical="center"/>
    </xf>
    <xf numFmtId="0" fontId="6" fillId="3" borderId="42" xfId="23" applyFont="1" applyFill="1" applyBorder="1" applyAlignment="1">
      <alignment horizontal="center" vertical="center"/>
    </xf>
    <xf numFmtId="0" fontId="7" fillId="3" borderId="43" xfId="23" applyFont="1" applyFill="1" applyBorder="1" applyAlignment="1">
      <alignment/>
    </xf>
    <xf numFmtId="0" fontId="6" fillId="3" borderId="43" xfId="23" applyFont="1" applyFill="1" applyBorder="1" applyAlignment="1">
      <alignment/>
    </xf>
    <xf numFmtId="0" fontId="0" fillId="4" borderId="0" xfId="0" applyFill="1" applyAlignment="1">
      <alignment horizontal="center"/>
    </xf>
    <xf numFmtId="0" fontId="16" fillId="3" borderId="0" xfId="23" applyFont="1" applyFill="1" applyAlignment="1">
      <alignment/>
    </xf>
    <xf numFmtId="0" fontId="16" fillId="3" borderId="44" xfId="23" applyFont="1" applyFill="1" applyBorder="1" applyAlignment="1">
      <alignment/>
    </xf>
    <xf numFmtId="0" fontId="6" fillId="5" borderId="0" xfId="23" applyFont="1" applyFill="1" applyAlignment="1">
      <alignment/>
    </xf>
    <xf numFmtId="0" fontId="0" fillId="6" borderId="0" xfId="0" applyFill="1" applyAlignment="1">
      <alignment/>
    </xf>
    <xf numFmtId="0" fontId="9" fillId="5" borderId="0" xfId="23" applyFont="1" applyFill="1" applyAlignment="1">
      <alignment horizontal="center"/>
    </xf>
    <xf numFmtId="0" fontId="7" fillId="5" borderId="0" xfId="23" applyFont="1" applyFill="1" applyBorder="1" applyAlignment="1">
      <alignment/>
    </xf>
    <xf numFmtId="0" fontId="0" fillId="7" borderId="0" xfId="0" applyFill="1" applyAlignment="1">
      <alignment/>
    </xf>
    <xf numFmtId="0" fontId="6" fillId="3" borderId="45" xfId="23" applyFont="1" applyFill="1" applyBorder="1" applyAlignment="1">
      <alignment horizontal="center"/>
    </xf>
    <xf numFmtId="0" fontId="7" fillId="3" borderId="46" xfId="23" applyFont="1" applyFill="1" applyBorder="1" applyAlignment="1">
      <alignment horizontal="center"/>
    </xf>
    <xf numFmtId="0" fontId="6" fillId="3" borderId="47" xfId="23" applyFont="1" applyFill="1" applyBorder="1" applyAlignment="1">
      <alignment/>
    </xf>
    <xf numFmtId="0" fontId="6" fillId="3" borderId="48" xfId="23" applyFont="1" applyFill="1" applyBorder="1" applyAlignment="1">
      <alignment horizontal="center" vertical="center"/>
    </xf>
    <xf numFmtId="0" fontId="7" fillId="3" borderId="49" xfId="23" applyFont="1" applyFill="1" applyBorder="1" applyAlignment="1" applyProtection="1">
      <alignment horizontal="center" vertical="center"/>
      <protection locked="0"/>
    </xf>
    <xf numFmtId="0" fontId="6" fillId="3" borderId="50" xfId="23" applyFont="1" applyFill="1" applyBorder="1" applyAlignment="1">
      <alignment/>
    </xf>
    <xf numFmtId="0" fontId="7" fillId="3" borderId="0" xfId="23" applyFont="1" applyFill="1" applyBorder="1" applyAlignment="1">
      <alignment horizontal="left"/>
    </xf>
    <xf numFmtId="0" fontId="7" fillId="3" borderId="49" xfId="23" applyFont="1" applyFill="1" applyBorder="1" applyAlignment="1">
      <alignment horizontal="center" vertical="center"/>
    </xf>
    <xf numFmtId="0" fontId="28" fillId="3" borderId="0" xfId="23" applyFont="1" applyFill="1" applyBorder="1" applyAlignment="1">
      <alignment/>
    </xf>
    <xf numFmtId="0" fontId="9" fillId="3" borderId="51" xfId="23" applyFont="1" applyFill="1" applyBorder="1" applyAlignment="1">
      <alignment horizontal="left"/>
    </xf>
    <xf numFmtId="0" fontId="9" fillId="3" borderId="51" xfId="23" applyFont="1" applyFill="1" applyBorder="1" applyAlignment="1">
      <alignment/>
    </xf>
    <xf numFmtId="0" fontId="6" fillId="3" borderId="52" xfId="23" applyFont="1" applyFill="1" applyBorder="1" applyAlignment="1">
      <alignment/>
    </xf>
    <xf numFmtId="0" fontId="6" fillId="3" borderId="53" xfId="23" applyFont="1" applyFill="1" applyBorder="1" applyAlignment="1">
      <alignment/>
    </xf>
    <xf numFmtId="0" fontId="7" fillId="3" borderId="54" xfId="23" applyFont="1" applyFill="1" applyBorder="1" applyAlignment="1">
      <alignment horizontal="left"/>
    </xf>
    <xf numFmtId="0" fontId="7" fillId="3" borderId="53" xfId="23" applyFont="1" applyFill="1" applyBorder="1" applyAlignment="1">
      <alignment horizontal="left"/>
    </xf>
    <xf numFmtId="0" fontId="6" fillId="3" borderId="55" xfId="23" applyFont="1" applyFill="1" applyBorder="1" applyAlignment="1">
      <alignment/>
    </xf>
    <xf numFmtId="0" fontId="9" fillId="3" borderId="56" xfId="23" applyFont="1" applyFill="1" applyBorder="1" applyAlignment="1">
      <alignment/>
    </xf>
    <xf numFmtId="0" fontId="6" fillId="3" borderId="57" xfId="23" applyFont="1" applyFill="1" applyBorder="1" applyAlignment="1">
      <alignment/>
    </xf>
    <xf numFmtId="0" fontId="9" fillId="3" borderId="43" xfId="23" applyFont="1" applyFill="1" applyBorder="1" applyAlignment="1">
      <alignment/>
    </xf>
    <xf numFmtId="49" fontId="9" fillId="3" borderId="43" xfId="23" applyNumberFormat="1" applyFont="1" applyFill="1" applyBorder="1" applyAlignment="1">
      <alignment/>
    </xf>
    <xf numFmtId="0" fontId="9" fillId="3" borderId="58" xfId="23" applyFont="1" applyFill="1" applyBorder="1" applyAlignment="1">
      <alignment/>
    </xf>
    <xf numFmtId="0" fontId="6" fillId="4" borderId="0" xfId="23" applyFont="1" applyFill="1" applyAlignment="1">
      <alignment/>
    </xf>
    <xf numFmtId="0" fontId="7" fillId="3" borderId="40" xfId="23" applyFont="1" applyFill="1" applyBorder="1" applyAlignment="1">
      <alignment horizontal="center"/>
    </xf>
    <xf numFmtId="0" fontId="7" fillId="3" borderId="59" xfId="23" applyFont="1" applyFill="1" applyBorder="1" applyAlignment="1">
      <alignment horizontal="center"/>
    </xf>
    <xf numFmtId="0" fontId="7" fillId="3" borderId="60" xfId="23" applyFont="1" applyFill="1" applyBorder="1" applyAlignment="1">
      <alignment horizontal="center"/>
    </xf>
    <xf numFmtId="0" fontId="7" fillId="4" borderId="0" xfId="23" applyFont="1" applyFill="1" applyAlignment="1">
      <alignment horizontal="right"/>
    </xf>
    <xf numFmtId="0" fontId="6" fillId="3" borderId="61" xfId="23" applyFont="1" applyFill="1" applyBorder="1" applyAlignment="1">
      <alignment/>
    </xf>
    <xf numFmtId="0" fontId="7" fillId="3" borderId="62" xfId="23" applyFont="1" applyFill="1" applyBorder="1" applyAlignment="1">
      <alignment horizontal="center"/>
    </xf>
    <xf numFmtId="0" fontId="7" fillId="3" borderId="33" xfId="23" applyFont="1" applyFill="1" applyBorder="1" applyAlignment="1">
      <alignment horizontal="center"/>
    </xf>
    <xf numFmtId="0" fontId="0" fillId="3" borderId="63" xfId="23" applyFont="1" applyFill="1" applyBorder="1" applyAlignment="1">
      <alignment/>
    </xf>
    <xf numFmtId="0" fontId="7" fillId="3" borderId="64" xfId="23" applyFont="1" applyFill="1" applyBorder="1" applyAlignment="1">
      <alignment horizontal="center"/>
    </xf>
    <xf numFmtId="0" fontId="7" fillId="3" borderId="65" xfId="23" applyFont="1" applyFill="1" applyBorder="1" applyAlignment="1">
      <alignment horizontal="center"/>
    </xf>
    <xf numFmtId="167" fontId="0" fillId="3" borderId="66" xfId="19" applyNumberFormat="1" applyFont="1" applyFill="1" applyBorder="1" applyAlignment="1">
      <alignment horizontal="center"/>
    </xf>
    <xf numFmtId="0" fontId="6" fillId="3" borderId="12" xfId="23" applyFont="1" applyFill="1" applyBorder="1" applyAlignment="1">
      <alignment horizontal="center"/>
    </xf>
    <xf numFmtId="167" fontId="0" fillId="3" borderId="66" xfId="19" applyNumberFormat="1" applyFont="1" applyFill="1" applyBorder="1" applyAlignment="1">
      <alignment horizontal="center" wrapText="1"/>
    </xf>
    <xf numFmtId="167" fontId="6" fillId="3" borderId="66" xfId="23" applyNumberFormat="1" applyFont="1" applyFill="1" applyBorder="1" applyAlignment="1">
      <alignment horizontal="center"/>
    </xf>
    <xf numFmtId="0" fontId="0" fillId="3" borderId="5" xfId="0" applyFill="1" applyBorder="1" applyAlignment="1">
      <alignment horizontal="center"/>
    </xf>
    <xf numFmtId="167" fontId="6" fillId="3" borderId="67" xfId="23" applyNumberFormat="1" applyFont="1" applyFill="1" applyBorder="1" applyAlignment="1">
      <alignment horizontal="center"/>
    </xf>
    <xf numFmtId="16" fontId="6" fillId="4" borderId="0" xfId="23" applyNumberFormat="1" applyFont="1" applyFill="1" applyAlignment="1">
      <alignment horizontal="center"/>
    </xf>
    <xf numFmtId="49" fontId="7" fillId="3" borderId="44" xfId="23" applyNumberFormat="1" applyFont="1" applyFill="1" applyBorder="1" applyAlignment="1" applyProtection="1">
      <alignment horizontal="center"/>
      <protection locked="0"/>
    </xf>
    <xf numFmtId="0" fontId="6" fillId="3" borderId="60" xfId="23" applyFont="1" applyFill="1" applyBorder="1" applyAlignment="1">
      <alignment horizontal="center" vertical="center"/>
    </xf>
    <xf numFmtId="0" fontId="7" fillId="3" borderId="43" xfId="23" applyNumberFormat="1" applyFont="1" applyFill="1" applyBorder="1" applyAlignment="1">
      <alignment horizontal="center"/>
    </xf>
    <xf numFmtId="14" fontId="6" fillId="3" borderId="0" xfId="23" applyNumberFormat="1" applyFont="1" applyFill="1" applyBorder="1" applyAlignment="1" applyProtection="1">
      <alignment horizontal="center"/>
      <protection locked="0"/>
    </xf>
    <xf numFmtId="0" fontId="7" fillId="3" borderId="0" xfId="23" applyNumberFormat="1" applyFont="1" applyFill="1" applyBorder="1" applyAlignment="1">
      <alignment horizontal="center"/>
    </xf>
    <xf numFmtId="0" fontId="16" fillId="3" borderId="44" xfId="23" applyFont="1" applyFill="1" applyBorder="1" applyAlignment="1">
      <alignment horizontal="center"/>
    </xf>
    <xf numFmtId="0" fontId="6" fillId="3" borderId="68" xfId="23" applyFont="1" applyFill="1" applyBorder="1" applyAlignment="1">
      <alignment horizontal="center" vertical="center"/>
    </xf>
    <xf numFmtId="0" fontId="7" fillId="3" borderId="69" xfId="23" applyFont="1" applyFill="1" applyBorder="1" applyAlignment="1" applyProtection="1">
      <alignment horizontal="center" vertical="center"/>
      <protection locked="0"/>
    </xf>
    <xf numFmtId="0" fontId="6" fillId="3" borderId="70" xfId="23" applyFont="1" applyFill="1" applyBorder="1" applyAlignment="1">
      <alignment vertical="center"/>
    </xf>
    <xf numFmtId="0" fontId="6" fillId="3" borderId="47" xfId="23" applyFont="1" applyFill="1" applyBorder="1" applyAlignment="1">
      <alignment vertical="center"/>
    </xf>
    <xf numFmtId="0" fontId="6" fillId="3" borderId="71" xfId="23" applyFont="1" applyFill="1" applyBorder="1" applyAlignment="1">
      <alignment horizontal="center" vertical="center"/>
    </xf>
    <xf numFmtId="0" fontId="7" fillId="3" borderId="72" xfId="23" applyFont="1" applyFill="1" applyBorder="1" applyAlignment="1" applyProtection="1">
      <alignment horizontal="center" vertical="center"/>
      <protection locked="0"/>
    </xf>
    <xf numFmtId="0" fontId="7" fillId="3" borderId="73" xfId="23" applyFont="1" applyFill="1" applyBorder="1" applyAlignment="1">
      <alignment horizontal="left" vertical="center"/>
    </xf>
    <xf numFmtId="0" fontId="7" fillId="3" borderId="72" xfId="23" applyFont="1" applyFill="1" applyBorder="1" applyAlignment="1">
      <alignment horizontal="center" vertical="center"/>
    </xf>
    <xf numFmtId="0" fontId="7" fillId="3" borderId="0" xfId="23" applyFont="1" applyFill="1" applyBorder="1" applyAlignment="1">
      <alignment vertical="center"/>
    </xf>
    <xf numFmtId="0" fontId="9" fillId="3" borderId="0" xfId="23" applyFont="1" applyFill="1" applyBorder="1" applyAlignment="1">
      <alignment/>
    </xf>
    <xf numFmtId="0" fontId="6" fillId="3" borderId="74" xfId="23" applyFont="1" applyFill="1" applyBorder="1" applyAlignment="1">
      <alignment horizontal="center" vertical="center"/>
    </xf>
    <xf numFmtId="0" fontId="9" fillId="2" borderId="75" xfId="23" applyFont="1" applyFill="1" applyBorder="1" applyAlignment="1" applyProtection="1">
      <alignment vertical="top" wrapText="1"/>
      <protection/>
    </xf>
    <xf numFmtId="0" fontId="9" fillId="2" borderId="8" xfId="23" applyFont="1" applyFill="1" applyBorder="1" applyAlignment="1" applyProtection="1">
      <alignment vertical="top" wrapText="1"/>
      <protection/>
    </xf>
    <xf numFmtId="14" fontId="6" fillId="3" borderId="30" xfId="23" applyNumberFormat="1" applyFont="1" applyFill="1" applyBorder="1" applyAlignment="1" applyProtection="1">
      <alignment horizontal="center"/>
      <protection locked="0"/>
    </xf>
    <xf numFmtId="0" fontId="9" fillId="3" borderId="13" xfId="23" applyFont="1" applyFill="1" applyBorder="1" applyAlignment="1" applyProtection="1">
      <alignment horizontal="center"/>
      <protection locked="0"/>
    </xf>
    <xf numFmtId="0" fontId="9" fillId="3" borderId="14" xfId="23" applyFont="1" applyFill="1" applyBorder="1" applyAlignment="1" applyProtection="1">
      <alignment horizontal="center"/>
      <protection locked="0"/>
    </xf>
    <xf numFmtId="0" fontId="6" fillId="2" borderId="0" xfId="23" applyFont="1" applyFill="1" applyBorder="1" applyAlignment="1" applyProtection="1">
      <alignment horizontal="center" vertical="center"/>
      <protection/>
    </xf>
    <xf numFmtId="0" fontId="6" fillId="2" borderId="0" xfId="23" applyFont="1" applyFill="1" applyBorder="1" applyAlignment="1" applyProtection="1">
      <alignment vertical="center"/>
      <protection/>
    </xf>
    <xf numFmtId="0" fontId="12" fillId="8" borderId="5" xfId="0" applyFont="1" applyFill="1" applyBorder="1" applyAlignment="1" applyProtection="1">
      <alignment horizontal="center"/>
      <protection/>
    </xf>
    <xf numFmtId="0" fontId="12" fillId="8" borderId="12" xfId="0" applyFont="1" applyFill="1" applyBorder="1" applyAlignment="1" applyProtection="1">
      <alignment horizontal="center"/>
      <protection/>
    </xf>
    <xf numFmtId="0" fontId="9" fillId="2" borderId="66" xfId="23" applyFont="1" applyFill="1" applyBorder="1" applyAlignment="1" applyProtection="1">
      <alignment horizontal="center"/>
      <protection/>
    </xf>
    <xf numFmtId="0" fontId="9" fillId="2" borderId="67" xfId="23" applyFont="1" applyFill="1" applyBorder="1" applyAlignment="1" applyProtection="1">
      <alignment horizontal="center"/>
      <protection/>
    </xf>
    <xf numFmtId="0" fontId="12" fillId="8" borderId="64" xfId="0" applyFont="1" applyFill="1" applyBorder="1" applyAlignment="1" applyProtection="1">
      <alignment horizontal="center"/>
      <protection/>
    </xf>
    <xf numFmtId="0" fontId="12" fillId="8" borderId="65" xfId="0" applyFont="1" applyFill="1" applyBorder="1" applyAlignment="1" applyProtection="1">
      <alignment horizontal="center"/>
      <protection/>
    </xf>
    <xf numFmtId="49" fontId="0" fillId="9" borderId="5" xfId="0" applyNumberFormat="1" applyFont="1" applyFill="1" applyBorder="1" applyAlignment="1" applyProtection="1">
      <alignment horizontal="left"/>
      <protection locked="0"/>
    </xf>
    <xf numFmtId="49" fontId="6" fillId="3" borderId="5" xfId="23" applyNumberFormat="1" applyFont="1" applyFill="1" applyBorder="1" applyAlignment="1" applyProtection="1">
      <alignment horizontal="center"/>
      <protection locked="0"/>
    </xf>
    <xf numFmtId="49" fontId="0" fillId="9" borderId="5" xfId="0" applyNumberFormat="1" applyFont="1" applyFill="1" applyBorder="1" applyAlignment="1" applyProtection="1">
      <alignment horizontal="center"/>
      <protection locked="0"/>
    </xf>
    <xf numFmtId="10" fontId="6" fillId="3" borderId="12" xfId="23" applyNumberFormat="1" applyFont="1" applyFill="1" applyBorder="1" applyAlignment="1" applyProtection="1">
      <alignment horizontal="center"/>
      <protection locked="0"/>
    </xf>
    <xf numFmtId="10" fontId="0" fillId="9" borderId="5" xfId="0" applyNumberFormat="1" applyFont="1" applyFill="1" applyBorder="1" applyAlignment="1" applyProtection="1">
      <alignment horizontal="center"/>
      <protection locked="0"/>
    </xf>
    <xf numFmtId="10" fontId="0" fillId="9" borderId="12" xfId="0" applyNumberFormat="1" applyFont="1" applyFill="1" applyBorder="1" applyAlignment="1" applyProtection="1">
      <alignment horizontal="center"/>
      <protection locked="0"/>
    </xf>
    <xf numFmtId="10" fontId="6" fillId="3" borderId="5" xfId="23" applyNumberFormat="1" applyFont="1" applyFill="1" applyBorder="1" applyAlignment="1" applyProtection="1">
      <alignment horizontal="center"/>
      <protection locked="0"/>
    </xf>
    <xf numFmtId="49" fontId="0" fillId="9" borderId="13" xfId="0" applyNumberFormat="1" applyFont="1" applyFill="1" applyBorder="1" applyAlignment="1" applyProtection="1">
      <alignment horizontal="left"/>
      <protection locked="0"/>
    </xf>
    <xf numFmtId="49" fontId="0" fillId="9" borderId="13" xfId="0" applyNumberFormat="1" applyFont="1" applyFill="1" applyBorder="1" applyAlignment="1" applyProtection="1">
      <alignment horizontal="center"/>
      <protection locked="0"/>
    </xf>
    <xf numFmtId="10" fontId="6" fillId="3" borderId="13" xfId="23" applyNumberFormat="1" applyFont="1" applyFill="1" applyBorder="1" applyAlignment="1" applyProtection="1">
      <alignment horizontal="center"/>
      <protection locked="0"/>
    </xf>
    <xf numFmtId="10" fontId="6" fillId="3" borderId="14" xfId="23" applyNumberFormat="1" applyFont="1" applyFill="1" applyBorder="1" applyAlignment="1" applyProtection="1">
      <alignment horizontal="center"/>
      <protection locked="0"/>
    </xf>
    <xf numFmtId="0" fontId="9" fillId="2" borderId="5" xfId="23" applyFont="1" applyFill="1" applyBorder="1" applyAlignment="1" applyProtection="1">
      <alignment horizontal="center" vertical="center"/>
      <protection/>
    </xf>
    <xf numFmtId="0" fontId="9" fillId="2" borderId="12" xfId="23" applyFont="1" applyFill="1" applyBorder="1" applyAlignment="1" applyProtection="1">
      <alignment horizontal="center" vertical="center"/>
      <protection/>
    </xf>
    <xf numFmtId="0" fontId="9" fillId="2" borderId="12" xfId="23" applyFont="1" applyFill="1" applyBorder="1" applyAlignment="1" applyProtection="1">
      <alignment horizontal="center" vertical="center" wrapText="1"/>
      <protection/>
    </xf>
    <xf numFmtId="0" fontId="12" fillId="9" borderId="59" xfId="0" applyFont="1" applyFill="1" applyBorder="1" applyAlignment="1" applyProtection="1">
      <alignment vertical="top"/>
      <protection/>
    </xf>
    <xf numFmtId="0" fontId="12" fillId="9" borderId="60" xfId="0" applyFont="1" applyFill="1" applyBorder="1" applyAlignment="1" applyProtection="1">
      <alignment vertical="top"/>
      <protection/>
    </xf>
    <xf numFmtId="0" fontId="0" fillId="9" borderId="62" xfId="0" applyFill="1" applyBorder="1" applyAlignment="1" applyProtection="1">
      <alignment horizontal="right"/>
      <protection locked="0"/>
    </xf>
    <xf numFmtId="10" fontId="0" fillId="9" borderId="33" xfId="0" applyNumberFormat="1" applyFill="1" applyBorder="1" applyAlignment="1" applyProtection="1">
      <alignment horizontal="right"/>
      <protection locked="0"/>
    </xf>
    <xf numFmtId="49" fontId="0" fillId="9" borderId="5" xfId="0" applyNumberFormat="1" applyFont="1" applyFill="1" applyBorder="1" applyAlignment="1" applyProtection="1">
      <alignment horizontal="center"/>
      <protection locked="0"/>
    </xf>
    <xf numFmtId="1" fontId="6" fillId="3" borderId="5" xfId="23" applyNumberFormat="1" applyFont="1" applyFill="1" applyBorder="1" applyAlignment="1" applyProtection="1">
      <alignment horizontal="center"/>
      <protection locked="0"/>
    </xf>
    <xf numFmtId="1" fontId="6" fillId="3" borderId="5" xfId="23" applyNumberFormat="1" applyFont="1" applyFill="1" applyBorder="1" applyAlignment="1" applyProtection="1">
      <alignment horizontal="center"/>
      <protection locked="0"/>
    </xf>
    <xf numFmtId="1" fontId="6" fillId="3" borderId="12" xfId="23" applyNumberFormat="1" applyFont="1" applyFill="1" applyBorder="1" applyAlignment="1" applyProtection="1">
      <alignment horizontal="center"/>
      <protection/>
    </xf>
    <xf numFmtId="0" fontId="12" fillId="8" borderId="36" xfId="0" applyFont="1" applyFill="1" applyBorder="1" applyAlignment="1" applyProtection="1">
      <alignment horizontal="center" vertical="center" wrapText="1"/>
      <protection/>
    </xf>
    <xf numFmtId="0" fontId="12" fillId="8" borderId="76" xfId="0" applyFont="1" applyFill="1" applyBorder="1" applyAlignment="1" applyProtection="1">
      <alignment horizontal="center" vertical="center" wrapText="1"/>
      <protection/>
    </xf>
    <xf numFmtId="49" fontId="0" fillId="9" borderId="13" xfId="0" applyNumberFormat="1" applyFont="1" applyFill="1" applyBorder="1" applyAlignment="1" applyProtection="1">
      <alignment horizontal="center"/>
      <protection/>
    </xf>
    <xf numFmtId="1" fontId="6" fillId="3" borderId="13" xfId="23" applyNumberFormat="1" applyFont="1" applyFill="1" applyBorder="1" applyAlignment="1" applyProtection="1">
      <alignment horizontal="center"/>
      <protection/>
    </xf>
    <xf numFmtId="1" fontId="6" fillId="3" borderId="13" xfId="23" applyNumberFormat="1" applyFont="1" applyFill="1" applyBorder="1" applyAlignment="1" applyProtection="1">
      <alignment horizontal="center"/>
      <protection/>
    </xf>
    <xf numFmtId="1" fontId="6" fillId="3" borderId="14" xfId="23" applyNumberFormat="1" applyFont="1" applyFill="1" applyBorder="1" applyAlignment="1" applyProtection="1">
      <alignment horizontal="center"/>
      <protection/>
    </xf>
    <xf numFmtId="0" fontId="36" fillId="8" borderId="0" xfId="0" applyFont="1" applyFill="1" applyAlignment="1">
      <alignment vertical="center"/>
    </xf>
    <xf numFmtId="0" fontId="12" fillId="8" borderId="36" xfId="0" applyFont="1" applyFill="1" applyBorder="1" applyAlignment="1">
      <alignment horizontal="center" vertical="center"/>
    </xf>
    <xf numFmtId="0" fontId="12" fillId="8" borderId="76" xfId="0" applyFont="1" applyFill="1" applyBorder="1" applyAlignment="1">
      <alignment horizontal="center" vertical="center"/>
    </xf>
    <xf numFmtId="0" fontId="9" fillId="2" borderId="66" xfId="23" applyFont="1" applyFill="1" applyBorder="1" applyAlignment="1" applyProtection="1">
      <alignment horizontal="center" vertical="center"/>
      <protection/>
    </xf>
    <xf numFmtId="0" fontId="0" fillId="8" borderId="12" xfId="0" applyFill="1" applyBorder="1" applyAlignment="1">
      <alignment vertical="center"/>
    </xf>
    <xf numFmtId="0" fontId="9" fillId="2" borderId="67" xfId="23" applyFont="1" applyFill="1" applyBorder="1" applyAlignment="1" applyProtection="1">
      <alignment horizontal="center" vertical="center"/>
      <protection/>
    </xf>
    <xf numFmtId="0" fontId="0" fillId="8" borderId="14" xfId="0" applyFill="1" applyBorder="1" applyAlignment="1">
      <alignment vertical="center"/>
    </xf>
    <xf numFmtId="0" fontId="9" fillId="2" borderId="9" xfId="23" applyFont="1" applyFill="1" applyBorder="1" applyAlignment="1" applyProtection="1">
      <alignment horizontal="center" vertical="center"/>
      <protection/>
    </xf>
    <xf numFmtId="0" fontId="9" fillId="2" borderId="16" xfId="23" applyFont="1" applyFill="1" applyBorder="1" applyAlignment="1" applyProtection="1">
      <alignment horizontal="center" vertical="center"/>
      <protection/>
    </xf>
    <xf numFmtId="0" fontId="7" fillId="2" borderId="0" xfId="23" applyFont="1" applyFill="1" applyBorder="1" applyAlignment="1" applyProtection="1">
      <alignment horizontal="left"/>
      <protection/>
    </xf>
    <xf numFmtId="0" fontId="9" fillId="2" borderId="5" xfId="23" applyFont="1" applyFill="1" applyBorder="1" applyAlignment="1" applyProtection="1">
      <alignment vertical="center" wrapText="1"/>
      <protection/>
    </xf>
    <xf numFmtId="0" fontId="0" fillId="9" borderId="5" xfId="0" applyFill="1" applyBorder="1" applyAlignment="1" applyProtection="1">
      <alignment horizontal="center" vertical="center"/>
      <protection locked="0"/>
    </xf>
    <xf numFmtId="0" fontId="9" fillId="2" borderId="34" xfId="23" applyFont="1" applyFill="1" applyBorder="1" applyAlignment="1" applyProtection="1">
      <alignment horizontal="center" vertical="center"/>
      <protection/>
    </xf>
    <xf numFmtId="0" fontId="9" fillId="2" borderId="77" xfId="23" applyFont="1" applyFill="1" applyBorder="1" applyAlignment="1" applyProtection="1">
      <alignment horizontal="center" vertical="center"/>
      <protection/>
    </xf>
    <xf numFmtId="0" fontId="9" fillId="2" borderId="78" xfId="23" applyFont="1" applyFill="1" applyBorder="1" applyAlignment="1" applyProtection="1">
      <alignment horizontal="center" vertical="center"/>
      <protection/>
    </xf>
    <xf numFmtId="0" fontId="9" fillId="2" borderId="79" xfId="23" applyFont="1" applyFill="1" applyBorder="1" applyAlignment="1" applyProtection="1">
      <alignment horizontal="center" vertical="center"/>
      <protection/>
    </xf>
    <xf numFmtId="0" fontId="6" fillId="3" borderId="2" xfId="23" applyFont="1" applyFill="1" applyBorder="1" applyAlignment="1" applyProtection="1">
      <alignment horizontal="center"/>
      <protection/>
    </xf>
    <xf numFmtId="0" fontId="6" fillId="3" borderId="60" xfId="23" applyFont="1" applyFill="1" applyBorder="1" applyAlignment="1" applyProtection="1">
      <alignment horizontal="center"/>
      <protection locked="0"/>
    </xf>
    <xf numFmtId="0" fontId="6" fillId="3" borderId="14" xfId="23" applyFont="1" applyFill="1" applyBorder="1" applyAlignment="1" applyProtection="1">
      <alignment horizontal="center"/>
      <protection locked="0"/>
    </xf>
    <xf numFmtId="1" fontId="6" fillId="3" borderId="5" xfId="23" applyNumberFormat="1" applyFont="1" applyFill="1" applyBorder="1" applyAlignment="1" applyProtection="1">
      <alignment horizontal="center" vertical="center"/>
      <protection locked="0"/>
    </xf>
    <xf numFmtId="0" fontId="6" fillId="3" borderId="80" xfId="23" applyFont="1" applyFill="1" applyBorder="1" applyAlignment="1" applyProtection="1">
      <alignment horizontal="center" vertical="center"/>
      <protection/>
    </xf>
    <xf numFmtId="2" fontId="7" fillId="5" borderId="0" xfId="23" applyNumberFormat="1" applyFont="1" applyFill="1" applyBorder="1" applyAlignment="1" applyProtection="1">
      <alignment/>
      <protection locked="0"/>
    </xf>
    <xf numFmtId="14" fontId="6" fillId="3" borderId="5" xfId="23" applyNumberFormat="1" applyFont="1" applyFill="1" applyBorder="1" applyAlignment="1" applyProtection="1">
      <alignment horizontal="center"/>
      <protection locked="0"/>
    </xf>
    <xf numFmtId="49" fontId="12" fillId="9" borderId="22" xfId="0" applyNumberFormat="1" applyFont="1" applyFill="1" applyBorder="1" applyAlignment="1" applyProtection="1">
      <alignment horizontal="left" vertical="top"/>
      <protection/>
    </xf>
    <xf numFmtId="49" fontId="12" fillId="9" borderId="30" xfId="0" applyNumberFormat="1" applyFont="1" applyFill="1" applyBorder="1" applyAlignment="1" applyProtection="1">
      <alignment horizontal="left" wrapText="1"/>
      <protection/>
    </xf>
    <xf numFmtId="49" fontId="9" fillId="3" borderId="23" xfId="23" applyNumberFormat="1" applyFont="1" applyFill="1" applyBorder="1" applyAlignment="1" applyProtection="1">
      <alignment horizontal="left" vertical="top" wrapText="1"/>
      <protection/>
    </xf>
    <xf numFmtId="0" fontId="6" fillId="3" borderId="24" xfId="23" applyFont="1" applyFill="1" applyBorder="1" applyAlignment="1" applyProtection="1">
      <alignment horizontal="center"/>
      <protection/>
    </xf>
    <xf numFmtId="49" fontId="0" fillId="9" borderId="25" xfId="0" applyNumberFormat="1" applyFill="1" applyBorder="1" applyAlignment="1" applyProtection="1">
      <alignment horizontal="center"/>
      <protection locked="0"/>
    </xf>
    <xf numFmtId="14" fontId="6" fillId="3" borderId="36" xfId="23" applyNumberFormat="1" applyFont="1" applyFill="1" applyBorder="1" applyAlignment="1" applyProtection="1">
      <alignment horizontal="center"/>
      <protection locked="0"/>
    </xf>
    <xf numFmtId="0" fontId="0" fillId="10" borderId="0" xfId="0" applyFill="1" applyAlignment="1">
      <alignment/>
    </xf>
    <xf numFmtId="0" fontId="6" fillId="10" borderId="0" xfId="23" applyFont="1" applyFill="1" applyAlignment="1">
      <alignment/>
    </xf>
    <xf numFmtId="0" fontId="21" fillId="11" borderId="0" xfId="23" applyFont="1" applyFill="1" applyAlignment="1">
      <alignment/>
    </xf>
    <xf numFmtId="0" fontId="7" fillId="11" borderId="18" xfId="23" applyFont="1" applyFill="1" applyBorder="1" applyAlignment="1">
      <alignment/>
    </xf>
    <xf numFmtId="0" fontId="7" fillId="11" borderId="20" xfId="23" applyFont="1" applyFill="1" applyBorder="1" applyAlignment="1">
      <alignment horizontal="center"/>
    </xf>
    <xf numFmtId="0" fontId="7" fillId="11" borderId="6" xfId="23" applyFont="1" applyFill="1" applyBorder="1" applyAlignment="1">
      <alignment horizontal="center"/>
    </xf>
    <xf numFmtId="0" fontId="6" fillId="11" borderId="21" xfId="23" applyFont="1" applyFill="1" applyBorder="1" applyAlignment="1">
      <alignment/>
    </xf>
    <xf numFmtId="2" fontId="6" fillId="3" borderId="36" xfId="23" applyNumberFormat="1" applyFont="1" applyFill="1" applyBorder="1" applyAlignment="1" applyProtection="1">
      <alignment/>
      <protection locked="0"/>
    </xf>
    <xf numFmtId="2" fontId="6" fillId="3" borderId="7" xfId="23" applyNumberFormat="1" applyFont="1" applyFill="1" applyBorder="1" applyAlignment="1" applyProtection="1">
      <alignment/>
      <protection locked="0"/>
    </xf>
    <xf numFmtId="0" fontId="6" fillId="11" borderId="9" xfId="23" applyFont="1" applyFill="1" applyBorder="1" applyAlignment="1">
      <alignment/>
    </xf>
    <xf numFmtId="2" fontId="6" fillId="3" borderId="5" xfId="23" applyNumberFormat="1" applyFont="1" applyFill="1" applyBorder="1" applyAlignment="1" applyProtection="1">
      <alignment/>
      <protection locked="0"/>
    </xf>
    <xf numFmtId="2" fontId="6" fillId="3" borderId="17" xfId="23" applyNumberFormat="1" applyFont="1" applyFill="1" applyBorder="1" applyAlignment="1" applyProtection="1">
      <alignment/>
      <protection locked="0"/>
    </xf>
    <xf numFmtId="0" fontId="44" fillId="11" borderId="9" xfId="23" applyFont="1" applyFill="1" applyBorder="1" applyAlignment="1">
      <alignment/>
    </xf>
    <xf numFmtId="2" fontId="7" fillId="3" borderId="5" xfId="23" applyNumberFormat="1" applyFont="1" applyFill="1" applyBorder="1" applyAlignment="1">
      <alignment/>
    </xf>
    <xf numFmtId="2" fontId="7" fillId="3" borderId="17" xfId="23" applyNumberFormat="1" applyFont="1" applyFill="1" applyBorder="1" applyAlignment="1">
      <alignment/>
    </xf>
    <xf numFmtId="0" fontId="6" fillId="11" borderId="16" xfId="23" applyFont="1" applyFill="1" applyBorder="1" applyAlignment="1">
      <alignment/>
    </xf>
    <xf numFmtId="2" fontId="6" fillId="3" borderId="13" xfId="23" applyNumberFormat="1" applyFont="1" applyFill="1" applyBorder="1" applyAlignment="1">
      <alignment/>
    </xf>
    <xf numFmtId="2" fontId="6" fillId="3" borderId="37" xfId="23" applyNumberFormat="1" applyFont="1" applyFill="1" applyBorder="1" applyAlignment="1">
      <alignment/>
    </xf>
    <xf numFmtId="0" fontId="7" fillId="11" borderId="11" xfId="23" applyFont="1" applyFill="1" applyBorder="1" applyAlignment="1">
      <alignment/>
    </xf>
    <xf numFmtId="2" fontId="6" fillId="11" borderId="81" xfId="23" applyNumberFormat="1" applyFont="1" applyFill="1" applyBorder="1" applyAlignment="1">
      <alignment/>
    </xf>
    <xf numFmtId="2" fontId="6" fillId="11" borderId="35" xfId="23" applyNumberFormat="1" applyFont="1" applyFill="1" applyBorder="1" applyAlignment="1">
      <alignment/>
    </xf>
    <xf numFmtId="0" fontId="6" fillId="11" borderId="19" xfId="23" applyFont="1" applyFill="1" applyBorder="1" applyAlignment="1">
      <alignment/>
    </xf>
    <xf numFmtId="0" fontId="7" fillId="11" borderId="82" xfId="23" applyFont="1" applyFill="1" applyBorder="1" applyAlignment="1">
      <alignment horizontal="center"/>
    </xf>
    <xf numFmtId="0" fontId="6" fillId="11" borderId="30" xfId="23" applyFont="1" applyFill="1" applyBorder="1" applyAlignment="1">
      <alignment/>
    </xf>
    <xf numFmtId="2" fontId="6" fillId="3" borderId="76" xfId="23" applyNumberFormat="1" applyFont="1" applyFill="1" applyBorder="1" applyAlignment="1" applyProtection="1">
      <alignment/>
      <protection locked="0"/>
    </xf>
    <xf numFmtId="0" fontId="6" fillId="11" borderId="3" xfId="23" applyFont="1" applyFill="1" applyBorder="1" applyAlignment="1">
      <alignment/>
    </xf>
    <xf numFmtId="2" fontId="6" fillId="3" borderId="12" xfId="23" applyNumberFormat="1" applyFont="1" applyFill="1" applyBorder="1" applyAlignment="1" applyProtection="1">
      <alignment/>
      <protection locked="0"/>
    </xf>
    <xf numFmtId="0" fontId="7" fillId="11" borderId="3" xfId="23" applyFont="1" applyFill="1" applyBorder="1" applyAlignment="1">
      <alignment/>
    </xf>
    <xf numFmtId="2" fontId="7" fillId="3" borderId="12" xfId="23" applyNumberFormat="1" applyFont="1" applyFill="1" applyBorder="1" applyAlignment="1">
      <alignment/>
    </xf>
    <xf numFmtId="0" fontId="6" fillId="11" borderId="23" xfId="23" applyFont="1" applyFill="1" applyBorder="1" applyAlignment="1">
      <alignment/>
    </xf>
    <xf numFmtId="2" fontId="6" fillId="3" borderId="14" xfId="23" applyNumberFormat="1" applyFont="1" applyFill="1" applyBorder="1" applyAlignment="1">
      <alignment/>
    </xf>
    <xf numFmtId="0" fontId="6" fillId="11" borderId="0" xfId="23" applyFont="1" applyFill="1" applyBorder="1" applyAlignment="1">
      <alignment/>
    </xf>
    <xf numFmtId="2" fontId="6" fillId="11" borderId="83" xfId="23" applyNumberFormat="1" applyFont="1" applyFill="1" applyBorder="1" applyAlignment="1">
      <alignment/>
    </xf>
    <xf numFmtId="0" fontId="45" fillId="11" borderId="9" xfId="23" applyFont="1" applyFill="1" applyBorder="1" applyAlignment="1">
      <alignment/>
    </xf>
    <xf numFmtId="2" fontId="6" fillId="3" borderId="64" xfId="23" applyNumberFormat="1" applyFont="1" applyFill="1" applyBorder="1" applyAlignment="1" applyProtection="1">
      <alignment/>
      <protection locked="0"/>
    </xf>
    <xf numFmtId="2" fontId="6" fillId="3" borderId="84" xfId="23" applyNumberFormat="1" applyFont="1" applyFill="1" applyBorder="1" applyAlignment="1" applyProtection="1">
      <alignment/>
      <protection locked="0"/>
    </xf>
    <xf numFmtId="0" fontId="0" fillId="9" borderId="5" xfId="0" applyFill="1" applyBorder="1" applyAlignment="1">
      <alignment horizontal="center" vertical="center"/>
    </xf>
    <xf numFmtId="2" fontId="0" fillId="9" borderId="5" xfId="0" applyNumberFormat="1" applyFill="1" applyBorder="1" applyAlignment="1">
      <alignment horizontal="center" vertical="center"/>
    </xf>
    <xf numFmtId="1" fontId="0" fillId="9" borderId="13" xfId="0" applyNumberFormat="1" applyFill="1" applyBorder="1" applyAlignment="1">
      <alignment horizontal="center" vertical="center"/>
    </xf>
    <xf numFmtId="0" fontId="0" fillId="9" borderId="85" xfId="0" applyFont="1" applyFill="1" applyBorder="1" applyAlignment="1" applyProtection="1">
      <alignment horizontal="center" vertical="center"/>
      <protection locked="0"/>
    </xf>
    <xf numFmtId="0" fontId="6" fillId="3" borderId="2" xfId="23" applyFont="1" applyFill="1" applyBorder="1" applyAlignment="1" applyProtection="1">
      <alignment horizontal="center" vertical="center"/>
      <protection locked="0"/>
    </xf>
    <xf numFmtId="0" fontId="15" fillId="5" borderId="86" xfId="23" applyFont="1" applyFill="1" applyBorder="1" applyAlignment="1">
      <alignment/>
    </xf>
    <xf numFmtId="0" fontId="9" fillId="5" borderId="87" xfId="23" applyFont="1" applyFill="1" applyBorder="1" applyAlignment="1">
      <alignment/>
    </xf>
    <xf numFmtId="0" fontId="9" fillId="5" borderId="88" xfId="23" applyFont="1" applyFill="1" applyBorder="1" applyAlignment="1">
      <alignment horizontal="left"/>
    </xf>
    <xf numFmtId="0" fontId="9" fillId="5" borderId="89" xfId="23" applyFont="1" applyFill="1" applyBorder="1" applyAlignment="1">
      <alignment horizontal="right"/>
    </xf>
    <xf numFmtId="49" fontId="7" fillId="5" borderId="90" xfId="23" applyNumberFormat="1" applyFont="1" applyFill="1" applyBorder="1" applyAlignment="1">
      <alignment horizontal="center"/>
    </xf>
    <xf numFmtId="0" fontId="9" fillId="5" borderId="86" xfId="23" applyFont="1" applyFill="1" applyBorder="1" applyAlignment="1">
      <alignment horizontal="left"/>
    </xf>
    <xf numFmtId="0" fontId="9" fillId="5" borderId="0" xfId="23" applyFont="1" applyFill="1" applyBorder="1" applyAlignment="1">
      <alignment horizontal="right"/>
    </xf>
    <xf numFmtId="0" fontId="7" fillId="5" borderId="87" xfId="23" applyFont="1" applyFill="1" applyBorder="1" applyAlignment="1" applyProtection="1">
      <alignment horizontal="left"/>
      <protection locked="0"/>
    </xf>
    <xf numFmtId="0" fontId="6" fillId="5" borderId="0" xfId="23" applyFont="1" applyFill="1" applyBorder="1" applyAlignment="1" applyProtection="1">
      <alignment horizontal="center"/>
      <protection locked="0"/>
    </xf>
    <xf numFmtId="0" fontId="15" fillId="5" borderId="88" xfId="23" applyFont="1" applyFill="1" applyBorder="1" applyAlignment="1">
      <alignment/>
    </xf>
    <xf numFmtId="0" fontId="16" fillId="5" borderId="89" xfId="23" applyFont="1" applyFill="1" applyBorder="1" applyAlignment="1">
      <alignment horizontal="center"/>
    </xf>
    <xf numFmtId="49" fontId="6" fillId="5" borderId="90" xfId="23" applyNumberFormat="1" applyFont="1" applyFill="1" applyBorder="1" applyAlignment="1" applyProtection="1">
      <alignment horizontal="center"/>
      <protection locked="0"/>
    </xf>
    <xf numFmtId="1" fontId="6" fillId="3" borderId="59" xfId="23" applyNumberFormat="1" applyFont="1" applyFill="1" applyBorder="1" applyAlignment="1" applyProtection="1">
      <alignment horizontal="center" vertical="center"/>
      <protection locked="0"/>
    </xf>
    <xf numFmtId="1" fontId="6" fillId="3" borderId="80" xfId="23" applyNumberFormat="1" applyFont="1" applyFill="1" applyBorder="1" applyAlignment="1" applyProtection="1">
      <alignment horizontal="center" vertical="center"/>
      <protection locked="0"/>
    </xf>
    <xf numFmtId="0" fontId="45" fillId="11" borderId="34" xfId="23" applyFont="1" applyFill="1" applyBorder="1" applyAlignment="1">
      <alignment/>
    </xf>
    <xf numFmtId="0" fontId="45" fillId="11" borderId="31" xfId="23" applyFont="1" applyFill="1" applyBorder="1" applyAlignment="1">
      <alignment/>
    </xf>
    <xf numFmtId="2" fontId="6" fillId="3" borderId="42" xfId="23" applyNumberFormat="1" applyFont="1" applyFill="1" applyBorder="1" applyAlignment="1" applyProtection="1">
      <alignment/>
      <protection locked="0"/>
    </xf>
    <xf numFmtId="0" fontId="44" fillId="11" borderId="34" xfId="23" applyFont="1" applyFill="1" applyBorder="1" applyAlignment="1">
      <alignment/>
    </xf>
    <xf numFmtId="2" fontId="7" fillId="3" borderId="42" xfId="23" applyNumberFormat="1" applyFont="1" applyFill="1" applyBorder="1" applyAlignment="1" applyProtection="1">
      <alignment/>
      <protection/>
    </xf>
    <xf numFmtId="0" fontId="7" fillId="2" borderId="0" xfId="23" applyFont="1" applyFill="1" applyAlignment="1">
      <alignment horizontal="center"/>
    </xf>
    <xf numFmtId="49" fontId="9" fillId="3" borderId="18" xfId="23" applyNumberFormat="1" applyFont="1" applyFill="1" applyBorder="1" applyAlignment="1">
      <alignment horizontal="left" vertical="top"/>
    </xf>
    <xf numFmtId="49" fontId="9" fillId="3" borderId="91" xfId="23" applyNumberFormat="1" applyFont="1" applyFill="1" applyBorder="1" applyAlignment="1">
      <alignment horizontal="left" vertical="top"/>
    </xf>
    <xf numFmtId="49" fontId="9" fillId="3" borderId="22" xfId="23" applyNumberFormat="1" applyFont="1" applyFill="1" applyBorder="1" applyAlignment="1">
      <alignment vertical="top" wrapText="1"/>
    </xf>
    <xf numFmtId="49" fontId="6" fillId="3" borderId="6" xfId="23" applyNumberFormat="1" applyFont="1" applyFill="1" applyBorder="1" applyAlignment="1" applyProtection="1">
      <alignment horizontal="center"/>
      <protection locked="0"/>
    </xf>
    <xf numFmtId="49" fontId="9" fillId="3" borderId="21" xfId="23" applyNumberFormat="1" applyFont="1" applyFill="1" applyBorder="1" applyAlignment="1">
      <alignment horizontal="left" vertical="top"/>
    </xf>
    <xf numFmtId="49" fontId="9" fillId="3" borderId="22" xfId="23" applyNumberFormat="1" applyFont="1" applyFill="1" applyBorder="1" applyAlignment="1">
      <alignment horizontal="left" vertical="top"/>
    </xf>
    <xf numFmtId="49" fontId="6" fillId="3" borderId="7" xfId="23" applyNumberFormat="1" applyFont="1" applyFill="1" applyBorder="1" applyAlignment="1" applyProtection="1">
      <alignment horizontal="center"/>
      <protection locked="0"/>
    </xf>
    <xf numFmtId="0" fontId="9" fillId="3" borderId="16" xfId="23" applyFont="1" applyFill="1" applyBorder="1" applyAlignment="1">
      <alignment horizontal="left" vertical="top"/>
    </xf>
    <xf numFmtId="0" fontId="9" fillId="3" borderId="23" xfId="23" applyFont="1" applyFill="1" applyBorder="1" applyAlignment="1">
      <alignment horizontal="left" wrapText="1"/>
    </xf>
    <xf numFmtId="0" fontId="9" fillId="3" borderId="23" xfId="23" applyFont="1" applyFill="1" applyBorder="1" applyAlignment="1">
      <alignment horizontal="left" vertical="top" wrapText="1"/>
    </xf>
    <xf numFmtId="0" fontId="9" fillId="3" borderId="21" xfId="23" applyFont="1" applyFill="1" applyBorder="1" applyAlignment="1">
      <alignment horizontal="left" vertical="top"/>
    </xf>
    <xf numFmtId="0" fontId="9" fillId="9" borderId="30" xfId="0" applyFont="1" applyFill="1" applyBorder="1" applyAlignment="1" applyProtection="1">
      <alignment horizontal="left" vertical="top"/>
      <protection/>
    </xf>
    <xf numFmtId="0" fontId="9" fillId="9" borderId="30" xfId="0" applyFont="1" applyFill="1" applyBorder="1" applyAlignment="1" applyProtection="1">
      <alignment horizontal="left" wrapText="1"/>
      <protection/>
    </xf>
    <xf numFmtId="0" fontId="9" fillId="3" borderId="9" xfId="23" applyFont="1" applyFill="1" applyBorder="1" applyAlignment="1">
      <alignment horizontal="left" vertical="top"/>
    </xf>
    <xf numFmtId="0" fontId="9" fillId="3" borderId="3" xfId="23" applyFont="1" applyFill="1" applyBorder="1" applyAlignment="1">
      <alignment horizontal="left" vertical="top"/>
    </xf>
    <xf numFmtId="49" fontId="6" fillId="3" borderId="17" xfId="23" applyNumberFormat="1" applyFont="1" applyFill="1" applyBorder="1" applyAlignment="1" applyProtection="1">
      <alignment horizontal="center"/>
      <protection locked="0"/>
    </xf>
    <xf numFmtId="49" fontId="6" fillId="5" borderId="92" xfId="23" applyNumberFormat="1" applyFont="1" applyFill="1" applyBorder="1" applyAlignment="1" applyProtection="1">
      <alignment horizontal="left"/>
      <protection locked="0"/>
    </xf>
    <xf numFmtId="0" fontId="6" fillId="3" borderId="0" xfId="0" applyFont="1" applyFill="1" applyAlignment="1">
      <alignment/>
    </xf>
    <xf numFmtId="0" fontId="6" fillId="0" borderId="0" xfId="0" applyFont="1" applyFill="1" applyAlignment="1">
      <alignment/>
    </xf>
    <xf numFmtId="0" fontId="6" fillId="3" borderId="0" xfId="0" applyFont="1" applyFill="1" applyAlignment="1">
      <alignment horizontal="left"/>
    </xf>
    <xf numFmtId="0" fontId="6" fillId="0" borderId="0" xfId="0" applyFont="1" applyFill="1" applyAlignment="1">
      <alignment horizontal="left"/>
    </xf>
    <xf numFmtId="0" fontId="9" fillId="8" borderId="4" xfId="0" applyNumberFormat="1" applyFont="1" applyFill="1" applyBorder="1" applyAlignment="1" applyProtection="1">
      <alignment horizontal="center"/>
      <protection/>
    </xf>
    <xf numFmtId="0" fontId="9" fillId="2" borderId="5" xfId="23" applyNumberFormat="1" applyFont="1" applyFill="1" applyBorder="1" applyAlignment="1" applyProtection="1">
      <alignment horizontal="center"/>
      <protection/>
    </xf>
    <xf numFmtId="0" fontId="9" fillId="2" borderId="12" xfId="23" applyNumberFormat="1" applyFont="1" applyFill="1" applyBorder="1" applyAlignment="1" applyProtection="1">
      <alignment horizontal="center"/>
      <protection/>
    </xf>
    <xf numFmtId="0" fontId="9" fillId="8" borderId="4" xfId="0" applyFont="1" applyFill="1" applyBorder="1" applyAlignment="1" applyProtection="1">
      <alignment horizontal="center" wrapText="1"/>
      <protection/>
    </xf>
    <xf numFmtId="0" fontId="9" fillId="8" borderId="5" xfId="0" applyFont="1" applyFill="1" applyBorder="1" applyAlignment="1" applyProtection="1">
      <alignment horizontal="center" wrapText="1"/>
      <protection/>
    </xf>
    <xf numFmtId="0" fontId="9" fillId="8" borderId="12" xfId="0" applyFont="1" applyFill="1" applyBorder="1" applyAlignment="1" applyProtection="1">
      <alignment horizontal="center" wrapText="1"/>
      <protection/>
    </xf>
    <xf numFmtId="3" fontId="6" fillId="9" borderId="5" xfId="0" applyNumberFormat="1" applyFont="1" applyFill="1" applyBorder="1" applyAlignment="1" applyProtection="1">
      <alignment horizontal="center" vertical="center"/>
      <protection/>
    </xf>
    <xf numFmtId="3" fontId="6" fillId="3" borderId="12" xfId="23" applyNumberFormat="1" applyFont="1" applyFill="1" applyBorder="1" applyAlignment="1" applyProtection="1">
      <alignment horizontal="center" vertical="center"/>
      <protection/>
    </xf>
    <xf numFmtId="3" fontId="6" fillId="3" borderId="5" xfId="23" applyNumberFormat="1" applyFont="1" applyFill="1" applyBorder="1" applyAlignment="1" applyProtection="1">
      <alignment horizontal="center" vertical="center"/>
      <protection/>
    </xf>
    <xf numFmtId="3" fontId="6" fillId="3" borderId="12" xfId="23" applyNumberFormat="1" applyFont="1" applyFill="1" applyBorder="1" applyAlignment="1" applyProtection="1">
      <alignment horizontal="center" vertical="center"/>
      <protection locked="0"/>
    </xf>
    <xf numFmtId="3" fontId="6" fillId="9" borderId="80" xfId="0" applyNumberFormat="1" applyFont="1" applyFill="1" applyBorder="1" applyAlignment="1" applyProtection="1">
      <alignment horizontal="center" vertical="center"/>
      <protection/>
    </xf>
    <xf numFmtId="3" fontId="6" fillId="3" borderId="80" xfId="23" applyNumberFormat="1" applyFont="1" applyFill="1" applyBorder="1" applyAlignment="1" applyProtection="1">
      <alignment horizontal="center" vertical="center"/>
      <protection/>
    </xf>
    <xf numFmtId="3" fontId="6" fillId="3" borderId="42" xfId="23" applyNumberFormat="1" applyFont="1" applyFill="1" applyBorder="1" applyAlignment="1" applyProtection="1">
      <alignment horizontal="center" vertical="center"/>
      <protection locked="0"/>
    </xf>
    <xf numFmtId="3" fontId="6" fillId="9" borderId="93" xfId="0" applyNumberFormat="1" applyFont="1" applyFill="1" applyBorder="1" applyAlignment="1" applyProtection="1">
      <alignment horizontal="center" vertical="center"/>
      <protection/>
    </xf>
    <xf numFmtId="3" fontId="6" fillId="3" borderId="93" xfId="23" applyNumberFormat="1" applyFont="1" applyFill="1" applyBorder="1" applyAlignment="1" applyProtection="1">
      <alignment horizontal="center" vertical="center"/>
      <protection/>
    </xf>
    <xf numFmtId="3" fontId="6" fillId="3" borderId="94" xfId="23" applyNumberFormat="1" applyFont="1" applyFill="1" applyBorder="1" applyAlignment="1" applyProtection="1">
      <alignment horizontal="center" vertical="center"/>
      <protection locked="0"/>
    </xf>
    <xf numFmtId="3" fontId="6" fillId="9" borderId="95" xfId="0" applyNumberFormat="1" applyFont="1" applyFill="1" applyBorder="1" applyAlignment="1" applyProtection="1">
      <alignment horizontal="center" vertical="center"/>
      <protection/>
    </xf>
    <xf numFmtId="3" fontId="6" fillId="3" borderId="95" xfId="23" applyNumberFormat="1" applyFont="1" applyFill="1" applyBorder="1" applyAlignment="1" applyProtection="1">
      <alignment horizontal="center" vertical="center"/>
      <protection/>
    </xf>
    <xf numFmtId="3" fontId="6" fillId="3" borderId="96" xfId="23" applyNumberFormat="1" applyFont="1" applyFill="1" applyBorder="1" applyAlignment="1" applyProtection="1">
      <alignment horizontal="center" vertical="center"/>
      <protection locked="0"/>
    </xf>
    <xf numFmtId="3" fontId="6" fillId="9" borderId="64" xfId="0" applyNumberFormat="1" applyFont="1" applyFill="1" applyBorder="1" applyAlignment="1" applyProtection="1">
      <alignment horizontal="center" vertical="center"/>
      <protection/>
    </xf>
    <xf numFmtId="3" fontId="6" fillId="9" borderId="13" xfId="0" applyNumberFormat="1" applyFont="1" applyFill="1" applyBorder="1" applyAlignment="1" applyProtection="1">
      <alignment horizontal="center" vertical="center"/>
      <protection/>
    </xf>
    <xf numFmtId="3" fontId="6" fillId="3" borderId="13" xfId="23" applyNumberFormat="1" applyFont="1" applyFill="1" applyBorder="1" applyAlignment="1" applyProtection="1">
      <alignment horizontal="center" vertical="center"/>
      <protection/>
    </xf>
    <xf numFmtId="3" fontId="6" fillId="3" borderId="14" xfId="23" applyNumberFormat="1" applyFont="1" applyFill="1" applyBorder="1" applyAlignment="1" applyProtection="1">
      <alignment horizontal="center" vertical="center"/>
      <protection locked="0"/>
    </xf>
    <xf numFmtId="0" fontId="6" fillId="8" borderId="9" xfId="0" applyFont="1" applyFill="1" applyBorder="1" applyAlignment="1" applyProtection="1">
      <alignment/>
      <protection/>
    </xf>
    <xf numFmtId="0" fontId="6" fillId="8" borderId="3" xfId="0" applyFont="1" applyFill="1" applyBorder="1" applyAlignment="1" applyProtection="1">
      <alignment/>
      <protection/>
    </xf>
    <xf numFmtId="0" fontId="9" fillId="8" borderId="5" xfId="0" applyFont="1" applyFill="1" applyBorder="1" applyAlignment="1" applyProtection="1">
      <alignment horizontal="center" vertical="center" wrapText="1"/>
      <protection/>
    </xf>
    <xf numFmtId="0" fontId="9" fillId="8" borderId="2" xfId="0" applyFont="1" applyFill="1" applyBorder="1" applyAlignment="1" applyProtection="1">
      <alignment horizontal="center" vertical="center" wrapText="1"/>
      <protection/>
    </xf>
    <xf numFmtId="0" fontId="6" fillId="8" borderId="5" xfId="0" applyFont="1" applyFill="1" applyBorder="1" applyAlignment="1" applyProtection="1">
      <alignment/>
      <protection/>
    </xf>
    <xf numFmtId="0" fontId="9" fillId="8" borderId="12" xfId="0" applyFont="1" applyFill="1" applyBorder="1" applyAlignment="1" applyProtection="1">
      <alignment horizontal="center" vertical="center" wrapText="1"/>
      <protection/>
    </xf>
    <xf numFmtId="3" fontId="6" fillId="3" borderId="5" xfId="23" applyNumberFormat="1" applyFont="1" applyFill="1" applyBorder="1" applyAlignment="1" applyProtection="1">
      <alignment horizontal="center" vertical="center"/>
      <protection locked="0"/>
    </xf>
    <xf numFmtId="3" fontId="6" fillId="9" borderId="12" xfId="0" applyNumberFormat="1" applyFont="1" applyFill="1" applyBorder="1" applyAlignment="1" applyProtection="1">
      <alignment horizontal="center" vertical="center"/>
      <protection locked="0"/>
    </xf>
    <xf numFmtId="3" fontId="6" fillId="9" borderId="5" xfId="0" applyNumberFormat="1" applyFont="1" applyFill="1" applyBorder="1" applyAlignment="1" applyProtection="1">
      <alignment horizontal="center" vertical="center"/>
      <protection locked="0"/>
    </xf>
    <xf numFmtId="0" fontId="9" fillId="8" borderId="5" xfId="0" applyFont="1" applyFill="1" applyBorder="1" applyAlignment="1" applyProtection="1">
      <alignment vertical="center"/>
      <protection/>
    </xf>
    <xf numFmtId="3" fontId="6" fillId="9" borderId="12" xfId="0" applyNumberFormat="1" applyFont="1" applyFill="1" applyBorder="1" applyAlignment="1">
      <alignment horizontal="center" vertical="center"/>
    </xf>
    <xf numFmtId="0" fontId="9" fillId="8" borderId="5" xfId="0" applyFont="1" applyFill="1" applyBorder="1" applyAlignment="1" applyProtection="1">
      <alignment vertical="top" wrapText="1"/>
      <protection/>
    </xf>
    <xf numFmtId="3" fontId="6" fillId="9" borderId="13" xfId="0" applyNumberFormat="1" applyFont="1" applyFill="1" applyBorder="1" applyAlignment="1" applyProtection="1">
      <alignment horizontal="center" vertical="center"/>
      <protection locked="0"/>
    </xf>
    <xf numFmtId="0" fontId="9" fillId="8" borderId="13" xfId="0" applyFont="1" applyFill="1" applyBorder="1" applyAlignment="1" applyProtection="1">
      <alignment vertical="center"/>
      <protection/>
    </xf>
    <xf numFmtId="3" fontId="6" fillId="9" borderId="14" xfId="0" applyNumberFormat="1" applyFont="1" applyFill="1" applyBorder="1" applyAlignment="1" applyProtection="1">
      <alignment horizontal="center" vertical="center"/>
      <protection locked="0"/>
    </xf>
    <xf numFmtId="0" fontId="6" fillId="3" borderId="5" xfId="23" applyFont="1" applyFill="1" applyBorder="1" applyAlignment="1" applyProtection="1">
      <alignment horizontal="center" vertical="center"/>
      <protection/>
    </xf>
    <xf numFmtId="0" fontId="9" fillId="8" borderId="36" xfId="0" applyFont="1" applyFill="1" applyBorder="1" applyAlignment="1" applyProtection="1">
      <alignment horizontal="center"/>
      <protection/>
    </xf>
    <xf numFmtId="0" fontId="9" fillId="8" borderId="76" xfId="0" applyFont="1" applyFill="1" applyBorder="1" applyAlignment="1" applyProtection="1">
      <alignment horizontal="center"/>
      <protection/>
    </xf>
    <xf numFmtId="0" fontId="9" fillId="8" borderId="66" xfId="0" applyFont="1" applyFill="1" applyBorder="1" applyAlignment="1">
      <alignment horizontal="center" vertical="center"/>
    </xf>
    <xf numFmtId="10" fontId="6" fillId="9" borderId="5" xfId="0" applyNumberFormat="1" applyFont="1" applyFill="1" applyBorder="1" applyAlignment="1" applyProtection="1">
      <alignment horizontal="center" vertical="center"/>
      <protection/>
    </xf>
    <xf numFmtId="0" fontId="6" fillId="8" borderId="12" xfId="0" applyFont="1" applyFill="1" applyBorder="1" applyAlignment="1" applyProtection="1">
      <alignment horizontal="left"/>
      <protection/>
    </xf>
    <xf numFmtId="1" fontId="6" fillId="3" borderId="5" xfId="23" applyNumberFormat="1" applyFont="1" applyFill="1" applyBorder="1" applyAlignment="1" applyProtection="1">
      <alignment horizontal="center" vertical="center"/>
      <protection/>
    </xf>
    <xf numFmtId="10" fontId="6" fillId="2" borderId="12" xfId="23" applyNumberFormat="1" applyFont="1" applyFill="1" applyBorder="1" applyAlignment="1" applyProtection="1">
      <alignment horizontal="left"/>
      <protection/>
    </xf>
    <xf numFmtId="1" fontId="6" fillId="9" borderId="5" xfId="0" applyNumberFormat="1" applyFont="1" applyFill="1" applyBorder="1" applyAlignment="1" applyProtection="1">
      <alignment horizontal="center" vertical="center"/>
      <protection/>
    </xf>
    <xf numFmtId="10" fontId="6" fillId="8" borderId="12" xfId="0" applyNumberFormat="1" applyFont="1" applyFill="1" applyBorder="1" applyAlignment="1" applyProtection="1">
      <alignment horizontal="left"/>
      <protection/>
    </xf>
    <xf numFmtId="1" fontId="6" fillId="3" borderId="5" xfId="23" applyNumberFormat="1" applyFont="1" applyFill="1" applyBorder="1" applyAlignment="1" applyProtection="1">
      <alignment horizontal="center" vertical="center"/>
      <protection locked="0"/>
    </xf>
    <xf numFmtId="1" fontId="6" fillId="9" borderId="5" xfId="0" applyNumberFormat="1" applyFont="1" applyFill="1" applyBorder="1" applyAlignment="1" applyProtection="1">
      <alignment horizontal="center" vertical="center"/>
      <protection locked="0"/>
    </xf>
    <xf numFmtId="0" fontId="6" fillId="2" borderId="12" xfId="23" applyFont="1" applyFill="1" applyBorder="1" applyAlignment="1" applyProtection="1">
      <alignment horizontal="left"/>
      <protection/>
    </xf>
    <xf numFmtId="1" fontId="6" fillId="3" borderId="13" xfId="23" applyNumberFormat="1" applyFont="1" applyFill="1" applyBorder="1" applyAlignment="1" applyProtection="1">
      <alignment horizontal="center" vertical="center"/>
      <protection/>
    </xf>
    <xf numFmtId="10" fontId="6" fillId="2" borderId="14" xfId="23" applyNumberFormat="1" applyFont="1" applyFill="1" applyBorder="1" applyAlignment="1" applyProtection="1">
      <alignment horizontal="left"/>
      <protection/>
    </xf>
    <xf numFmtId="2" fontId="6" fillId="9" borderId="20" xfId="0" applyNumberFormat="1" applyFont="1" applyFill="1" applyBorder="1" applyAlignment="1" applyProtection="1">
      <alignment horizontal="center" vertical="center"/>
      <protection locked="0"/>
    </xf>
    <xf numFmtId="2" fontId="6" fillId="9" borderId="82" xfId="0" applyNumberFormat="1" applyFont="1" applyFill="1" applyBorder="1" applyAlignment="1" applyProtection="1">
      <alignment horizontal="center" vertical="center"/>
      <protection locked="0"/>
    </xf>
    <xf numFmtId="0" fontId="6" fillId="3" borderId="13" xfId="23" applyFont="1" applyFill="1" applyBorder="1" applyAlignment="1" applyProtection="1">
      <alignment horizontal="center" vertical="center"/>
      <protection locked="0"/>
    </xf>
    <xf numFmtId="0" fontId="6" fillId="2" borderId="14" xfId="23" applyFont="1" applyFill="1" applyBorder="1" applyAlignment="1" applyProtection="1">
      <alignment horizontal="left"/>
      <protection/>
    </xf>
    <xf numFmtId="0" fontId="6" fillId="8" borderId="0" xfId="0" applyFont="1" applyFill="1" applyBorder="1" applyAlignment="1">
      <alignment horizontal="left"/>
    </xf>
    <xf numFmtId="0" fontId="6" fillId="3" borderId="5" xfId="23" applyFont="1" applyFill="1" applyBorder="1" applyAlignment="1" applyProtection="1">
      <alignment horizontal="center" vertical="center"/>
      <protection locked="0"/>
    </xf>
    <xf numFmtId="10" fontId="6" fillId="3" borderId="5" xfId="23" applyNumberFormat="1" applyFont="1" applyFill="1" applyBorder="1" applyAlignment="1" applyProtection="1">
      <alignment horizontal="center" vertical="center"/>
      <protection/>
    </xf>
    <xf numFmtId="0" fontId="6" fillId="3" borderId="13" xfId="23" applyFont="1" applyFill="1" applyBorder="1" applyAlignment="1" applyProtection="1">
      <alignment horizontal="center" vertical="center"/>
      <protection/>
    </xf>
    <xf numFmtId="0" fontId="6" fillId="2" borderId="0" xfId="23" applyFont="1" applyFill="1" applyBorder="1" applyAlignment="1" applyProtection="1">
      <alignment horizontal="left"/>
      <protection/>
    </xf>
    <xf numFmtId="0" fontId="6" fillId="3" borderId="0" xfId="0" applyFont="1" applyFill="1" applyAlignment="1" applyProtection="1">
      <alignment/>
      <protection/>
    </xf>
    <xf numFmtId="0" fontId="6" fillId="0" borderId="0" xfId="0" applyFont="1" applyFill="1" applyAlignment="1" applyProtection="1">
      <alignment/>
      <protection/>
    </xf>
    <xf numFmtId="0" fontId="9" fillId="2" borderId="5" xfId="23" applyFont="1" applyFill="1" applyBorder="1" applyAlignment="1" applyProtection="1">
      <alignment horizontal="center"/>
      <protection/>
    </xf>
    <xf numFmtId="0" fontId="9" fillId="2" borderId="12" xfId="23" applyFont="1" applyFill="1" applyBorder="1" applyAlignment="1" applyProtection="1">
      <alignment horizontal="center"/>
      <protection/>
    </xf>
    <xf numFmtId="0" fontId="9" fillId="2" borderId="3" xfId="23" applyFont="1" applyFill="1" applyBorder="1" applyAlignment="1" applyProtection="1">
      <alignment vertical="center"/>
      <protection/>
    </xf>
    <xf numFmtId="0" fontId="6" fillId="2" borderId="5" xfId="23" applyFont="1" applyFill="1" applyBorder="1" applyAlignment="1" applyProtection="1">
      <alignment vertical="center"/>
      <protection/>
    </xf>
    <xf numFmtId="0" fontId="6" fillId="3" borderId="5" xfId="23" applyFont="1" applyFill="1" applyBorder="1" applyAlignment="1" applyProtection="1">
      <alignment vertical="center"/>
      <protection locked="0"/>
    </xf>
    <xf numFmtId="0" fontId="6" fillId="2" borderId="5" xfId="23" applyFont="1" applyFill="1" applyBorder="1" applyAlignment="1" applyProtection="1">
      <alignment/>
      <protection/>
    </xf>
    <xf numFmtId="0" fontId="6" fillId="3" borderId="12" xfId="0" applyFont="1" applyFill="1" applyBorder="1" applyAlignment="1" applyProtection="1">
      <alignment/>
      <protection/>
    </xf>
    <xf numFmtId="0" fontId="9" fillId="2" borderId="97" xfId="23" applyFont="1" applyFill="1" applyBorder="1" applyAlignment="1" applyProtection="1">
      <alignment vertical="center"/>
      <protection/>
    </xf>
    <xf numFmtId="0" fontId="6" fillId="9" borderId="5" xfId="0" applyFont="1" applyFill="1" applyBorder="1" applyAlignment="1" applyProtection="1">
      <alignment vertical="center"/>
      <protection locked="0"/>
    </xf>
    <xf numFmtId="0" fontId="6" fillId="9" borderId="5" xfId="0" applyFont="1" applyFill="1" applyBorder="1" applyAlignment="1" applyProtection="1">
      <alignment vertical="center"/>
      <protection/>
    </xf>
    <xf numFmtId="0" fontId="6" fillId="3" borderId="5" xfId="0" applyFont="1" applyFill="1" applyBorder="1" applyAlignment="1" applyProtection="1">
      <alignment/>
      <protection/>
    </xf>
    <xf numFmtId="0" fontId="9" fillId="2" borderId="11" xfId="23" applyFont="1" applyFill="1" applyBorder="1" applyAlignment="1" applyProtection="1">
      <alignment horizontal="center" vertical="center"/>
      <protection/>
    </xf>
    <xf numFmtId="0" fontId="6" fillId="3" borderId="5" xfId="23" applyFont="1" applyFill="1" applyBorder="1" applyAlignment="1" applyProtection="1">
      <alignment vertical="center"/>
      <protection/>
    </xf>
    <xf numFmtId="0" fontId="9" fillId="2" borderId="31" xfId="23" applyFont="1" applyFill="1" applyBorder="1" applyAlignment="1" applyProtection="1">
      <alignment vertical="center"/>
      <protection/>
    </xf>
    <xf numFmtId="0" fontId="6" fillId="3" borderId="80" xfId="23" applyFont="1" applyFill="1" applyBorder="1" applyAlignment="1" applyProtection="1">
      <alignment vertical="center"/>
      <protection locked="0"/>
    </xf>
    <xf numFmtId="0" fontId="9" fillId="2" borderId="26" xfId="23" applyFont="1" applyFill="1" applyBorder="1" applyAlignment="1" applyProtection="1">
      <alignment vertical="center" wrapText="1"/>
      <protection/>
    </xf>
    <xf numFmtId="0" fontId="6" fillId="3" borderId="12" xfId="23" applyFont="1" applyFill="1" applyBorder="1" applyAlignment="1" applyProtection="1">
      <alignment vertical="center"/>
      <protection/>
    </xf>
    <xf numFmtId="0" fontId="6" fillId="2" borderId="80" xfId="23" applyFont="1" applyFill="1" applyBorder="1" applyAlignment="1" applyProtection="1">
      <alignment vertical="center"/>
      <protection/>
    </xf>
    <xf numFmtId="0" fontId="6" fillId="3" borderId="80" xfId="23" applyNumberFormat="1" applyFont="1" applyFill="1" applyBorder="1" applyAlignment="1" applyProtection="1">
      <alignment horizontal="right" vertical="center"/>
      <protection/>
    </xf>
    <xf numFmtId="0" fontId="6" fillId="2" borderId="80" xfId="23" applyFont="1" applyFill="1" applyBorder="1" applyAlignment="1" applyProtection="1">
      <alignment/>
      <protection/>
    </xf>
    <xf numFmtId="0" fontId="6" fillId="3" borderId="42" xfId="23" applyFont="1" applyFill="1" applyBorder="1" applyAlignment="1" applyProtection="1">
      <alignment/>
      <protection/>
    </xf>
    <xf numFmtId="0" fontId="6" fillId="3" borderId="12" xfId="23" applyFont="1" applyFill="1" applyBorder="1" applyAlignment="1" applyProtection="1">
      <alignment/>
      <protection/>
    </xf>
    <xf numFmtId="0" fontId="9" fillId="2" borderId="23" xfId="23" applyFont="1" applyFill="1" applyBorder="1" applyAlignment="1" applyProtection="1">
      <alignment vertical="center"/>
      <protection/>
    </xf>
    <xf numFmtId="0" fontId="6" fillId="2" borderId="13" xfId="23" applyFont="1" applyFill="1" applyBorder="1" applyAlignment="1" applyProtection="1">
      <alignment vertical="center"/>
      <protection/>
    </xf>
    <xf numFmtId="0" fontId="6" fillId="3" borderId="13" xfId="23" applyFont="1" applyFill="1" applyBorder="1" applyAlignment="1" applyProtection="1">
      <alignment vertical="center"/>
      <protection/>
    </xf>
    <xf numFmtId="0" fontId="6" fillId="2" borderId="13" xfId="23" applyFont="1" applyFill="1" applyBorder="1" applyAlignment="1" applyProtection="1">
      <alignment/>
      <protection/>
    </xf>
    <xf numFmtId="0" fontId="6" fillId="3" borderId="14" xfId="23" applyFont="1" applyFill="1" applyBorder="1" applyAlignment="1" applyProtection="1">
      <alignment/>
      <protection/>
    </xf>
    <xf numFmtId="0" fontId="6" fillId="9" borderId="0" xfId="0" applyFont="1" applyFill="1" applyBorder="1" applyAlignment="1" applyProtection="1">
      <alignment horizontal="center"/>
      <protection/>
    </xf>
    <xf numFmtId="0" fontId="6" fillId="3" borderId="0" xfId="0" applyFont="1" applyFill="1" applyBorder="1" applyAlignment="1" applyProtection="1">
      <alignment/>
      <protection/>
    </xf>
    <xf numFmtId="0" fontId="9" fillId="2" borderId="4" xfId="23" applyFont="1" applyFill="1" applyBorder="1" applyAlignment="1" applyProtection="1">
      <alignment vertical="center" wrapText="1"/>
      <protection/>
    </xf>
    <xf numFmtId="0" fontId="9" fillId="2" borderId="4" xfId="23" applyFont="1" applyFill="1" applyBorder="1" applyAlignment="1" applyProtection="1">
      <alignment vertical="top" wrapText="1"/>
      <protection/>
    </xf>
    <xf numFmtId="0" fontId="9" fillId="2" borderId="25" xfId="23" applyFont="1" applyFill="1" applyBorder="1" applyAlignment="1" applyProtection="1">
      <alignment vertical="center" wrapText="1"/>
      <protection/>
    </xf>
    <xf numFmtId="0" fontId="6" fillId="3" borderId="0" xfId="23" applyFont="1" applyFill="1" applyAlignment="1" applyProtection="1">
      <alignment/>
      <protection/>
    </xf>
    <xf numFmtId="0" fontId="6" fillId="0" borderId="0" xfId="23" applyFont="1" applyFill="1" applyAlignment="1" applyProtection="1">
      <alignment/>
      <protection/>
    </xf>
    <xf numFmtId="0" fontId="6" fillId="9" borderId="0" xfId="0" applyFont="1" applyFill="1" applyAlignment="1">
      <alignment/>
    </xf>
    <xf numFmtId="0" fontId="6" fillId="0" borderId="0" xfId="0" applyFont="1" applyAlignment="1">
      <alignment/>
    </xf>
    <xf numFmtId="0" fontId="6" fillId="8" borderId="0" xfId="0" applyFont="1" applyFill="1" applyAlignment="1">
      <alignment horizontal="center"/>
    </xf>
    <xf numFmtId="0" fontId="7" fillId="9" borderId="5" xfId="0" applyFont="1" applyFill="1" applyBorder="1" applyAlignment="1" applyProtection="1">
      <alignment horizontal="center"/>
      <protection locked="0"/>
    </xf>
    <xf numFmtId="0" fontId="7" fillId="3" borderId="72" xfId="23" applyFont="1" applyFill="1" applyBorder="1" applyAlignment="1" applyProtection="1">
      <alignment horizontal="center" vertical="center"/>
      <protection locked="0"/>
    </xf>
    <xf numFmtId="0" fontId="7" fillId="3" borderId="0" xfId="0" applyFont="1" applyFill="1" applyAlignment="1">
      <alignment horizontal="center"/>
    </xf>
    <xf numFmtId="0" fontId="6" fillId="4" borderId="0" xfId="0" applyFont="1" applyFill="1" applyAlignment="1">
      <alignment/>
    </xf>
    <xf numFmtId="0" fontId="6" fillId="3" borderId="98" xfId="23" applyFont="1" applyFill="1" applyBorder="1" applyAlignment="1">
      <alignment horizontal="center" vertical="center"/>
    </xf>
    <xf numFmtId="0" fontId="6" fillId="9" borderId="63" xfId="0" applyFont="1" applyFill="1" applyBorder="1" applyAlignment="1">
      <alignment horizontal="center" vertical="center"/>
    </xf>
    <xf numFmtId="0" fontId="6" fillId="3" borderId="41" xfId="23" applyFont="1" applyFill="1" applyBorder="1" applyAlignment="1">
      <alignment horizontal="center" vertical="center"/>
    </xf>
    <xf numFmtId="0" fontId="6" fillId="3" borderId="64" xfId="23" applyFont="1" applyFill="1" applyBorder="1" applyAlignment="1">
      <alignment horizontal="center"/>
    </xf>
    <xf numFmtId="0" fontId="6" fillId="3" borderId="65" xfId="23" applyFont="1" applyFill="1" applyBorder="1" applyAlignment="1">
      <alignment horizontal="center"/>
    </xf>
    <xf numFmtId="0" fontId="6" fillId="3" borderId="13" xfId="23" applyFont="1" applyFill="1" applyBorder="1" applyAlignment="1">
      <alignment horizontal="center"/>
    </xf>
    <xf numFmtId="0" fontId="6" fillId="3" borderId="14" xfId="23" applyFont="1" applyFill="1" applyBorder="1" applyAlignment="1">
      <alignment horizontal="center"/>
    </xf>
    <xf numFmtId="0" fontId="6" fillId="9" borderId="98" xfId="0" applyFont="1" applyFill="1" applyBorder="1" applyAlignment="1">
      <alignment horizontal="center" vertical="center"/>
    </xf>
    <xf numFmtId="0" fontId="6" fillId="3" borderId="42" xfId="23" applyFont="1" applyFill="1" applyBorder="1" applyAlignment="1">
      <alignment/>
    </xf>
    <xf numFmtId="0" fontId="6" fillId="9" borderId="5" xfId="0" applyFont="1" applyFill="1" applyBorder="1" applyAlignment="1" applyProtection="1">
      <alignment horizontal="center" vertical="center"/>
      <protection locked="0"/>
    </xf>
    <xf numFmtId="0" fontId="6" fillId="3" borderId="12" xfId="23" applyFont="1" applyFill="1" applyBorder="1" applyAlignment="1">
      <alignment horizontal="center"/>
    </xf>
    <xf numFmtId="0" fontId="6" fillId="3" borderId="83" xfId="23" applyFont="1" applyFill="1" applyBorder="1" applyAlignment="1">
      <alignment/>
    </xf>
    <xf numFmtId="0" fontId="6" fillId="3" borderId="83" xfId="23" applyFont="1" applyFill="1" applyBorder="1" applyAlignment="1">
      <alignment horizontal="center"/>
    </xf>
    <xf numFmtId="0" fontId="6" fillId="3" borderId="33" xfId="23" applyFont="1" applyFill="1" applyBorder="1" applyAlignment="1">
      <alignment horizontal="center"/>
    </xf>
    <xf numFmtId="0" fontId="9" fillId="8" borderId="5" xfId="0" applyFont="1" applyFill="1" applyBorder="1" applyAlignment="1" applyProtection="1">
      <alignment vertical="center"/>
      <protection locked="0"/>
    </xf>
    <xf numFmtId="49" fontId="6" fillId="9" borderId="30" xfId="0" applyNumberFormat="1" applyFont="1" applyFill="1" applyBorder="1" applyAlignment="1" applyProtection="1">
      <alignment vertical="top" wrapText="1"/>
      <protection locked="0"/>
    </xf>
    <xf numFmtId="0" fontId="6" fillId="2" borderId="0" xfId="23" applyFont="1" applyFill="1" applyAlignment="1">
      <alignment/>
    </xf>
    <xf numFmtId="0" fontId="0" fillId="8" borderId="0" xfId="0" applyFill="1" applyAlignment="1">
      <alignment horizontal="center"/>
    </xf>
    <xf numFmtId="0" fontId="11" fillId="2" borderId="0" xfId="23" applyFont="1" applyFill="1" applyAlignment="1">
      <alignment horizontal="center"/>
    </xf>
    <xf numFmtId="0" fontId="0" fillId="0" borderId="0" xfId="0" applyAlignment="1">
      <alignment horizontal="center"/>
    </xf>
    <xf numFmtId="0" fontId="7" fillId="2" borderId="0" xfId="23" applyFont="1" applyFill="1" applyAlignment="1">
      <alignment horizontal="center"/>
    </xf>
    <xf numFmtId="0" fontId="0" fillId="0" borderId="0" xfId="0" applyAlignment="1">
      <alignment/>
    </xf>
    <xf numFmtId="0" fontId="0" fillId="0" borderId="0" xfId="0" applyFont="1" applyAlignment="1">
      <alignment horizontal="right"/>
    </xf>
    <xf numFmtId="0" fontId="1" fillId="2" borderId="43" xfId="0" applyFont="1" applyFill="1" applyBorder="1" applyAlignment="1">
      <alignment horizontal="center"/>
    </xf>
    <xf numFmtId="0" fontId="0" fillId="0" borderId="0" xfId="0" applyFont="1" applyAlignment="1">
      <alignment horizontal="center"/>
    </xf>
    <xf numFmtId="0" fontId="0" fillId="0" borderId="99" xfId="0" applyFont="1" applyBorder="1" applyAlignment="1">
      <alignment horizontal="center"/>
    </xf>
    <xf numFmtId="0" fontId="14" fillId="2" borderId="0" xfId="23" applyFont="1" applyFill="1" applyAlignment="1">
      <alignment horizontal="right"/>
    </xf>
    <xf numFmtId="0" fontId="7" fillId="2" borderId="32" xfId="23" applyFont="1" applyFill="1" applyBorder="1" applyAlignment="1">
      <alignment horizontal="center"/>
    </xf>
    <xf numFmtId="0" fontId="0" fillId="0" borderId="32" xfId="0" applyBorder="1" applyAlignment="1">
      <alignment horizontal="center"/>
    </xf>
    <xf numFmtId="0" fontId="7" fillId="2" borderId="0" xfId="23" applyFont="1" applyFill="1" applyAlignment="1">
      <alignment horizontal="right"/>
    </xf>
    <xf numFmtId="0" fontId="0" fillId="0" borderId="23" xfId="0" applyBorder="1" applyAlignment="1">
      <alignment/>
    </xf>
    <xf numFmtId="49" fontId="6" fillId="0" borderId="37" xfId="0" applyNumberFormat="1" applyFont="1" applyBorder="1" applyAlignment="1" applyProtection="1">
      <alignment horizontal="center"/>
      <protection locked="0"/>
    </xf>
    <xf numFmtId="49" fontId="9" fillId="3" borderId="24" xfId="23" applyNumberFormat="1" applyFont="1" applyFill="1" applyBorder="1" applyAlignment="1">
      <alignment horizontal="left" vertical="top"/>
    </xf>
    <xf numFmtId="49" fontId="6" fillId="9" borderId="23" xfId="0" applyNumberFormat="1" applyFont="1" applyFill="1" applyBorder="1" applyAlignment="1" applyProtection="1">
      <alignment horizontal="center"/>
      <protection locked="0"/>
    </xf>
    <xf numFmtId="49" fontId="6" fillId="0" borderId="23" xfId="0" applyNumberFormat="1" applyFont="1" applyBorder="1" applyAlignment="1" applyProtection="1">
      <alignment horizontal="center"/>
      <protection locked="0"/>
    </xf>
    <xf numFmtId="49" fontId="6" fillId="3" borderId="23" xfId="23" applyNumberFormat="1" applyFont="1" applyFill="1" applyBorder="1" applyAlignment="1" applyProtection="1">
      <alignment horizontal="center"/>
      <protection locked="0"/>
    </xf>
    <xf numFmtId="49" fontId="0" fillId="0" borderId="25" xfId="0" applyNumberFormat="1" applyFont="1" applyBorder="1" applyAlignment="1" applyProtection="1">
      <alignment horizontal="center"/>
      <protection locked="0"/>
    </xf>
    <xf numFmtId="49" fontId="6" fillId="9" borderId="30" xfId="0" applyNumberFormat="1" applyFont="1" applyFill="1" applyBorder="1" applyAlignment="1" applyProtection="1">
      <alignment horizontal="center"/>
      <protection locked="0"/>
    </xf>
    <xf numFmtId="49" fontId="6" fillId="0" borderId="30" xfId="0" applyNumberFormat="1" applyFont="1" applyBorder="1" applyAlignment="1" applyProtection="1">
      <alignment horizontal="center"/>
      <protection locked="0"/>
    </xf>
    <xf numFmtId="49" fontId="6" fillId="0" borderId="7" xfId="0" applyNumberFormat="1" applyFont="1" applyBorder="1" applyAlignment="1" applyProtection="1">
      <alignment horizontal="center"/>
      <protection locked="0"/>
    </xf>
    <xf numFmtId="49" fontId="7" fillId="3" borderId="30" xfId="23" applyNumberFormat="1" applyFont="1" applyFill="1" applyBorder="1" applyAlignment="1" applyProtection="1">
      <alignment horizontal="center"/>
      <protection locked="0"/>
    </xf>
    <xf numFmtId="49" fontId="0" fillId="0" borderId="100" xfId="0" applyNumberFormat="1" applyBorder="1" applyAlignment="1" applyProtection="1">
      <alignment horizontal="center"/>
      <protection locked="0"/>
    </xf>
    <xf numFmtId="49" fontId="1" fillId="0" borderId="100" xfId="0" applyNumberFormat="1" applyFont="1" applyBorder="1" applyAlignment="1" applyProtection="1">
      <alignment horizontal="center"/>
      <protection locked="0"/>
    </xf>
    <xf numFmtId="0" fontId="6" fillId="3" borderId="100" xfId="23" applyNumberFormat="1" applyFont="1" applyFill="1" applyBorder="1" applyAlignment="1" applyProtection="1">
      <alignment horizontal="center"/>
      <protection locked="0"/>
    </xf>
    <xf numFmtId="49" fontId="0" fillId="0" borderId="30" xfId="0" applyNumberFormat="1" applyBorder="1" applyAlignment="1">
      <alignment vertical="top" wrapText="1"/>
    </xf>
    <xf numFmtId="0" fontId="6" fillId="3" borderId="30" xfId="23" applyNumberFormat="1" applyFont="1" applyFill="1" applyBorder="1" applyAlignment="1" applyProtection="1">
      <alignment horizontal="center"/>
      <protection locked="0"/>
    </xf>
    <xf numFmtId="49" fontId="9" fillId="3" borderId="22" xfId="23" applyNumberFormat="1" applyFont="1" applyFill="1" applyBorder="1" applyAlignment="1">
      <alignment vertical="top" wrapText="1"/>
    </xf>
    <xf numFmtId="49" fontId="6" fillId="3" borderId="30" xfId="23" applyNumberFormat="1" applyFont="1" applyFill="1" applyBorder="1" applyAlignment="1" applyProtection="1">
      <alignment horizontal="center"/>
      <protection locked="0"/>
    </xf>
    <xf numFmtId="49" fontId="0" fillId="0" borderId="8" xfId="0" applyNumberFormat="1" applyBorder="1" applyAlignment="1" applyProtection="1">
      <alignment/>
      <protection locked="0"/>
    </xf>
    <xf numFmtId="49" fontId="0" fillId="0" borderId="101" xfId="0" applyNumberFormat="1" applyBorder="1" applyAlignment="1" applyProtection="1">
      <alignment/>
      <protection locked="0"/>
    </xf>
    <xf numFmtId="49" fontId="0" fillId="0" borderId="32" xfId="0" applyNumberFormat="1" applyBorder="1" applyAlignment="1">
      <alignment/>
    </xf>
    <xf numFmtId="49" fontId="16" fillId="3" borderId="25" xfId="23" applyNumberFormat="1" applyFont="1" applyFill="1" applyBorder="1" applyAlignment="1" applyProtection="1">
      <alignment horizontal="center" wrapText="1"/>
      <protection locked="0"/>
    </xf>
    <xf numFmtId="49" fontId="9" fillId="2" borderId="8" xfId="23" applyNumberFormat="1" applyFont="1" applyFill="1" applyBorder="1" applyAlignment="1">
      <alignment/>
    </xf>
    <xf numFmtId="49" fontId="0" fillId="0" borderId="8" xfId="0" applyNumberFormat="1" applyBorder="1" applyAlignment="1">
      <alignment/>
    </xf>
    <xf numFmtId="49" fontId="7" fillId="2" borderId="32" xfId="23" applyNumberFormat="1" applyFont="1" applyFill="1" applyBorder="1" applyAlignment="1">
      <alignment/>
    </xf>
    <xf numFmtId="49" fontId="6" fillId="3" borderId="23" xfId="23" applyNumberFormat="1" applyFont="1" applyFill="1" applyBorder="1" applyAlignment="1" applyProtection="1">
      <alignment horizontal="center"/>
      <protection locked="0"/>
    </xf>
    <xf numFmtId="49" fontId="0" fillId="9" borderId="37" xfId="0" applyNumberFormat="1" applyFill="1" applyBorder="1" applyAlignment="1" applyProtection="1">
      <alignment horizontal="center"/>
      <protection locked="0"/>
    </xf>
    <xf numFmtId="49" fontId="18" fillId="2" borderId="8" xfId="23" applyNumberFormat="1" applyFont="1" applyFill="1" applyBorder="1" applyAlignment="1">
      <alignment horizontal="left"/>
    </xf>
    <xf numFmtId="0" fontId="0" fillId="8" borderId="8" xfId="0" applyFill="1" applyBorder="1" applyAlignment="1">
      <alignment/>
    </xf>
    <xf numFmtId="49" fontId="18" fillId="2" borderId="0" xfId="23" applyNumberFormat="1" applyFont="1" applyFill="1" applyBorder="1" applyAlignment="1">
      <alignment horizontal="left"/>
    </xf>
    <xf numFmtId="0" fontId="0" fillId="8" borderId="0" xfId="0" applyFill="1" applyAlignment="1">
      <alignment/>
    </xf>
    <xf numFmtId="49" fontId="16" fillId="3" borderId="23" xfId="23" applyNumberFormat="1" applyFont="1" applyFill="1" applyBorder="1" applyAlignment="1" applyProtection="1">
      <alignment horizontal="center" wrapText="1"/>
      <protection locked="0"/>
    </xf>
    <xf numFmtId="0" fontId="9" fillId="2" borderId="0" xfId="23" applyFont="1" applyFill="1" applyAlignment="1">
      <alignment/>
    </xf>
    <xf numFmtId="14" fontId="6" fillId="3" borderId="2" xfId="23" applyNumberFormat="1"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6" fillId="2" borderId="99" xfId="23" applyFont="1" applyFill="1" applyBorder="1" applyAlignment="1">
      <alignment/>
    </xf>
    <xf numFmtId="0" fontId="0" fillId="0" borderId="99" xfId="0" applyBorder="1" applyAlignment="1">
      <alignment/>
    </xf>
    <xf numFmtId="0" fontId="9" fillId="2" borderId="3" xfId="23" applyFont="1" applyFill="1" applyBorder="1" applyAlignment="1">
      <alignment/>
    </xf>
    <xf numFmtId="0" fontId="0" fillId="0" borderId="3" xfId="0" applyBorder="1" applyAlignment="1">
      <alignment/>
    </xf>
    <xf numFmtId="0" fontId="9" fillId="2" borderId="3" xfId="23" applyFont="1" applyFill="1" applyBorder="1" applyAlignment="1">
      <alignment horizontal="left"/>
    </xf>
    <xf numFmtId="0" fontId="7" fillId="2" borderId="0" xfId="23" applyFont="1" applyFill="1" applyBorder="1" applyAlignment="1">
      <alignment/>
    </xf>
    <xf numFmtId="0" fontId="7" fillId="2" borderId="81" xfId="23" applyFont="1" applyFill="1" applyBorder="1" applyAlignment="1">
      <alignment vertical="center"/>
    </xf>
    <xf numFmtId="0" fontId="9" fillId="2" borderId="0" xfId="23" applyFont="1" applyFill="1" applyAlignment="1">
      <alignment vertical="center" wrapText="1"/>
    </xf>
    <xf numFmtId="0" fontId="0" fillId="0" borderId="0" xfId="0" applyAlignment="1">
      <alignment vertical="center" wrapText="1"/>
    </xf>
    <xf numFmtId="0" fontId="7" fillId="2" borderId="0" xfId="23" applyFont="1" applyFill="1" applyBorder="1" applyAlignment="1">
      <alignment vertical="center"/>
    </xf>
    <xf numFmtId="0" fontId="7" fillId="3" borderId="80" xfId="23" applyFont="1" applyFill="1" applyBorder="1" applyAlignment="1" applyProtection="1">
      <alignment horizontal="center" vertical="center"/>
      <protection locked="0"/>
    </xf>
    <xf numFmtId="0" fontId="1" fillId="0" borderId="64" xfId="0" applyFont="1" applyBorder="1" applyAlignment="1" applyProtection="1">
      <alignment vertical="center"/>
      <protection locked="0"/>
    </xf>
    <xf numFmtId="0" fontId="9" fillId="2" borderId="102" xfId="23" applyFont="1" applyFill="1" applyBorder="1" applyAlignment="1">
      <alignment horizontal="center"/>
    </xf>
    <xf numFmtId="0" fontId="0" fillId="0" borderId="31" xfId="0" applyBorder="1" applyAlignment="1">
      <alignment/>
    </xf>
    <xf numFmtId="0" fontId="0" fillId="0" borderId="26" xfId="0" applyBorder="1" applyAlignment="1">
      <alignment/>
    </xf>
    <xf numFmtId="0" fontId="0" fillId="0" borderId="43" xfId="0" applyBorder="1" applyAlignment="1">
      <alignment/>
    </xf>
    <xf numFmtId="0" fontId="0" fillId="0" borderId="0" xfId="0" applyBorder="1" applyAlignment="1">
      <alignment/>
    </xf>
    <xf numFmtId="0" fontId="0" fillId="0" borderId="103" xfId="0" applyBorder="1" applyAlignment="1">
      <alignment/>
    </xf>
    <xf numFmtId="0" fontId="0" fillId="0" borderId="97" xfId="0" applyBorder="1" applyAlignment="1">
      <alignment/>
    </xf>
    <xf numFmtId="0" fontId="0" fillId="0" borderId="104" xfId="0" applyBorder="1" applyAlignment="1">
      <alignment/>
    </xf>
    <xf numFmtId="0" fontId="9" fillId="2" borderId="0" xfId="23" applyFont="1" applyFill="1" applyAlignment="1">
      <alignment/>
    </xf>
    <xf numFmtId="0" fontId="6" fillId="2" borderId="31" xfId="23" applyFont="1" applyFill="1" applyBorder="1" applyAlignment="1">
      <alignment/>
    </xf>
    <xf numFmtId="0" fontId="9" fillId="2" borderId="0" xfId="23" applyFont="1" applyFill="1" applyAlignment="1">
      <alignment horizontal="center" vertical="center" wrapText="1"/>
    </xf>
    <xf numFmtId="0" fontId="0" fillId="0" borderId="0" xfId="0" applyAlignment="1">
      <alignment horizontal="center" vertical="center" wrapText="1"/>
    </xf>
    <xf numFmtId="0" fontId="0" fillId="0" borderId="97" xfId="0" applyBorder="1" applyAlignment="1">
      <alignment horizontal="center" vertical="center" wrapText="1"/>
    </xf>
    <xf numFmtId="0" fontId="7" fillId="3" borderId="105" xfId="23" applyFont="1" applyFill="1" applyBorder="1" applyAlignment="1" applyProtection="1">
      <alignment horizontal="center" vertical="center"/>
      <protection locked="0"/>
    </xf>
    <xf numFmtId="0" fontId="1" fillId="0" borderId="106" xfId="0" applyFont="1" applyBorder="1" applyAlignment="1" applyProtection="1">
      <alignment vertical="center"/>
      <protection locked="0"/>
    </xf>
    <xf numFmtId="0" fontId="7" fillId="3" borderId="107" xfId="23" applyFont="1" applyFill="1" applyBorder="1" applyAlignment="1" applyProtection="1">
      <alignment horizontal="center" vertical="center"/>
      <protection locked="0"/>
    </xf>
    <xf numFmtId="0" fontId="1" fillId="0" borderId="108" xfId="0" applyFont="1" applyBorder="1" applyAlignment="1" applyProtection="1">
      <alignment vertical="center"/>
      <protection locked="0"/>
    </xf>
    <xf numFmtId="0" fontId="7" fillId="3" borderId="26" xfId="23" applyFont="1" applyFill="1" applyBorder="1" applyAlignment="1" applyProtection="1">
      <alignment horizontal="center" vertical="center"/>
      <protection locked="0"/>
    </xf>
    <xf numFmtId="0" fontId="1" fillId="0" borderId="104" xfId="0" applyFont="1" applyBorder="1" applyAlignment="1" applyProtection="1">
      <alignment vertical="center"/>
      <protection locked="0"/>
    </xf>
    <xf numFmtId="0" fontId="1" fillId="8" borderId="0" xfId="0" applyFont="1" applyFill="1" applyAlignment="1">
      <alignment horizontal="center"/>
    </xf>
    <xf numFmtId="0" fontId="7" fillId="3" borderId="109" xfId="23" applyFont="1" applyFill="1" applyBorder="1" applyAlignment="1" applyProtection="1">
      <alignment horizontal="center" vertical="center"/>
      <protection locked="0"/>
    </xf>
    <xf numFmtId="0" fontId="1" fillId="0" borderId="110" xfId="0" applyFont="1" applyBorder="1" applyAlignment="1" applyProtection="1">
      <alignment vertical="center"/>
      <protection locked="0"/>
    </xf>
    <xf numFmtId="0" fontId="46" fillId="2" borderId="0" xfId="23" applyFont="1" applyFill="1" applyBorder="1" applyAlignment="1">
      <alignment horizontal="center"/>
    </xf>
    <xf numFmtId="0" fontId="47" fillId="0" borderId="0" xfId="0" applyFont="1" applyAlignment="1">
      <alignment horizontal="center"/>
    </xf>
    <xf numFmtId="0" fontId="25" fillId="0" borderId="0" xfId="0" applyFont="1" applyAlignment="1">
      <alignment horizontal="center"/>
    </xf>
    <xf numFmtId="0" fontId="8" fillId="2" borderId="0" xfId="23" applyFont="1" applyFill="1" applyAlignment="1">
      <alignment horizontal="left" vertical="top" wrapText="1"/>
    </xf>
    <xf numFmtId="0" fontId="12" fillId="0" borderId="0" xfId="0" applyFont="1" applyAlignment="1">
      <alignment horizontal="left" vertical="top" wrapText="1"/>
    </xf>
    <xf numFmtId="0" fontId="19" fillId="2" borderId="0" xfId="23" applyFont="1" applyFill="1" applyAlignment="1">
      <alignment horizontal="center"/>
    </xf>
    <xf numFmtId="0" fontId="20" fillId="8" borderId="0" xfId="0" applyFont="1" applyFill="1" applyAlignment="1">
      <alignment horizontal="center"/>
    </xf>
    <xf numFmtId="0" fontId="6" fillId="3" borderId="2" xfId="23" applyFont="1" applyFill="1" applyBorder="1" applyAlignment="1" applyProtection="1">
      <alignment horizontal="left"/>
      <protection locked="0"/>
    </xf>
    <xf numFmtId="0" fontId="0" fillId="9" borderId="3" xfId="0" applyFill="1" applyBorder="1" applyAlignment="1" applyProtection="1">
      <alignment horizontal="left"/>
      <protection locked="0"/>
    </xf>
    <xf numFmtId="0" fontId="0" fillId="9" borderId="4" xfId="0" applyFill="1" applyBorder="1" applyAlignment="1" applyProtection="1">
      <alignment horizontal="left"/>
      <protection locked="0"/>
    </xf>
    <xf numFmtId="0" fontId="9" fillId="2" borderId="31" xfId="23" applyFont="1" applyFill="1" applyBorder="1" applyAlignment="1">
      <alignment horizontal="left"/>
    </xf>
    <xf numFmtId="0" fontId="7" fillId="3" borderId="102" xfId="23" applyFont="1" applyFill="1" applyBorder="1" applyAlignment="1" applyProtection="1">
      <alignment horizontal="center" vertical="center"/>
      <protection locked="0"/>
    </xf>
    <xf numFmtId="0" fontId="1" fillId="0" borderId="103" xfId="0" applyFont="1" applyBorder="1" applyAlignment="1" applyProtection="1">
      <alignment vertical="center"/>
      <protection locked="0"/>
    </xf>
    <xf numFmtId="0" fontId="6" fillId="8" borderId="0" xfId="0" applyFont="1" applyFill="1" applyAlignment="1">
      <alignment/>
    </xf>
    <xf numFmtId="0" fontId="7" fillId="8" borderId="0" xfId="0" applyFont="1" applyFill="1" applyAlignment="1">
      <alignment horizontal="center"/>
    </xf>
    <xf numFmtId="0" fontId="9" fillId="8" borderId="0" xfId="0" applyFont="1" applyFill="1" applyAlignment="1">
      <alignment/>
    </xf>
    <xf numFmtId="0" fontId="6" fillId="8" borderId="43" xfId="0" applyFont="1" applyFill="1" applyBorder="1" applyAlignment="1">
      <alignment/>
    </xf>
    <xf numFmtId="0" fontId="7" fillId="2" borderId="0" xfId="23" applyFont="1" applyFill="1" applyAlignment="1">
      <alignment horizontal="center"/>
    </xf>
    <xf numFmtId="0" fontId="6" fillId="8" borderId="0" xfId="0" applyFont="1" applyFill="1" applyAlignment="1">
      <alignment horizontal="center"/>
    </xf>
    <xf numFmtId="0" fontId="9" fillId="2" borderId="9" xfId="23" applyFont="1" applyFill="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2" borderId="2" xfId="23" applyFont="1" applyFill="1" applyBorder="1" applyAlignment="1">
      <alignment vertical="center"/>
    </xf>
    <xf numFmtId="0" fontId="6" fillId="0" borderId="17" xfId="0" applyFont="1" applyBorder="1" applyAlignment="1">
      <alignment vertical="center"/>
    </xf>
    <xf numFmtId="0" fontId="6" fillId="3" borderId="2" xfId="23"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9" fillId="2" borderId="28" xfId="23" applyFont="1" applyFill="1" applyBorder="1" applyAlignment="1">
      <alignment vertical="center"/>
    </xf>
    <xf numFmtId="0" fontId="6" fillId="0" borderId="32" xfId="0" applyFont="1" applyBorder="1" applyAlignment="1">
      <alignment vertical="center"/>
    </xf>
    <xf numFmtId="0" fontId="6" fillId="0" borderId="27" xfId="0" applyFont="1" applyBorder="1" applyAlignment="1">
      <alignment vertical="center"/>
    </xf>
    <xf numFmtId="0" fontId="6" fillId="3" borderId="24" xfId="23" applyFont="1" applyFill="1" applyBorder="1" applyAlignment="1">
      <alignment horizontal="center" vertical="center"/>
    </xf>
    <xf numFmtId="0" fontId="6" fillId="9" borderId="25" xfId="0" applyFont="1" applyFill="1" applyBorder="1" applyAlignment="1">
      <alignment horizontal="center" vertical="center"/>
    </xf>
    <xf numFmtId="0" fontId="6" fillId="2" borderId="24" xfId="23" applyFont="1" applyFill="1" applyBorder="1" applyAlignment="1">
      <alignment vertical="center"/>
    </xf>
    <xf numFmtId="0" fontId="6" fillId="0" borderId="37" xfId="0" applyFont="1" applyBorder="1" applyAlignment="1">
      <alignment vertical="center"/>
    </xf>
    <xf numFmtId="0" fontId="18" fillId="2" borderId="8" xfId="23" applyFont="1" applyFill="1" applyBorder="1" applyAlignment="1">
      <alignment horizontal="left" vertical="top" wrapText="1"/>
    </xf>
    <xf numFmtId="0" fontId="6" fillId="8" borderId="8" xfId="0" applyFont="1" applyFill="1" applyBorder="1" applyAlignment="1">
      <alignment wrapText="1"/>
    </xf>
    <xf numFmtId="0" fontId="6" fillId="8" borderId="0" xfId="0" applyFont="1" applyFill="1" applyAlignment="1">
      <alignment wrapText="1"/>
    </xf>
    <xf numFmtId="0" fontId="6" fillId="2" borderId="10" xfId="23" applyFont="1" applyFill="1" applyBorder="1" applyAlignment="1">
      <alignment/>
    </xf>
    <xf numFmtId="0" fontId="6" fillId="0" borderId="8" xfId="0" applyFont="1" applyBorder="1" applyAlignment="1">
      <alignment/>
    </xf>
    <xf numFmtId="0" fontId="6" fillId="0" borderId="101" xfId="0" applyFont="1" applyBorder="1" applyAlignment="1">
      <alignment/>
    </xf>
    <xf numFmtId="0" fontId="6" fillId="0" borderId="77" xfId="0" applyFont="1" applyBorder="1" applyAlignment="1">
      <alignment/>
    </xf>
    <xf numFmtId="0" fontId="6" fillId="0" borderId="97" xfId="0" applyFont="1" applyBorder="1" applyAlignment="1">
      <alignment/>
    </xf>
    <xf numFmtId="0" fontId="6" fillId="0" borderId="104" xfId="0" applyFont="1" applyBorder="1" applyAlignment="1">
      <alignment/>
    </xf>
    <xf numFmtId="0" fontId="9" fillId="2" borderId="75" xfId="23" applyFont="1" applyFill="1" applyBorder="1" applyAlignment="1">
      <alignment horizontal="center"/>
    </xf>
    <xf numFmtId="0" fontId="6" fillId="8" borderId="8" xfId="0" applyFont="1" applyFill="1" applyBorder="1" applyAlignment="1">
      <alignment horizontal="center"/>
    </xf>
    <xf numFmtId="0" fontId="6" fillId="0" borderId="8" xfId="0" applyFont="1" applyBorder="1" applyAlignment="1">
      <alignment horizontal="center"/>
    </xf>
    <xf numFmtId="0" fontId="6" fillId="0" borderId="15" xfId="0" applyFont="1" applyBorder="1" applyAlignment="1">
      <alignment horizontal="center"/>
    </xf>
    <xf numFmtId="0" fontId="9" fillId="2" borderId="2" xfId="23" applyFont="1" applyFill="1" applyBorder="1" applyAlignment="1">
      <alignment horizontal="center"/>
    </xf>
    <xf numFmtId="0" fontId="6" fillId="8" borderId="4" xfId="0" applyFont="1" applyFill="1" applyBorder="1" applyAlignment="1">
      <alignment horizontal="center"/>
    </xf>
    <xf numFmtId="0" fontId="6" fillId="8" borderId="17" xfId="0" applyFont="1" applyFill="1" applyBorder="1" applyAlignment="1">
      <alignment horizontal="center"/>
    </xf>
    <xf numFmtId="0" fontId="9" fillId="2" borderId="32" xfId="23" applyFont="1" applyFill="1" applyBorder="1" applyAlignment="1">
      <alignment vertical="center" wrapText="1"/>
    </xf>
    <xf numFmtId="0" fontId="9" fillId="0" borderId="32" xfId="0" applyFont="1" applyBorder="1" applyAlignment="1">
      <alignment vertical="center" wrapText="1"/>
    </xf>
    <xf numFmtId="0" fontId="6" fillId="9" borderId="3" xfId="0" applyFont="1" applyFill="1" applyBorder="1" applyAlignment="1" applyProtection="1">
      <alignment horizontal="center"/>
      <protection locked="0"/>
    </xf>
    <xf numFmtId="0" fontId="6" fillId="9" borderId="4" xfId="0" applyFont="1" applyFill="1" applyBorder="1" applyAlignment="1" applyProtection="1">
      <alignment horizontal="center"/>
      <protection locked="0"/>
    </xf>
    <xf numFmtId="0" fontId="6" fillId="9" borderId="3" xfId="0" applyFont="1" applyFill="1" applyBorder="1" applyAlignment="1" applyProtection="1">
      <alignment/>
      <protection locked="0"/>
    </xf>
    <xf numFmtId="0" fontId="6" fillId="9" borderId="4" xfId="0" applyFont="1" applyFill="1" applyBorder="1" applyAlignment="1" applyProtection="1">
      <alignment/>
      <protection locked="0"/>
    </xf>
    <xf numFmtId="0" fontId="9" fillId="3" borderId="3" xfId="23" applyFont="1" applyFill="1" applyBorder="1" applyAlignment="1">
      <alignment vertical="top" wrapText="1"/>
    </xf>
    <xf numFmtId="0" fontId="6" fillId="9" borderId="3" xfId="0" applyFont="1" applyFill="1" applyBorder="1" applyAlignment="1">
      <alignment vertical="top" wrapText="1"/>
    </xf>
    <xf numFmtId="49" fontId="6" fillId="0" borderId="23" xfId="0" applyNumberFormat="1" applyFont="1" applyBorder="1" applyAlignment="1" applyProtection="1">
      <alignment/>
      <protection locked="0"/>
    </xf>
    <xf numFmtId="49" fontId="6" fillId="0" borderId="25" xfId="0" applyNumberFormat="1" applyFont="1" applyBorder="1" applyAlignment="1" applyProtection="1">
      <alignment/>
      <protection locked="0"/>
    </xf>
    <xf numFmtId="49" fontId="6" fillId="3" borderId="23" xfId="23" applyNumberFormat="1" applyFont="1" applyFill="1" applyBorder="1" applyAlignment="1" applyProtection="1">
      <alignment horizontal="center" wrapText="1"/>
      <protection locked="0"/>
    </xf>
    <xf numFmtId="49" fontId="6" fillId="0" borderId="25" xfId="0" applyNumberFormat="1" applyFont="1" applyBorder="1" applyAlignment="1" applyProtection="1">
      <alignment horizontal="center"/>
      <protection locked="0"/>
    </xf>
    <xf numFmtId="49" fontId="16" fillId="0" borderId="37" xfId="0" applyNumberFormat="1" applyFont="1" applyBorder="1" applyAlignment="1" applyProtection="1">
      <alignment horizontal="center" wrapText="1"/>
      <protection locked="0"/>
    </xf>
    <xf numFmtId="0" fontId="7" fillId="2" borderId="0" xfId="23" applyFont="1" applyFill="1" applyAlignment="1">
      <alignment/>
    </xf>
    <xf numFmtId="0" fontId="6" fillId="2" borderId="0" xfId="0" applyFont="1" applyFill="1" applyAlignment="1">
      <alignment/>
    </xf>
    <xf numFmtId="0" fontId="10" fillId="2" borderId="32" xfId="23" applyFont="1" applyFill="1" applyBorder="1" applyAlignment="1">
      <alignment/>
    </xf>
    <xf numFmtId="0" fontId="6" fillId="0" borderId="32" xfId="0" applyFont="1" applyBorder="1" applyAlignment="1">
      <alignment/>
    </xf>
    <xf numFmtId="0" fontId="6" fillId="9" borderId="30" xfId="0" applyFont="1" applyFill="1" applyBorder="1" applyAlignment="1" applyProtection="1">
      <alignment horizontal="center"/>
      <protection locked="0"/>
    </xf>
    <xf numFmtId="0" fontId="6" fillId="9" borderId="100" xfId="0" applyFont="1" applyFill="1" applyBorder="1" applyAlignment="1" applyProtection="1">
      <alignment horizontal="center"/>
      <protection locked="0"/>
    </xf>
    <xf numFmtId="0" fontId="6" fillId="9" borderId="7" xfId="0" applyFont="1" applyFill="1" applyBorder="1" applyAlignment="1" applyProtection="1">
      <alignment horizontal="center"/>
      <protection locked="0"/>
    </xf>
    <xf numFmtId="49" fontId="7" fillId="2" borderId="0" xfId="23" applyNumberFormat="1" applyFont="1" applyFill="1" applyAlignment="1">
      <alignment/>
    </xf>
    <xf numFmtId="49" fontId="6" fillId="0" borderId="0" xfId="0" applyNumberFormat="1" applyFont="1" applyAlignment="1">
      <alignment/>
    </xf>
    <xf numFmtId="49" fontId="10" fillId="2" borderId="32" xfId="23" applyNumberFormat="1" applyFont="1" applyFill="1" applyBorder="1" applyAlignment="1">
      <alignment/>
    </xf>
    <xf numFmtId="49" fontId="6" fillId="0" borderId="32" xfId="0" applyNumberFormat="1" applyFont="1" applyBorder="1" applyAlignment="1">
      <alignment/>
    </xf>
    <xf numFmtId="49" fontId="6" fillId="3" borderId="19" xfId="23" applyNumberFormat="1" applyFont="1" applyFill="1" applyBorder="1" applyAlignment="1" applyProtection="1">
      <alignment horizontal="center"/>
      <protection locked="0"/>
    </xf>
    <xf numFmtId="49" fontId="6" fillId="3" borderId="111" xfId="23" applyNumberFormat="1" applyFont="1" applyFill="1" applyBorder="1" applyAlignment="1" applyProtection="1">
      <alignment horizontal="center"/>
      <protection locked="0"/>
    </xf>
    <xf numFmtId="49" fontId="6" fillId="9" borderId="111" xfId="0" applyNumberFormat="1" applyFont="1" applyFill="1" applyBorder="1" applyAlignment="1" applyProtection="1">
      <alignment horizontal="center"/>
      <protection locked="0"/>
    </xf>
    <xf numFmtId="0" fontId="9" fillId="2" borderId="8" xfId="23" applyFont="1" applyFill="1" applyBorder="1" applyAlignment="1">
      <alignment horizontal="left" vertical="top"/>
    </xf>
    <xf numFmtId="0" fontId="6" fillId="8" borderId="8" xfId="0" applyFont="1" applyFill="1" applyBorder="1" applyAlignment="1">
      <alignment/>
    </xf>
    <xf numFmtId="49" fontId="9" fillId="2" borderId="8" xfId="23" applyNumberFormat="1" applyFont="1" applyFill="1" applyBorder="1" applyAlignment="1">
      <alignment horizontal="left" vertical="top"/>
    </xf>
    <xf numFmtId="49" fontId="6" fillId="3" borderId="30" xfId="23" applyNumberFormat="1" applyFont="1" applyFill="1" applyBorder="1" applyAlignment="1" applyProtection="1">
      <alignment horizontal="center"/>
      <protection locked="0"/>
    </xf>
    <xf numFmtId="49" fontId="6" fillId="3" borderId="100" xfId="23" applyNumberFormat="1" applyFont="1" applyFill="1" applyBorder="1" applyAlignment="1" applyProtection="1">
      <alignment horizontal="center"/>
      <protection locked="0"/>
    </xf>
    <xf numFmtId="49" fontId="6" fillId="0" borderId="30" xfId="0" applyNumberFormat="1" applyFont="1" applyBorder="1" applyAlignment="1" applyProtection="1">
      <alignment/>
      <protection locked="0"/>
    </xf>
    <xf numFmtId="49" fontId="6" fillId="0" borderId="100" xfId="0" applyNumberFormat="1" applyFont="1" applyBorder="1" applyAlignment="1" applyProtection="1">
      <alignment/>
      <protection locked="0"/>
    </xf>
    <xf numFmtId="49" fontId="9" fillId="3" borderId="22" xfId="23" applyNumberFormat="1" applyFont="1" applyFill="1" applyBorder="1" applyAlignment="1">
      <alignment vertical="top" wrapText="1"/>
    </xf>
    <xf numFmtId="49" fontId="6" fillId="0" borderId="30" xfId="0" applyNumberFormat="1" applyFont="1" applyBorder="1" applyAlignment="1">
      <alignment vertical="top" wrapText="1"/>
    </xf>
    <xf numFmtId="0" fontId="13" fillId="11" borderId="8" xfId="23" applyFont="1" applyFill="1" applyBorder="1" applyAlignment="1">
      <alignment horizontal="center"/>
    </xf>
    <xf numFmtId="0" fontId="0" fillId="0" borderId="8" xfId="0" applyBorder="1" applyAlignment="1">
      <alignment horizontal="center"/>
    </xf>
    <xf numFmtId="0" fontId="44" fillId="3" borderId="32" xfId="23" applyFont="1" applyFill="1" applyBorder="1" applyAlignment="1" applyProtection="1">
      <alignment horizontal="right"/>
      <protection locked="0"/>
    </xf>
    <xf numFmtId="0" fontId="0" fillId="9" borderId="32" xfId="0" applyFill="1" applyBorder="1" applyAlignment="1" applyProtection="1">
      <alignment/>
      <protection locked="0"/>
    </xf>
    <xf numFmtId="0" fontId="21" fillId="11" borderId="32" xfId="23" applyFont="1" applyFill="1" applyBorder="1" applyAlignment="1">
      <alignment/>
    </xf>
    <xf numFmtId="0" fontId="0" fillId="0" borderId="32" xfId="0" applyBorder="1" applyAlignment="1">
      <alignment/>
    </xf>
    <xf numFmtId="0" fontId="11" fillId="11" borderId="0" xfId="23" applyFont="1" applyFill="1" applyBorder="1" applyAlignment="1">
      <alignment horizontal="center"/>
    </xf>
    <xf numFmtId="0" fontId="21" fillId="3" borderId="0" xfId="23" applyFont="1" applyFill="1" applyBorder="1" applyAlignment="1" applyProtection="1">
      <alignment horizontal="center"/>
      <protection locked="0"/>
    </xf>
    <xf numFmtId="0" fontId="6" fillId="11" borderId="0" xfId="23" applyFont="1" applyFill="1" applyBorder="1" applyAlignment="1">
      <alignment/>
    </xf>
    <xf numFmtId="0" fontId="6" fillId="2" borderId="2" xfId="23" applyFont="1" applyFill="1" applyBorder="1" applyAlignment="1">
      <alignment/>
    </xf>
    <xf numFmtId="0" fontId="0" fillId="0" borderId="17" xfId="0" applyBorder="1" applyAlignment="1">
      <alignment/>
    </xf>
    <xf numFmtId="0" fontId="9" fillId="2" borderId="3" xfId="23" applyFont="1" applyFill="1" applyBorder="1" applyAlignment="1">
      <alignment vertical="top" wrapText="1"/>
    </xf>
    <xf numFmtId="0" fontId="9" fillId="2" borderId="4" xfId="23" applyFont="1" applyFill="1" applyBorder="1" applyAlignment="1">
      <alignment vertical="top" wrapText="1"/>
    </xf>
    <xf numFmtId="0" fontId="6" fillId="3" borderId="2" xfId="23" applyFont="1" applyFill="1" applyBorder="1" applyAlignment="1" applyProtection="1">
      <alignment horizontal="center" vertical="center"/>
      <protection locked="0"/>
    </xf>
    <xf numFmtId="0" fontId="6" fillId="3" borderId="3" xfId="23" applyFont="1"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6" fillId="2" borderId="24" xfId="23" applyFont="1" applyFill="1" applyBorder="1" applyAlignment="1">
      <alignment/>
    </xf>
    <xf numFmtId="0" fontId="0" fillId="0" borderId="37" xfId="0" applyBorder="1" applyAlignment="1">
      <alignment/>
    </xf>
    <xf numFmtId="0" fontId="9" fillId="2" borderId="3" xfId="23" applyFont="1" applyFill="1" applyBorder="1" applyAlignment="1">
      <alignment vertical="center" wrapText="1"/>
    </xf>
    <xf numFmtId="0" fontId="9" fillId="2" borderId="4" xfId="23" applyFont="1" applyFill="1" applyBorder="1" applyAlignment="1">
      <alignment vertical="center" wrapText="1"/>
    </xf>
    <xf numFmtId="0" fontId="6" fillId="3" borderId="24" xfId="23" applyFont="1" applyFill="1" applyBorder="1" applyAlignment="1" applyProtection="1">
      <alignment horizontal="center" vertical="center"/>
      <protection/>
    </xf>
    <xf numFmtId="0" fontId="6" fillId="3" borderId="23" xfId="23" applyFont="1" applyFill="1" applyBorder="1" applyAlignment="1" applyProtection="1">
      <alignment horizontal="center" vertical="center"/>
      <protection/>
    </xf>
    <xf numFmtId="0" fontId="0" fillId="3" borderId="25" xfId="0" applyFill="1" applyBorder="1" applyAlignment="1" applyProtection="1">
      <alignment horizontal="center" vertical="center"/>
      <protection/>
    </xf>
    <xf numFmtId="3" fontId="6" fillId="3" borderId="2" xfId="23" applyNumberFormat="1" applyFont="1" applyFill="1" applyBorder="1" applyAlignment="1" applyProtection="1">
      <alignment/>
      <protection locked="0"/>
    </xf>
    <xf numFmtId="0" fontId="0" fillId="9" borderId="4" xfId="0" applyFill="1" applyBorder="1" applyAlignment="1" applyProtection="1">
      <alignment/>
      <protection locked="0"/>
    </xf>
    <xf numFmtId="0" fontId="6" fillId="3" borderId="2" xfId="23" applyFont="1" applyFill="1" applyBorder="1" applyAlignment="1" applyProtection="1">
      <alignment/>
      <protection locked="0"/>
    </xf>
    <xf numFmtId="0" fontId="9" fillId="2" borderId="22" xfId="23" applyFont="1" applyFill="1" applyBorder="1" applyAlignment="1">
      <alignment horizontal="center"/>
    </xf>
    <xf numFmtId="0" fontId="9" fillId="2" borderId="30" xfId="23" applyFont="1" applyFill="1" applyBorder="1" applyAlignment="1">
      <alignment horizontal="center"/>
    </xf>
    <xf numFmtId="0" fontId="9" fillId="2" borderId="100" xfId="23" applyFont="1" applyFill="1" applyBorder="1" applyAlignment="1">
      <alignment horizontal="center"/>
    </xf>
    <xf numFmtId="0" fontId="0" fillId="2" borderId="30" xfId="0" applyFill="1" applyBorder="1" applyAlignment="1">
      <alignment horizontal="center"/>
    </xf>
    <xf numFmtId="0" fontId="0" fillId="2" borderId="7" xfId="0" applyFill="1" applyBorder="1" applyAlignment="1">
      <alignment horizontal="center"/>
    </xf>
    <xf numFmtId="0" fontId="6" fillId="2" borderId="21" xfId="23" applyFont="1" applyFill="1" applyBorder="1" applyAlignment="1">
      <alignment/>
    </xf>
    <xf numFmtId="0" fontId="0" fillId="0" borderId="30" xfId="0" applyBorder="1" applyAlignment="1">
      <alignment/>
    </xf>
    <xf numFmtId="0" fontId="0" fillId="0" borderId="100" xfId="0" applyBorder="1" applyAlignment="1">
      <alignment/>
    </xf>
    <xf numFmtId="0" fontId="9" fillId="2" borderId="23" xfId="23" applyFont="1" applyFill="1" applyBorder="1" applyAlignment="1">
      <alignment vertical="center" wrapText="1"/>
    </xf>
    <xf numFmtId="0" fontId="9" fillId="2" borderId="25" xfId="23" applyFont="1" applyFill="1" applyBorder="1" applyAlignment="1">
      <alignment vertical="center" wrapText="1"/>
    </xf>
    <xf numFmtId="3" fontId="6" fillId="3" borderId="2" xfId="23" applyNumberFormat="1" applyFont="1" applyFill="1" applyBorder="1" applyAlignment="1" applyProtection="1">
      <alignment horizontal="center" vertical="center"/>
      <protection locked="0"/>
    </xf>
    <xf numFmtId="49" fontId="36" fillId="2" borderId="0" xfId="23" applyNumberFormat="1" applyFont="1" applyFill="1" applyBorder="1" applyAlignment="1">
      <alignment horizontal="center"/>
    </xf>
    <xf numFmtId="49" fontId="12" fillId="2" borderId="0" xfId="0" applyNumberFormat="1" applyFont="1" applyFill="1" applyBorder="1" applyAlignment="1">
      <alignment horizontal="center"/>
    </xf>
    <xf numFmtId="0" fontId="6" fillId="3" borderId="24" xfId="23" applyFont="1" applyFill="1" applyBorder="1" applyAlignment="1" applyProtection="1">
      <alignment/>
      <protection locked="0"/>
    </xf>
    <xf numFmtId="0" fontId="6" fillId="3" borderId="25" xfId="23" applyFont="1" applyFill="1" applyBorder="1" applyAlignment="1" applyProtection="1">
      <alignment/>
      <protection locked="0"/>
    </xf>
    <xf numFmtId="0" fontId="9" fillId="2" borderId="21" xfId="23" applyFont="1" applyFill="1" applyBorder="1" applyAlignment="1">
      <alignment vertical="top" wrapText="1"/>
    </xf>
    <xf numFmtId="0" fontId="0" fillId="0" borderId="100" xfId="0" applyBorder="1" applyAlignment="1">
      <alignment vertical="top" wrapText="1"/>
    </xf>
    <xf numFmtId="14" fontId="6" fillId="3" borderId="22" xfId="23" applyNumberFormat="1" applyFont="1" applyFill="1" applyBorder="1" applyAlignment="1" applyProtection="1">
      <alignment horizontal="center"/>
      <protection locked="0"/>
    </xf>
    <xf numFmtId="0" fontId="0" fillId="9" borderId="100" xfId="0" applyFont="1" applyFill="1" applyBorder="1" applyAlignment="1" applyProtection="1">
      <alignment horizontal="center"/>
      <protection locked="0"/>
    </xf>
    <xf numFmtId="0" fontId="9" fillId="2" borderId="8" xfId="23" applyFont="1" applyFill="1" applyBorder="1" applyAlignment="1">
      <alignment vertical="top" wrapText="1"/>
    </xf>
    <xf numFmtId="0" fontId="0" fillId="0" borderId="8" xfId="0" applyBorder="1" applyAlignment="1">
      <alignment vertical="top" wrapText="1"/>
    </xf>
    <xf numFmtId="0" fontId="0" fillId="9" borderId="25" xfId="0" applyFill="1" applyBorder="1" applyAlignment="1" applyProtection="1">
      <alignment/>
      <protection locked="0"/>
    </xf>
    <xf numFmtId="0" fontId="9" fillId="2" borderId="22" xfId="23" applyFont="1" applyFill="1" applyBorder="1" applyAlignment="1">
      <alignment horizontal="center" vertical="center" wrapText="1"/>
    </xf>
    <xf numFmtId="0" fontId="0" fillId="2" borderId="100" xfId="0" applyFill="1" applyBorder="1" applyAlignment="1">
      <alignment horizontal="center" vertical="center" wrapText="1"/>
    </xf>
    <xf numFmtId="0" fontId="9" fillId="2" borderId="22" xfId="23" applyFont="1" applyFill="1" applyBorder="1" applyAlignment="1">
      <alignment horizontal="center" vertical="center"/>
    </xf>
    <xf numFmtId="0" fontId="0" fillId="2" borderId="30" xfId="0" applyFill="1" applyBorder="1" applyAlignment="1">
      <alignment vertical="center"/>
    </xf>
    <xf numFmtId="0" fontId="0" fillId="2" borderId="7" xfId="0" applyFill="1" applyBorder="1" applyAlignment="1">
      <alignment vertical="center"/>
    </xf>
    <xf numFmtId="0" fontId="6" fillId="2" borderId="2" xfId="23" applyFont="1"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2" borderId="17" xfId="0" applyFill="1" applyBorder="1" applyAlignment="1">
      <alignment horizontal="center"/>
    </xf>
    <xf numFmtId="0" fontId="9" fillId="2" borderId="21" xfId="23" applyFont="1" applyFill="1" applyBorder="1" applyAlignment="1">
      <alignment horizontal="center" vertical="center"/>
    </xf>
    <xf numFmtId="0" fontId="0" fillId="0" borderId="30" xfId="0" applyBorder="1" applyAlignment="1">
      <alignment vertical="center"/>
    </xf>
    <xf numFmtId="0" fontId="0" fillId="0" borderId="100" xfId="0" applyBorder="1" applyAlignment="1">
      <alignment vertical="center"/>
    </xf>
    <xf numFmtId="0" fontId="21" fillId="2" borderId="0" xfId="23" applyFont="1" applyFill="1" applyAlignment="1">
      <alignment/>
    </xf>
    <xf numFmtId="0" fontId="0" fillId="0" borderId="35" xfId="0" applyBorder="1" applyAlignment="1">
      <alignment/>
    </xf>
    <xf numFmtId="0" fontId="15" fillId="2" borderId="32" xfId="23" applyFont="1" applyFill="1" applyBorder="1" applyAlignment="1">
      <alignment/>
    </xf>
    <xf numFmtId="0" fontId="0" fillId="0" borderId="30"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9" fillId="2" borderId="9" xfId="23" applyFont="1" applyFill="1" applyBorder="1" applyAlignment="1">
      <alignment/>
    </xf>
    <xf numFmtId="0" fontId="12" fillId="9" borderId="24" xfId="0" applyFont="1" applyFill="1" applyBorder="1" applyAlignment="1" applyProtection="1">
      <alignment horizontal="center" vertical="center" wrapText="1"/>
      <protection locked="0"/>
    </xf>
    <xf numFmtId="0" fontId="12" fillId="0" borderId="23" xfId="0" applyFont="1" applyBorder="1" applyAlignment="1" applyProtection="1">
      <alignment vertical="center" wrapText="1"/>
      <protection locked="0"/>
    </xf>
    <xf numFmtId="0" fontId="12" fillId="0" borderId="37" xfId="0" applyFont="1" applyBorder="1" applyAlignment="1" applyProtection="1">
      <alignment vertical="center" wrapText="1"/>
      <protection locked="0"/>
    </xf>
    <xf numFmtId="0" fontId="9" fillId="2" borderId="29" xfId="23" applyFont="1" applyFill="1" applyBorder="1" applyAlignment="1">
      <alignment horizontal="center"/>
    </xf>
    <xf numFmtId="0" fontId="9" fillId="2" borderId="111" xfId="23" applyFont="1" applyFill="1" applyBorder="1" applyAlignment="1">
      <alignment horizontal="center"/>
    </xf>
    <xf numFmtId="0" fontId="9" fillId="2" borderId="20" xfId="23" applyFont="1" applyFill="1" applyBorder="1" applyAlignment="1">
      <alignment horizontal="center"/>
    </xf>
    <xf numFmtId="0" fontId="6" fillId="3" borderId="20" xfId="23" applyFont="1" applyFill="1" applyBorder="1" applyAlignment="1">
      <alignment horizontal="center"/>
    </xf>
    <xf numFmtId="0" fontId="0" fillId="3" borderId="20" xfId="0" applyFill="1" applyBorder="1" applyAlignment="1">
      <alignment horizontal="center"/>
    </xf>
    <xf numFmtId="0" fontId="0" fillId="3" borderId="82" xfId="0" applyFill="1" applyBorder="1" applyAlignment="1">
      <alignment horizontal="center"/>
    </xf>
    <xf numFmtId="0" fontId="6" fillId="2" borderId="9" xfId="23" applyFont="1" applyFill="1" applyBorder="1" applyAlignment="1">
      <alignment horizontal="center"/>
    </xf>
    <xf numFmtId="0" fontId="0" fillId="0" borderId="4" xfId="0" applyBorder="1" applyAlignment="1">
      <alignment/>
    </xf>
    <xf numFmtId="0" fontId="6" fillId="3" borderId="3" xfId="23" applyFont="1" applyFill="1" applyBorder="1" applyAlignment="1" applyProtection="1">
      <alignment/>
      <protection locked="0"/>
    </xf>
    <xf numFmtId="0" fontId="0" fillId="0" borderId="3" xfId="0" applyFont="1" applyBorder="1" applyAlignment="1" applyProtection="1">
      <alignment/>
      <protection locked="0"/>
    </xf>
    <xf numFmtId="0" fontId="0" fillId="0" borderId="4" xfId="0" applyFont="1" applyBorder="1" applyAlignment="1" applyProtection="1">
      <alignment/>
      <protection locked="0"/>
    </xf>
    <xf numFmtId="0" fontId="6" fillId="3" borderId="23" xfId="23" applyFont="1" applyFill="1" applyBorder="1" applyAlignment="1" applyProtection="1">
      <alignment/>
      <protection locked="0"/>
    </xf>
    <xf numFmtId="0" fontId="0" fillId="0" borderId="23" xfId="0" applyFont="1" applyBorder="1" applyAlignment="1" applyProtection="1">
      <alignment/>
      <protection locked="0"/>
    </xf>
    <xf numFmtId="0" fontId="0" fillId="0" borderId="25" xfId="0" applyFont="1" applyBorder="1" applyAlignment="1" applyProtection="1">
      <alignment/>
      <protection locked="0"/>
    </xf>
    <xf numFmtId="0" fontId="9" fillId="2" borderId="100" xfId="23" applyFont="1" applyFill="1" applyBorder="1" applyAlignment="1">
      <alignment horizontal="center" vertical="center" wrapText="1"/>
    </xf>
    <xf numFmtId="0" fontId="6" fillId="2" borderId="4" xfId="23" applyFont="1" applyFill="1" applyBorder="1" applyAlignment="1">
      <alignment horizontal="center"/>
    </xf>
    <xf numFmtId="0" fontId="6" fillId="3" borderId="4" xfId="23" applyFont="1" applyFill="1" applyBorder="1" applyAlignment="1" applyProtection="1">
      <alignment/>
      <protection locked="0"/>
    </xf>
    <xf numFmtId="0" fontId="7" fillId="2" borderId="0" xfId="23" applyFont="1" applyFill="1" applyBorder="1" applyAlignment="1" applyProtection="1">
      <alignment/>
      <protection/>
    </xf>
    <xf numFmtId="0" fontId="9" fillId="2" borderId="21" xfId="23" applyFont="1" applyFill="1" applyBorder="1" applyAlignment="1" applyProtection="1">
      <alignment/>
      <protection/>
    </xf>
    <xf numFmtId="0" fontId="12" fillId="0" borderId="30" xfId="0" applyFont="1" applyBorder="1" applyAlignment="1">
      <alignment/>
    </xf>
    <xf numFmtId="0" fontId="12" fillId="0" borderId="7" xfId="0" applyFont="1" applyBorder="1" applyAlignment="1">
      <alignment/>
    </xf>
    <xf numFmtId="0" fontId="12" fillId="8" borderId="64" xfId="0" applyFont="1" applyFill="1" applyBorder="1" applyAlignment="1" applyProtection="1">
      <alignment horizontal="center"/>
      <protection/>
    </xf>
    <xf numFmtId="0" fontId="12" fillId="8" borderId="5" xfId="0" applyFont="1" applyFill="1" applyBorder="1" applyAlignment="1" applyProtection="1">
      <alignment horizontal="center"/>
      <protection/>
    </xf>
    <xf numFmtId="49" fontId="12" fillId="9" borderId="5" xfId="0" applyNumberFormat="1" applyFont="1" applyFill="1" applyBorder="1" applyAlignment="1" applyProtection="1">
      <alignment horizontal="left"/>
      <protection locked="0"/>
    </xf>
    <xf numFmtId="49" fontId="12" fillId="9" borderId="13" xfId="0" applyNumberFormat="1" applyFont="1" applyFill="1" applyBorder="1" applyAlignment="1" applyProtection="1">
      <alignment horizontal="left"/>
      <protection locked="0"/>
    </xf>
    <xf numFmtId="0" fontId="6" fillId="2" borderId="41" xfId="23" applyFont="1" applyFill="1" applyBorder="1" applyAlignment="1" applyProtection="1">
      <alignment horizontal="center"/>
      <protection/>
    </xf>
    <xf numFmtId="0" fontId="0" fillId="0" borderId="63" xfId="0" applyBorder="1" applyAlignment="1">
      <alignment/>
    </xf>
    <xf numFmtId="0" fontId="7" fillId="2" borderId="0" xfId="23" applyFont="1" applyFill="1" applyBorder="1" applyAlignment="1" applyProtection="1">
      <alignment horizontal="left"/>
      <protection/>
    </xf>
    <xf numFmtId="0" fontId="0" fillId="0" borderId="0" xfId="0" applyAlignment="1">
      <alignment horizontal="left"/>
    </xf>
    <xf numFmtId="0" fontId="9" fillId="2" borderId="10" xfId="23" applyFont="1" applyFill="1" applyBorder="1" applyAlignment="1" applyProtection="1">
      <alignment horizontal="left"/>
      <protection/>
    </xf>
    <xf numFmtId="0" fontId="12" fillId="0" borderId="8" xfId="0" applyFont="1" applyBorder="1" applyAlignment="1">
      <alignment horizontal="left"/>
    </xf>
    <xf numFmtId="0" fontId="12" fillId="0" borderId="15" xfId="0" applyFont="1" applyBorder="1" applyAlignment="1">
      <alignment horizontal="left"/>
    </xf>
    <xf numFmtId="0" fontId="9" fillId="2" borderId="5" xfId="23" applyFont="1" applyFill="1" applyBorder="1" applyAlignment="1" applyProtection="1">
      <alignment horizontal="center" vertical="center"/>
      <protection/>
    </xf>
    <xf numFmtId="0" fontId="12" fillId="0" borderId="5" xfId="0" applyFont="1" applyBorder="1" applyAlignment="1">
      <alignment horizontal="center" vertical="center"/>
    </xf>
    <xf numFmtId="0" fontId="9" fillId="2" borderId="41" xfId="23" applyFont="1" applyFill="1" applyBorder="1" applyAlignment="1" applyProtection="1">
      <alignment horizontal="center"/>
      <protection/>
    </xf>
    <xf numFmtId="0" fontId="9" fillId="2" borderId="63" xfId="23" applyFont="1" applyFill="1" applyBorder="1" applyAlignment="1" applyProtection="1">
      <alignment horizontal="center"/>
      <protection/>
    </xf>
    <xf numFmtId="0" fontId="6" fillId="2" borderId="8" xfId="23" applyFont="1" applyFill="1" applyBorder="1" applyAlignment="1" applyProtection="1">
      <alignment vertical="top"/>
      <protection/>
    </xf>
    <xf numFmtId="0" fontId="0" fillId="0" borderId="8" xfId="0" applyBorder="1" applyAlignment="1">
      <alignment vertical="top"/>
    </xf>
    <xf numFmtId="0" fontId="7" fillId="2" borderId="0" xfId="23" applyFont="1" applyFill="1" applyBorder="1" applyAlignment="1" applyProtection="1">
      <alignment horizontal="left" vertical="center"/>
      <protection/>
    </xf>
    <xf numFmtId="0" fontId="0" fillId="0" borderId="0" xfId="0" applyAlignment="1">
      <alignment vertical="center"/>
    </xf>
    <xf numFmtId="0" fontId="9" fillId="2" borderId="40" xfId="23" applyFont="1" applyFill="1" applyBorder="1" applyAlignment="1" applyProtection="1">
      <alignment vertical="center" wrapText="1"/>
      <protection/>
    </xf>
    <xf numFmtId="0" fontId="12" fillId="0" borderId="59" xfId="0" applyFont="1" applyBorder="1" applyAlignment="1">
      <alignment vertical="center" wrapText="1"/>
    </xf>
    <xf numFmtId="0" fontId="0" fillId="0" borderId="61" xfId="0" applyBorder="1" applyAlignment="1">
      <alignment/>
    </xf>
    <xf numFmtId="0" fontId="0" fillId="0" borderId="62" xfId="0" applyBorder="1" applyAlignment="1">
      <alignment/>
    </xf>
    <xf numFmtId="0" fontId="12" fillId="8" borderId="4" xfId="0" applyFont="1" applyFill="1" applyBorder="1" applyAlignment="1">
      <alignment vertical="center" wrapText="1"/>
    </xf>
    <xf numFmtId="0" fontId="12" fillId="8" borderId="5" xfId="0" applyFont="1" applyFill="1" applyBorder="1" applyAlignment="1">
      <alignment vertical="center" wrapText="1"/>
    </xf>
    <xf numFmtId="0" fontId="6" fillId="2" borderId="40" xfId="23" applyFont="1" applyFill="1" applyBorder="1" applyAlignment="1" applyProtection="1">
      <alignment horizontal="center"/>
      <protection/>
    </xf>
    <xf numFmtId="0" fontId="12" fillId="8" borderId="36" xfId="0" applyFont="1" applyFill="1" applyBorder="1" applyAlignment="1" applyProtection="1">
      <alignment horizontal="center" vertical="center" wrapText="1"/>
      <protection/>
    </xf>
    <xf numFmtId="1" fontId="0" fillId="9" borderId="5" xfId="0" applyNumberFormat="1" applyFont="1" applyFill="1" applyBorder="1" applyAlignment="1" applyProtection="1">
      <alignment horizontal="center"/>
      <protection locked="0"/>
    </xf>
    <xf numFmtId="1" fontId="0" fillId="9" borderId="13" xfId="0" applyNumberFormat="1" applyFont="1" applyFill="1" applyBorder="1" applyAlignment="1" applyProtection="1">
      <alignment horizontal="center"/>
      <protection/>
    </xf>
    <xf numFmtId="0" fontId="8" fillId="2" borderId="8" xfId="23" applyFont="1" applyFill="1" applyBorder="1" applyAlignment="1" applyProtection="1">
      <alignment horizontal="left" vertical="center"/>
      <protection/>
    </xf>
    <xf numFmtId="0" fontId="0" fillId="0" borderId="8" xfId="0" applyBorder="1" applyAlignment="1">
      <alignment vertical="center"/>
    </xf>
    <xf numFmtId="0" fontId="7" fillId="2" borderId="112" xfId="23" applyFont="1" applyFill="1" applyBorder="1" applyAlignment="1" applyProtection="1">
      <alignment horizontal="left" vertical="center"/>
      <protection/>
    </xf>
    <xf numFmtId="0" fontId="0" fillId="0" borderId="36" xfId="0" applyBorder="1" applyAlignment="1">
      <alignment vertical="center"/>
    </xf>
    <xf numFmtId="0" fontId="12" fillId="8" borderId="25" xfId="0" applyFont="1" applyFill="1" applyBorder="1" applyAlignment="1">
      <alignment vertical="center" wrapText="1"/>
    </xf>
    <xf numFmtId="0" fontId="12" fillId="8" borderId="13" xfId="0" applyFont="1" applyFill="1" applyBorder="1" applyAlignment="1">
      <alignment vertical="center" wrapText="1"/>
    </xf>
    <xf numFmtId="49" fontId="8" fillId="2" borderId="0" xfId="23" applyNumberFormat="1" applyFont="1" applyFill="1" applyBorder="1" applyAlignment="1">
      <alignment horizontal="center"/>
    </xf>
    <xf numFmtId="49" fontId="9" fillId="2" borderId="0" xfId="0" applyNumberFormat="1" applyFont="1" applyFill="1" applyBorder="1" applyAlignment="1">
      <alignment horizontal="center"/>
    </xf>
    <xf numFmtId="0" fontId="9" fillId="8" borderId="5" xfId="0" applyFont="1" applyFill="1" applyBorder="1" applyAlignment="1" applyProtection="1">
      <alignment horizontal="left" vertical="center" wrapText="1"/>
      <protection/>
    </xf>
    <xf numFmtId="0" fontId="9" fillId="8" borderId="23" xfId="0" applyFont="1" applyFill="1" applyBorder="1" applyAlignment="1" applyProtection="1">
      <alignment horizontal="left" vertical="center" wrapText="1"/>
      <protection/>
    </xf>
    <xf numFmtId="0" fontId="9" fillId="8" borderId="25" xfId="0" applyFont="1" applyFill="1" applyBorder="1" applyAlignment="1" applyProtection="1">
      <alignment horizontal="left" vertical="center" wrapText="1"/>
      <protection/>
    </xf>
    <xf numFmtId="0" fontId="9" fillId="8" borderId="3" xfId="0" applyFont="1" applyFill="1" applyBorder="1" applyAlignment="1" applyProtection="1">
      <alignment horizontal="left" vertical="center" wrapText="1"/>
      <protection/>
    </xf>
    <xf numFmtId="0" fontId="9" fillId="8" borderId="4" xfId="0" applyFont="1" applyFill="1" applyBorder="1" applyAlignment="1" applyProtection="1">
      <alignment horizontal="left" vertical="center" wrapText="1"/>
      <protection/>
    </xf>
    <xf numFmtId="0" fontId="6" fillId="2" borderId="21" xfId="23" applyFont="1" applyFill="1" applyBorder="1" applyAlignment="1" applyProtection="1">
      <alignment horizontal="left"/>
      <protection/>
    </xf>
    <xf numFmtId="0" fontId="6" fillId="0" borderId="30" xfId="0" applyFont="1" applyBorder="1" applyAlignment="1">
      <alignment horizontal="left"/>
    </xf>
    <xf numFmtId="0" fontId="6" fillId="0" borderId="100" xfId="0" applyFont="1" applyBorder="1" applyAlignment="1">
      <alignment horizontal="left"/>
    </xf>
    <xf numFmtId="0" fontId="9" fillId="8" borderId="13" xfId="0" applyFont="1" applyFill="1" applyBorder="1" applyAlignment="1" applyProtection="1">
      <alignment horizontal="left" vertical="center" wrapText="1"/>
      <protection/>
    </xf>
    <xf numFmtId="0" fontId="9" fillId="2" borderId="29" xfId="23" applyFont="1" applyFill="1" applyBorder="1" applyAlignment="1" applyProtection="1">
      <alignment horizontal="left" vertical="center" wrapText="1"/>
      <protection/>
    </xf>
    <xf numFmtId="0" fontId="9" fillId="0" borderId="20" xfId="0" applyFont="1" applyBorder="1" applyAlignment="1">
      <alignment horizontal="left" vertical="center" wrapText="1"/>
    </xf>
    <xf numFmtId="0" fontId="9" fillId="8" borderId="20" xfId="0" applyFont="1" applyFill="1" applyBorder="1" applyAlignment="1">
      <alignment horizontal="left" vertical="center" wrapText="1"/>
    </xf>
    <xf numFmtId="0" fontId="7" fillId="2" borderId="32" xfId="23" applyFont="1" applyFill="1" applyBorder="1" applyAlignment="1" applyProtection="1">
      <alignment/>
      <protection/>
    </xf>
    <xf numFmtId="0" fontId="6" fillId="0" borderId="27" xfId="0" applyFont="1" applyBorder="1" applyAlignment="1">
      <alignment/>
    </xf>
    <xf numFmtId="0" fontId="7" fillId="0" borderId="0" xfId="0" applyFont="1" applyAlignment="1">
      <alignment/>
    </xf>
    <xf numFmtId="0" fontId="9" fillId="2" borderId="0" xfId="23" applyFont="1" applyFill="1" applyBorder="1" applyAlignment="1" applyProtection="1">
      <alignment vertical="top" wrapText="1"/>
      <protection/>
    </xf>
    <xf numFmtId="0" fontId="9" fillId="0" borderId="0" xfId="0" applyFont="1" applyAlignment="1">
      <alignment vertical="top" wrapText="1"/>
    </xf>
    <xf numFmtId="49" fontId="8" fillId="2" borderId="0" xfId="0" applyNumberFormat="1" applyFont="1" applyFill="1" applyBorder="1" applyAlignment="1">
      <alignment horizontal="center"/>
    </xf>
    <xf numFmtId="0" fontId="9" fillId="2" borderId="9" xfId="23" applyFont="1" applyFill="1" applyBorder="1" applyAlignment="1" applyProtection="1">
      <alignment vertical="center"/>
      <protection locked="0"/>
    </xf>
    <xf numFmtId="0" fontId="9" fillId="0" borderId="3" xfId="0" applyFont="1" applyBorder="1" applyAlignment="1" applyProtection="1">
      <alignment vertical="center"/>
      <protection locked="0"/>
    </xf>
    <xf numFmtId="0" fontId="9" fillId="8" borderId="22" xfId="0" applyFont="1" applyFill="1" applyBorder="1" applyAlignment="1" applyProtection="1">
      <alignment horizontal="center"/>
      <protection/>
    </xf>
    <xf numFmtId="0" fontId="6" fillId="0" borderId="30" xfId="0" applyFont="1" applyBorder="1" applyAlignment="1">
      <alignment horizontal="center"/>
    </xf>
    <xf numFmtId="0" fontId="6" fillId="0" borderId="7" xfId="0" applyFont="1" applyBorder="1" applyAlignment="1">
      <alignment horizontal="center"/>
    </xf>
    <xf numFmtId="0" fontId="9" fillId="8" borderId="21" xfId="0" applyFont="1" applyFill="1" applyBorder="1" applyAlignment="1" applyProtection="1">
      <alignment horizontal="center"/>
      <protection/>
    </xf>
    <xf numFmtId="0" fontId="6" fillId="0" borderId="30" xfId="0" applyFont="1" applyBorder="1" applyAlignment="1">
      <alignment/>
    </xf>
    <xf numFmtId="0" fontId="8" fillId="8" borderId="9" xfId="0" applyFont="1" applyFill="1" applyBorder="1" applyAlignment="1" applyProtection="1">
      <alignment horizontal="center"/>
      <protection/>
    </xf>
    <xf numFmtId="0" fontId="7" fillId="0" borderId="3" xfId="0" applyFont="1" applyBorder="1" applyAlignment="1">
      <alignment horizontal="center"/>
    </xf>
    <xf numFmtId="0" fontId="7" fillId="0" borderId="3" xfId="0" applyFont="1" applyBorder="1" applyAlignment="1">
      <alignment/>
    </xf>
    <xf numFmtId="0" fontId="8" fillId="8" borderId="2" xfId="0" applyFont="1" applyFill="1" applyBorder="1" applyAlignment="1" applyProtection="1">
      <alignment horizontal="center"/>
      <protection/>
    </xf>
    <xf numFmtId="0" fontId="7" fillId="0" borderId="17" xfId="0" applyFont="1" applyBorder="1" applyAlignment="1">
      <alignment horizontal="center"/>
    </xf>
    <xf numFmtId="0" fontId="9" fillId="2" borderId="9" xfId="23" applyFont="1" applyFill="1" applyBorder="1" applyAlignment="1" applyProtection="1">
      <alignment vertical="center"/>
      <protection/>
    </xf>
    <xf numFmtId="0" fontId="9" fillId="0" borderId="3" xfId="0" applyFont="1" applyBorder="1" applyAlignment="1">
      <alignment vertical="center"/>
    </xf>
    <xf numFmtId="0" fontId="9" fillId="2" borderId="16" xfId="23" applyFont="1" applyFill="1" applyBorder="1" applyAlignment="1" applyProtection="1">
      <alignment vertical="center"/>
      <protection/>
    </xf>
    <xf numFmtId="0" fontId="9" fillId="0" borderId="23" xfId="0" applyFont="1" applyBorder="1" applyAlignment="1">
      <alignment vertical="center"/>
    </xf>
    <xf numFmtId="0" fontId="9" fillId="8" borderId="3" xfId="0" applyFont="1" applyFill="1" applyBorder="1" applyAlignment="1" applyProtection="1">
      <alignment vertical="center"/>
      <protection/>
    </xf>
    <xf numFmtId="0" fontId="9" fillId="8" borderId="0" xfId="0" applyFont="1" applyFill="1" applyBorder="1" applyAlignment="1" applyProtection="1">
      <alignment wrapText="1"/>
      <protection/>
    </xf>
    <xf numFmtId="0" fontId="6" fillId="0" borderId="0" xfId="0" applyFont="1" applyAlignment="1">
      <alignment wrapText="1"/>
    </xf>
    <xf numFmtId="0" fontId="7" fillId="8" borderId="0" xfId="0" applyFont="1" applyFill="1" applyBorder="1" applyAlignment="1" applyProtection="1">
      <alignment horizontal="center" wrapText="1"/>
      <protection/>
    </xf>
    <xf numFmtId="0" fontId="7" fillId="0" borderId="0" xfId="0" applyFont="1" applyAlignment="1">
      <alignment horizontal="center" wrapText="1"/>
    </xf>
    <xf numFmtId="0" fontId="9" fillId="8" borderId="30" xfId="0" applyFont="1" applyFill="1" applyBorder="1" applyAlignment="1" applyProtection="1">
      <alignment horizontal="center"/>
      <protection/>
    </xf>
    <xf numFmtId="0" fontId="9" fillId="2" borderId="0" xfId="23" applyFont="1" applyFill="1" applyBorder="1" applyAlignment="1" applyProtection="1">
      <alignment vertical="top" wrapText="1" shrinkToFit="1"/>
      <protection/>
    </xf>
    <xf numFmtId="0" fontId="9" fillId="0" borderId="0" xfId="0" applyFont="1" applyAlignment="1">
      <alignment vertical="top" wrapText="1" shrinkToFit="1"/>
    </xf>
    <xf numFmtId="0" fontId="6" fillId="0" borderId="100" xfId="0" applyFont="1" applyBorder="1" applyAlignment="1">
      <alignment/>
    </xf>
    <xf numFmtId="0" fontId="6" fillId="0" borderId="9" xfId="0" applyFont="1" applyBorder="1" applyAlignment="1">
      <alignment/>
    </xf>
    <xf numFmtId="0" fontId="6" fillId="0" borderId="3" xfId="0" applyFont="1" applyBorder="1" applyAlignment="1">
      <alignment/>
    </xf>
    <xf numFmtId="0" fontId="6" fillId="0" borderId="4" xfId="0" applyFont="1" applyBorder="1" applyAlignment="1">
      <alignment/>
    </xf>
    <xf numFmtId="0" fontId="9" fillId="8" borderId="3" xfId="0" applyFont="1" applyFill="1" applyBorder="1" applyAlignment="1" applyProtection="1">
      <alignment vertical="center" wrapText="1"/>
      <protection/>
    </xf>
    <xf numFmtId="0" fontId="18" fillId="2" borderId="8" xfId="23" applyFont="1" applyFill="1" applyBorder="1" applyAlignment="1" applyProtection="1">
      <alignment vertical="top"/>
      <protection/>
    </xf>
    <xf numFmtId="0" fontId="6" fillId="0" borderId="8" xfId="0" applyFont="1" applyBorder="1" applyAlignment="1">
      <alignment vertical="top"/>
    </xf>
    <xf numFmtId="0" fontId="9" fillId="2" borderId="9" xfId="23" applyFont="1" applyFill="1" applyBorder="1" applyAlignment="1" applyProtection="1">
      <alignment vertical="center" wrapText="1"/>
      <protection/>
    </xf>
    <xf numFmtId="0" fontId="9" fillId="0" borderId="3" xfId="0" applyFont="1" applyBorder="1" applyAlignment="1">
      <alignment vertical="center" wrapText="1"/>
    </xf>
    <xf numFmtId="0" fontId="9" fillId="2" borderId="0" xfId="23" applyFont="1" applyFill="1" applyBorder="1" applyAlignment="1" applyProtection="1">
      <alignment/>
      <protection/>
    </xf>
    <xf numFmtId="0" fontId="6" fillId="0" borderId="0" xfId="0" applyFont="1" applyAlignment="1">
      <alignment/>
    </xf>
    <xf numFmtId="0" fontId="9" fillId="8" borderId="23" xfId="0" applyFont="1" applyFill="1" applyBorder="1" applyAlignment="1" applyProtection="1">
      <alignment vertical="center"/>
      <protection/>
    </xf>
    <xf numFmtId="0" fontId="9" fillId="8" borderId="113" xfId="0" applyFont="1" applyFill="1" applyBorder="1" applyAlignment="1" applyProtection="1">
      <alignment vertical="center"/>
      <protection/>
    </xf>
    <xf numFmtId="0" fontId="9" fillId="8" borderId="97" xfId="0" applyFont="1" applyFill="1" applyBorder="1" applyAlignment="1" applyProtection="1">
      <alignment vertical="center"/>
      <protection/>
    </xf>
    <xf numFmtId="0" fontId="9" fillId="8" borderId="31" xfId="0" applyFont="1" applyFill="1" applyBorder="1" applyAlignment="1" applyProtection="1">
      <alignment vertical="center"/>
      <protection/>
    </xf>
    <xf numFmtId="0" fontId="9" fillId="8" borderId="114" xfId="0" applyFont="1" applyFill="1" applyBorder="1" applyAlignment="1" applyProtection="1">
      <alignment vertical="center"/>
      <protection/>
    </xf>
    <xf numFmtId="0" fontId="1" fillId="2" borderId="0" xfId="23" applyFont="1" applyFill="1" applyBorder="1" applyAlignment="1">
      <alignment horizontal="center"/>
    </xf>
    <xf numFmtId="0" fontId="9" fillId="2" borderId="34" xfId="23" applyFont="1" applyFill="1" applyBorder="1" applyAlignment="1">
      <alignment horizontal="center" vertical="center"/>
    </xf>
    <xf numFmtId="0" fontId="9" fillId="2" borderId="28" xfId="23" applyFont="1" applyFill="1" applyBorder="1" applyAlignment="1">
      <alignment horizontal="center" vertical="center"/>
    </xf>
    <xf numFmtId="0" fontId="6" fillId="3" borderId="102" xfId="23" applyFont="1" applyFill="1"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6" fillId="2" borderId="42" xfId="23" applyFont="1" applyFill="1" applyBorder="1" applyAlignment="1">
      <alignment/>
    </xf>
    <xf numFmtId="0" fontId="0" fillId="0" borderId="33" xfId="0" applyBorder="1" applyAlignment="1">
      <alignment/>
    </xf>
    <xf numFmtId="0" fontId="6" fillId="2" borderId="10" xfId="23" applyFont="1" applyFill="1" applyBorder="1" applyAlignment="1">
      <alignment/>
    </xf>
    <xf numFmtId="0" fontId="0" fillId="0" borderId="101" xfId="0" applyBorder="1" applyAlignment="1">
      <alignment/>
    </xf>
    <xf numFmtId="0" fontId="0" fillId="0" borderId="77" xfId="0" applyBorder="1" applyAlignment="1">
      <alignment/>
    </xf>
    <xf numFmtId="0" fontId="7" fillId="2" borderId="19" xfId="23" applyFont="1" applyFill="1" applyBorder="1" applyAlignment="1">
      <alignment/>
    </xf>
    <xf numFmtId="0" fontId="0" fillId="0" borderId="19" xfId="0" applyBorder="1" applyAlignment="1">
      <alignment/>
    </xf>
    <xf numFmtId="0" fontId="9" fillId="2" borderId="32" xfId="23" applyFont="1" applyFill="1" applyBorder="1" applyAlignment="1">
      <alignment/>
    </xf>
    <xf numFmtId="0" fontId="7" fillId="2" borderId="8" xfId="23" applyFont="1" applyFill="1" applyBorder="1" applyAlignment="1">
      <alignment horizontal="center"/>
    </xf>
    <xf numFmtId="0" fontId="6" fillId="2" borderId="32" xfId="23" applyFont="1" applyFill="1" applyBorder="1" applyAlignment="1">
      <alignment/>
    </xf>
    <xf numFmtId="0" fontId="7" fillId="2" borderId="8" xfId="23" applyFont="1" applyFill="1" applyBorder="1" applyAlignment="1">
      <alignment/>
    </xf>
    <xf numFmtId="0" fontId="0" fillId="0" borderId="8" xfId="0" applyBorder="1" applyAlignment="1">
      <alignment/>
    </xf>
    <xf numFmtId="0" fontId="6" fillId="2" borderId="35" xfId="23" applyFont="1" applyFill="1" applyBorder="1" applyAlignment="1">
      <alignment/>
    </xf>
    <xf numFmtId="0" fontId="18" fillId="2" borderId="8" xfId="23" applyFont="1" applyFill="1" applyBorder="1" applyAlignment="1">
      <alignment/>
    </xf>
    <xf numFmtId="0" fontId="9" fillId="2" borderId="32" xfId="23" applyFont="1" applyFill="1" applyBorder="1" applyAlignment="1">
      <alignment/>
    </xf>
    <xf numFmtId="0" fontId="6" fillId="3" borderId="2" xfId="23" applyFont="1" applyFill="1" applyBorder="1" applyAlignment="1">
      <alignment horizontal="center" vertical="center"/>
    </xf>
    <xf numFmtId="0" fontId="0" fillId="0" borderId="4" xfId="0" applyBorder="1" applyAlignment="1">
      <alignment horizontal="center" vertical="center"/>
    </xf>
    <xf numFmtId="0" fontId="6" fillId="3" borderId="24" xfId="23" applyFont="1" applyFill="1" applyBorder="1" applyAlignment="1">
      <alignment horizontal="center" vertical="center"/>
    </xf>
    <xf numFmtId="0" fontId="0" fillId="0" borderId="25" xfId="0" applyBorder="1" applyAlignment="1">
      <alignment horizontal="center" vertical="center"/>
    </xf>
    <xf numFmtId="0" fontId="0" fillId="9" borderId="4" xfId="0" applyFill="1" applyBorder="1" applyAlignment="1" applyProtection="1">
      <alignment horizontal="center" vertical="center"/>
      <protection locked="0"/>
    </xf>
    <xf numFmtId="0" fontId="6" fillId="3" borderId="2" xfId="23" applyFont="1" applyFill="1" applyBorder="1" applyAlignment="1" applyProtection="1">
      <alignment horizontal="center" vertical="center"/>
      <protection/>
    </xf>
    <xf numFmtId="0" fontId="0" fillId="9" borderId="4" xfId="0" applyFill="1" applyBorder="1" applyAlignment="1" applyProtection="1">
      <alignment horizontal="center" vertical="center"/>
      <protection/>
    </xf>
    <xf numFmtId="0" fontId="9" fillId="2" borderId="21" xfId="23" applyFont="1" applyFill="1" applyBorder="1" applyAlignment="1">
      <alignment/>
    </xf>
    <xf numFmtId="0" fontId="0" fillId="0" borderId="30" xfId="0" applyBorder="1" applyAlignment="1">
      <alignment horizontal="center"/>
    </xf>
    <xf numFmtId="0" fontId="0" fillId="0" borderId="100" xfId="0" applyBorder="1" applyAlignment="1">
      <alignment horizontal="center"/>
    </xf>
    <xf numFmtId="0" fontId="9" fillId="2" borderId="2" xfId="23" applyFont="1" applyFill="1" applyBorder="1" applyAlignment="1" applyProtection="1">
      <alignment/>
      <protection/>
    </xf>
    <xf numFmtId="0" fontId="0" fillId="0" borderId="17" xfId="0" applyBorder="1" applyAlignment="1" applyProtection="1">
      <alignment/>
      <protection/>
    </xf>
    <xf numFmtId="0" fontId="7" fillId="2" borderId="0" xfId="23" applyFont="1" applyFill="1" applyBorder="1" applyAlignment="1">
      <alignment horizontal="center"/>
    </xf>
    <xf numFmtId="0" fontId="0" fillId="8" borderId="0" xfId="0" applyFill="1" applyBorder="1" applyAlignment="1">
      <alignment horizontal="center"/>
    </xf>
    <xf numFmtId="0" fontId="0" fillId="8" borderId="30" xfId="0" applyFill="1" applyBorder="1" applyAlignment="1">
      <alignment horizontal="center"/>
    </xf>
    <xf numFmtId="0" fontId="0" fillId="8" borderId="7" xfId="0" applyFill="1" applyBorder="1" applyAlignment="1">
      <alignment horizontal="center"/>
    </xf>
    <xf numFmtId="0" fontId="9" fillId="2" borderId="2" xfId="23" applyFont="1" applyFill="1" applyBorder="1" applyAlignment="1" applyProtection="1">
      <alignment horizontal="center"/>
      <protection/>
    </xf>
    <xf numFmtId="0" fontId="0" fillId="8" borderId="4" xfId="0" applyFill="1" applyBorder="1" applyAlignment="1" applyProtection="1">
      <alignment horizontal="center"/>
      <protection/>
    </xf>
    <xf numFmtId="0" fontId="0" fillId="8" borderId="17" xfId="0" applyFill="1" applyBorder="1" applyAlignment="1" applyProtection="1">
      <alignment horizontal="center"/>
      <protection/>
    </xf>
    <xf numFmtId="0" fontId="9" fillId="2" borderId="10" xfId="23" applyFont="1" applyFill="1" applyBorder="1" applyAlignment="1">
      <alignment/>
    </xf>
    <xf numFmtId="0" fontId="9" fillId="2" borderId="30" xfId="23" applyFont="1" applyFill="1" applyBorder="1" applyAlignment="1">
      <alignment wrapText="1"/>
    </xf>
    <xf numFmtId="0" fontId="0" fillId="0" borderId="30" xfId="0" applyBorder="1" applyAlignment="1">
      <alignment wrapText="1"/>
    </xf>
    <xf numFmtId="0" fontId="0" fillId="0" borderId="23" xfId="0" applyBorder="1" applyAlignment="1">
      <alignment vertical="center" wrapText="1"/>
    </xf>
    <xf numFmtId="0" fontId="6" fillId="2" borderId="19" xfId="23" applyFont="1" applyFill="1" applyBorder="1" applyAlignment="1">
      <alignment/>
    </xf>
    <xf numFmtId="0" fontId="7" fillId="2" borderId="8" xfId="23" applyFont="1" applyFill="1" applyBorder="1" applyAlignment="1">
      <alignment horizontal="center"/>
    </xf>
    <xf numFmtId="0" fontId="9" fillId="2" borderId="0" xfId="23" applyFont="1" applyFill="1" applyBorder="1" applyAlignment="1">
      <alignment/>
    </xf>
    <xf numFmtId="0" fontId="0" fillId="9" borderId="25" xfId="0" applyFill="1" applyBorder="1" applyAlignment="1" applyProtection="1">
      <alignment horizontal="center" vertical="center"/>
      <protection/>
    </xf>
    <xf numFmtId="0" fontId="9" fillId="2" borderId="24" xfId="23" applyFont="1" applyFill="1" applyBorder="1" applyAlignment="1" applyProtection="1">
      <alignment/>
      <protection/>
    </xf>
    <xf numFmtId="0" fontId="0" fillId="0" borderId="37" xfId="0" applyBorder="1" applyAlignment="1" applyProtection="1">
      <alignment/>
      <protection/>
    </xf>
    <xf numFmtId="0" fontId="9" fillId="2" borderId="2" xfId="23" applyFont="1" applyFill="1" applyBorder="1" applyAlignment="1">
      <alignment horizontal="center"/>
    </xf>
    <xf numFmtId="0" fontId="0" fillId="8" borderId="4" xfId="0" applyFill="1" applyBorder="1" applyAlignment="1">
      <alignment horizontal="center"/>
    </xf>
    <xf numFmtId="0" fontId="9" fillId="2" borderId="16" xfId="23" applyFont="1" applyFill="1" applyBorder="1" applyAlignment="1">
      <alignment vertical="center"/>
    </xf>
    <xf numFmtId="0" fontId="0" fillId="0" borderId="25" xfId="0" applyBorder="1" applyAlignment="1">
      <alignment vertical="center"/>
    </xf>
    <xf numFmtId="0" fontId="9" fillId="2" borderId="9" xfId="23" applyFont="1" applyFill="1" applyBorder="1" applyAlignment="1">
      <alignment horizontal="center" vertical="center"/>
    </xf>
    <xf numFmtId="0" fontId="0" fillId="8" borderId="17" xfId="0" applyFill="1" applyBorder="1" applyAlignment="1">
      <alignment horizontal="center"/>
    </xf>
    <xf numFmtId="0" fontId="7" fillId="2" borderId="0" xfId="23" applyFont="1" applyFill="1" applyBorder="1" applyAlignment="1" applyProtection="1">
      <alignment horizontal="center"/>
      <protection/>
    </xf>
    <xf numFmtId="0" fontId="0" fillId="8" borderId="0" xfId="0" applyFill="1" applyBorder="1" applyAlignment="1" applyProtection="1">
      <alignment horizontal="center"/>
      <protection/>
    </xf>
    <xf numFmtId="0" fontId="0" fillId="0" borderId="0" xfId="0" applyAlignment="1" applyProtection="1">
      <alignment/>
      <protection/>
    </xf>
    <xf numFmtId="0" fontId="6" fillId="3" borderId="5" xfId="23" applyFont="1" applyFill="1" applyBorder="1" applyAlignment="1" applyProtection="1">
      <alignment horizontal="center"/>
      <protection/>
    </xf>
    <xf numFmtId="0" fontId="0" fillId="0" borderId="5" xfId="0" applyBorder="1" applyAlignment="1" applyProtection="1">
      <alignment horizontal="center"/>
      <protection/>
    </xf>
    <xf numFmtId="0" fontId="9" fillId="2" borderId="0" xfId="23" applyFont="1" applyFill="1" applyBorder="1" applyAlignment="1" applyProtection="1">
      <alignment horizontal="right" vertical="top"/>
      <protection/>
    </xf>
    <xf numFmtId="0" fontId="0" fillId="0" borderId="99" xfId="0" applyBorder="1" applyAlignment="1" applyProtection="1">
      <alignment/>
      <protection/>
    </xf>
    <xf numFmtId="0" fontId="0" fillId="8" borderId="0" xfId="0" applyFill="1" applyBorder="1" applyAlignment="1" applyProtection="1">
      <alignment/>
      <protection/>
    </xf>
    <xf numFmtId="0" fontId="9" fillId="2" borderId="3" xfId="23" applyFont="1" applyFill="1" applyBorder="1" applyAlignment="1" applyProtection="1">
      <alignment vertical="center" wrapText="1"/>
      <protection/>
    </xf>
    <xf numFmtId="0" fontId="0" fillId="0" borderId="3" xfId="0" applyBorder="1" applyAlignment="1" applyProtection="1">
      <alignment vertical="center" wrapText="1"/>
      <protection/>
    </xf>
    <xf numFmtId="0" fontId="0" fillId="0" borderId="4" xfId="0" applyBorder="1" applyAlignment="1" applyProtection="1">
      <alignment vertical="center" wrapText="1"/>
      <protection/>
    </xf>
    <xf numFmtId="0" fontId="6" fillId="3" borderId="3" xfId="23" applyFont="1" applyFill="1" applyBorder="1" applyAlignment="1" applyProtection="1">
      <alignment horizontal="center" vertical="center"/>
      <protection/>
    </xf>
    <xf numFmtId="0" fontId="6" fillId="3" borderId="4" xfId="23" applyFont="1" applyFill="1" applyBorder="1" applyAlignment="1" applyProtection="1">
      <alignment horizontal="center" vertical="center"/>
      <protection/>
    </xf>
    <xf numFmtId="0" fontId="9" fillId="2" borderId="17" xfId="23" applyFont="1" applyFill="1" applyBorder="1" applyAlignment="1" applyProtection="1">
      <alignment/>
      <protection/>
    </xf>
    <xf numFmtId="0" fontId="9" fillId="2" borderId="3" xfId="23" applyFont="1" applyFill="1" applyBorder="1" applyAlignment="1" applyProtection="1">
      <alignment vertical="center"/>
      <protection/>
    </xf>
    <xf numFmtId="0" fontId="0" fillId="0" borderId="3" xfId="0" applyBorder="1" applyAlignment="1" applyProtection="1">
      <alignment/>
      <protection/>
    </xf>
    <xf numFmtId="0" fontId="0" fillId="0" borderId="4" xfId="0" applyBorder="1" applyAlignment="1" applyProtection="1">
      <alignment/>
      <protection/>
    </xf>
    <xf numFmtId="0" fontId="7" fillId="2" borderId="0" xfId="23" applyFont="1" applyFill="1" applyBorder="1" applyAlignment="1">
      <alignment horizontal="center"/>
    </xf>
    <xf numFmtId="0" fontId="9" fillId="2" borderId="21" xfId="23" applyFont="1" applyFill="1" applyBorder="1" applyAlignment="1">
      <alignment vertical="center"/>
    </xf>
    <xf numFmtId="0" fontId="6" fillId="3" borderId="22" xfId="23" applyFont="1" applyFill="1" applyBorder="1" applyAlignment="1" applyProtection="1">
      <alignment horizontal="center" vertical="center"/>
      <protection locked="0"/>
    </xf>
    <xf numFmtId="0" fontId="0" fillId="9" borderId="7" xfId="0" applyFill="1" applyBorder="1" applyAlignment="1">
      <alignment horizontal="center" vertical="center"/>
    </xf>
    <xf numFmtId="0" fontId="9" fillId="2" borderId="9" xfId="23" applyFont="1" applyFill="1" applyBorder="1" applyAlignment="1">
      <alignment vertical="center"/>
    </xf>
    <xf numFmtId="0" fontId="0" fillId="0" borderId="3" xfId="0" applyBorder="1" applyAlignment="1">
      <alignment vertical="center"/>
    </xf>
    <xf numFmtId="0" fontId="0" fillId="9" borderId="116" xfId="0" applyFill="1" applyBorder="1" applyAlignment="1">
      <alignment horizontal="center" vertical="center"/>
    </xf>
    <xf numFmtId="0" fontId="7" fillId="2" borderId="9" xfId="23" applyFont="1" applyFill="1"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vertical="center"/>
    </xf>
    <xf numFmtId="0" fontId="6" fillId="3" borderId="43" xfId="23" applyFont="1" applyFill="1" applyBorder="1" applyAlignment="1" applyProtection="1">
      <alignment horizontal="center" vertical="center"/>
      <protection locked="0"/>
    </xf>
    <xf numFmtId="0" fontId="6" fillId="3" borderId="0" xfId="23" applyFont="1" applyFill="1" applyBorder="1" applyAlignment="1" applyProtection="1">
      <alignment horizontal="center" vertical="center"/>
      <protection locked="0"/>
    </xf>
    <xf numFmtId="0" fontId="6" fillId="3" borderId="99" xfId="23" applyFont="1" applyFill="1" applyBorder="1" applyAlignment="1" applyProtection="1">
      <alignment horizontal="center" vertical="center"/>
      <protection locked="0"/>
    </xf>
    <xf numFmtId="0" fontId="9" fillId="2" borderId="2" xfId="23" applyFont="1" applyFill="1" applyBorder="1" applyAlignment="1">
      <alignment horizontal="right" vertical="center"/>
    </xf>
    <xf numFmtId="49" fontId="6" fillId="3" borderId="43" xfId="23" applyNumberFormat="1" applyFont="1" applyFill="1" applyBorder="1" applyAlignment="1" applyProtection="1">
      <alignment horizontal="center" vertical="center"/>
      <protection locked="0"/>
    </xf>
    <xf numFmtId="49" fontId="0" fillId="9" borderId="35" xfId="0" applyNumberFormat="1" applyFill="1" applyBorder="1" applyAlignment="1" applyProtection="1">
      <alignment horizontal="center" vertical="center"/>
      <protection locked="0"/>
    </xf>
    <xf numFmtId="0" fontId="9" fillId="2" borderId="43" xfId="23" applyFont="1" applyFill="1" applyBorder="1" applyAlignment="1">
      <alignment horizontal="center" vertical="center"/>
    </xf>
    <xf numFmtId="0" fontId="0" fillId="0" borderId="0" xfId="0" applyBorder="1" applyAlignment="1">
      <alignment vertical="center"/>
    </xf>
    <xf numFmtId="0" fontId="0" fillId="0" borderId="99" xfId="0" applyBorder="1" applyAlignment="1">
      <alignment vertical="center"/>
    </xf>
    <xf numFmtId="0" fontId="0" fillId="0" borderId="103" xfId="0" applyBorder="1" applyAlignment="1">
      <alignment vertical="center"/>
    </xf>
    <xf numFmtId="0" fontId="0" fillId="0" borderId="97" xfId="0" applyBorder="1" applyAlignment="1">
      <alignment vertical="center"/>
    </xf>
    <xf numFmtId="0" fontId="0" fillId="0" borderId="104" xfId="0" applyBorder="1" applyAlignment="1">
      <alignment vertical="center"/>
    </xf>
    <xf numFmtId="0" fontId="9" fillId="2" borderId="83" xfId="23" applyFont="1" applyFill="1" applyBorder="1" applyAlignment="1">
      <alignment horizontal="center" vertical="center"/>
    </xf>
    <xf numFmtId="0" fontId="0" fillId="0" borderId="65" xfId="0" applyBorder="1" applyAlignment="1">
      <alignment horizontal="center"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6" fillId="3" borderId="2" xfId="23" applyNumberFormat="1" applyFont="1" applyFill="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0" fillId="0" borderId="3" xfId="0" applyBorder="1" applyAlignment="1">
      <alignment horizontal="center"/>
    </xf>
    <xf numFmtId="0" fontId="0" fillId="0" borderId="4" xfId="0" applyBorder="1" applyAlignment="1">
      <alignment horizontal="center"/>
    </xf>
    <xf numFmtId="0" fontId="9" fillId="2" borderId="10" xfId="23" applyFont="1" applyFill="1" applyBorder="1" applyAlignment="1" applyProtection="1">
      <alignment horizontal="center"/>
      <protection/>
    </xf>
    <xf numFmtId="0" fontId="0" fillId="0" borderId="8" xfId="0" applyBorder="1" applyAlignment="1" applyProtection="1">
      <alignment/>
      <protection/>
    </xf>
    <xf numFmtId="0" fontId="0" fillId="0" borderId="101" xfId="0" applyBorder="1" applyAlignment="1" applyProtection="1">
      <alignment/>
      <protection/>
    </xf>
    <xf numFmtId="0" fontId="0" fillId="0" borderId="77" xfId="0" applyBorder="1" applyAlignment="1" applyProtection="1">
      <alignment/>
      <protection/>
    </xf>
    <xf numFmtId="0" fontId="0" fillId="0" borderId="97" xfId="0" applyBorder="1" applyAlignment="1" applyProtection="1">
      <alignment/>
      <protection/>
    </xf>
    <xf numFmtId="0" fontId="0" fillId="0" borderId="104" xfId="0" applyBorder="1" applyAlignment="1" applyProtection="1">
      <alignment/>
      <protection/>
    </xf>
    <xf numFmtId="0" fontId="18" fillId="2" borderId="0" xfId="23" applyFont="1" applyFill="1" applyBorder="1" applyAlignment="1">
      <alignment wrapText="1"/>
    </xf>
    <xf numFmtId="0" fontId="12" fillId="0" borderId="0" xfId="0" applyFont="1" applyAlignment="1">
      <alignment wrapText="1"/>
    </xf>
    <xf numFmtId="0" fontId="9" fillId="2" borderId="24" xfId="23" applyFont="1" applyFill="1" applyBorder="1" applyAlignment="1">
      <alignment horizontal="center" vertical="center"/>
    </xf>
    <xf numFmtId="0" fontId="0" fillId="0" borderId="23" xfId="0" applyBorder="1" applyAlignment="1">
      <alignment horizontal="center" vertical="center"/>
    </xf>
    <xf numFmtId="0" fontId="9" fillId="2" borderId="8" xfId="23" applyFont="1" applyFill="1" applyBorder="1" applyAlignment="1">
      <alignment horizontal="left" wrapText="1"/>
    </xf>
    <xf numFmtId="0" fontId="12" fillId="0" borderId="8" xfId="0" applyFont="1" applyBorder="1" applyAlignment="1">
      <alignment horizontal="left" wrapText="1"/>
    </xf>
    <xf numFmtId="0" fontId="9" fillId="2" borderId="30" xfId="23" applyFont="1" applyFill="1" applyBorder="1" applyAlignment="1" applyProtection="1">
      <alignment horizontal="center"/>
      <protection/>
    </xf>
    <xf numFmtId="0" fontId="9" fillId="2" borderId="7" xfId="23" applyFont="1" applyFill="1" applyBorder="1" applyAlignment="1" applyProtection="1">
      <alignment horizontal="center"/>
      <protection/>
    </xf>
    <xf numFmtId="0" fontId="9" fillId="2" borderId="3" xfId="23" applyFont="1" applyFill="1" applyBorder="1" applyAlignment="1" applyProtection="1">
      <alignment horizontal="center"/>
      <protection/>
    </xf>
    <xf numFmtId="0" fontId="9" fillId="2" borderId="4" xfId="23" applyFont="1" applyFill="1" applyBorder="1" applyAlignment="1" applyProtection="1">
      <alignment horizontal="center"/>
      <protection/>
    </xf>
    <xf numFmtId="0" fontId="9" fillId="2" borderId="17" xfId="23" applyFont="1" applyFill="1" applyBorder="1" applyAlignment="1" applyProtection="1">
      <alignment horizontal="center"/>
      <protection/>
    </xf>
    <xf numFmtId="0" fontId="0" fillId="0" borderId="3" xfId="0" applyBorder="1" applyAlignment="1" applyProtection="1">
      <alignment wrapText="1"/>
      <protection/>
    </xf>
    <xf numFmtId="0" fontId="0" fillId="0" borderId="4" xfId="0" applyBorder="1" applyAlignment="1" applyProtection="1">
      <alignment wrapText="1"/>
      <protection/>
    </xf>
    <xf numFmtId="1" fontId="6" fillId="3" borderId="3" xfId="23" applyNumberFormat="1" applyFont="1" applyFill="1" applyBorder="1" applyAlignment="1" applyProtection="1">
      <alignment horizontal="center" vertical="center"/>
      <protection/>
    </xf>
    <xf numFmtId="0" fontId="9" fillId="2" borderId="23" xfId="23" applyFont="1" applyFill="1" applyBorder="1" applyAlignment="1" applyProtection="1">
      <alignment vertical="center"/>
      <protection/>
    </xf>
    <xf numFmtId="0" fontId="0" fillId="0" borderId="23" xfId="0" applyBorder="1" applyAlignment="1" applyProtection="1">
      <alignment/>
      <protection/>
    </xf>
    <xf numFmtId="0" fontId="0" fillId="0" borderId="25" xfId="0" applyBorder="1" applyAlignment="1" applyProtection="1">
      <alignment/>
      <protection/>
    </xf>
    <xf numFmtId="0" fontId="6" fillId="3" borderId="25" xfId="23" applyFont="1" applyFill="1" applyBorder="1" applyAlignment="1" applyProtection="1">
      <alignment horizontal="center" vertical="center"/>
      <protection/>
    </xf>
    <xf numFmtId="0" fontId="9" fillId="2" borderId="37" xfId="23" applyFont="1" applyFill="1" applyBorder="1" applyAlignment="1" applyProtection="1">
      <alignment/>
      <protection/>
    </xf>
    <xf numFmtId="0" fontId="9" fillId="2" borderId="8" xfId="23" applyFont="1" applyFill="1" applyBorder="1" applyAlignment="1">
      <alignment horizontal="left" vertical="top"/>
    </xf>
    <xf numFmtId="0" fontId="9" fillId="2" borderId="10" xfId="23" applyFont="1" applyFill="1" applyBorder="1" applyAlignment="1" applyProtection="1">
      <alignment vertical="center"/>
      <protection/>
    </xf>
    <xf numFmtId="0" fontId="6" fillId="0" borderId="8"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77" xfId="0" applyFont="1" applyBorder="1" applyAlignment="1" applyProtection="1">
      <alignment vertical="center"/>
      <protection/>
    </xf>
    <xf numFmtId="0" fontId="6" fillId="0" borderId="97" xfId="0" applyFont="1" applyBorder="1" applyAlignment="1" applyProtection="1">
      <alignment vertical="center"/>
      <protection/>
    </xf>
    <xf numFmtId="0" fontId="6" fillId="8" borderId="30" xfId="0" applyFont="1" applyFill="1" applyBorder="1" applyAlignment="1" applyProtection="1">
      <alignment horizontal="center"/>
      <protection/>
    </xf>
    <xf numFmtId="0" fontId="6" fillId="0" borderId="30" xfId="0" applyFont="1" applyBorder="1" applyAlignment="1" applyProtection="1">
      <alignment/>
      <protection/>
    </xf>
    <xf numFmtId="0" fontId="6" fillId="0" borderId="7" xfId="0" applyFont="1" applyBorder="1" applyAlignment="1" applyProtection="1">
      <alignment/>
      <protection/>
    </xf>
    <xf numFmtId="0" fontId="9" fillId="8" borderId="5" xfId="0" applyFont="1" applyFill="1" applyBorder="1" applyAlignment="1" applyProtection="1">
      <alignment horizontal="center"/>
      <protection/>
    </xf>
    <xf numFmtId="0" fontId="6" fillId="8" borderId="5" xfId="0" applyFont="1" applyFill="1" applyBorder="1" applyAlignment="1" applyProtection="1">
      <alignment horizontal="center"/>
      <protection/>
    </xf>
    <xf numFmtId="0" fontId="6" fillId="8" borderId="12" xfId="0" applyFont="1" applyFill="1" applyBorder="1" applyAlignment="1" applyProtection="1">
      <alignment horizontal="center"/>
      <protection/>
    </xf>
    <xf numFmtId="0" fontId="7" fillId="2" borderId="32" xfId="23" applyFont="1" applyFill="1" applyBorder="1" applyAlignment="1" applyProtection="1">
      <alignment horizontal="center"/>
      <protection/>
    </xf>
    <xf numFmtId="0" fontId="6" fillId="8" borderId="32" xfId="0" applyFont="1" applyFill="1" applyBorder="1" applyAlignment="1" applyProtection="1">
      <alignment horizontal="center"/>
      <protection/>
    </xf>
    <xf numFmtId="0" fontId="6" fillId="0" borderId="32" xfId="0" applyFont="1" applyBorder="1" applyAlignment="1" applyProtection="1">
      <alignment horizontal="center"/>
      <protection/>
    </xf>
    <xf numFmtId="0" fontId="7" fillId="2" borderId="8" xfId="23" applyFont="1" applyFill="1" applyBorder="1" applyAlignment="1" applyProtection="1">
      <alignment horizontal="center"/>
      <protection/>
    </xf>
    <xf numFmtId="0" fontId="6" fillId="3" borderId="5" xfId="23" applyFont="1" applyFill="1" applyBorder="1" applyAlignment="1" applyProtection="1">
      <alignment vertical="center"/>
      <protection/>
    </xf>
    <xf numFmtId="0" fontId="6" fillId="0" borderId="5" xfId="0" applyFont="1" applyBorder="1" applyAlignment="1" applyProtection="1">
      <alignment vertical="center"/>
      <protection/>
    </xf>
    <xf numFmtId="0" fontId="6" fillId="2" borderId="5" xfId="23" applyFont="1" applyFill="1" applyBorder="1" applyAlignment="1" applyProtection="1">
      <alignment/>
      <protection/>
    </xf>
    <xf numFmtId="0" fontId="6" fillId="0" borderId="12" xfId="0" applyFont="1" applyBorder="1" applyAlignment="1" applyProtection="1">
      <alignment/>
      <protection/>
    </xf>
    <xf numFmtId="1" fontId="6" fillId="3" borderId="5" xfId="23" applyNumberFormat="1" applyFont="1" applyFill="1" applyBorder="1" applyAlignment="1" applyProtection="1">
      <alignment vertical="center"/>
      <protection/>
    </xf>
    <xf numFmtId="0" fontId="7" fillId="0" borderId="8" xfId="0" applyFont="1" applyBorder="1" applyAlignment="1" applyProtection="1">
      <alignment/>
      <protection/>
    </xf>
    <xf numFmtId="0" fontId="6" fillId="3" borderId="13" xfId="23" applyFont="1" applyFill="1" applyBorder="1" applyAlignment="1" applyProtection="1">
      <alignment vertical="center"/>
      <protection/>
    </xf>
    <xf numFmtId="0" fontId="6" fillId="0" borderId="13" xfId="0" applyFont="1" applyBorder="1" applyAlignment="1" applyProtection="1">
      <alignment vertical="center"/>
      <protection/>
    </xf>
    <xf numFmtId="0" fontId="6" fillId="2" borderId="13" xfId="23" applyFont="1" applyFill="1" applyBorder="1" applyAlignment="1" applyProtection="1">
      <alignment/>
      <protection/>
    </xf>
    <xf numFmtId="0" fontId="6" fillId="0" borderId="14" xfId="0" applyFont="1" applyBorder="1" applyAlignment="1" applyProtection="1">
      <alignment/>
      <protection/>
    </xf>
    <xf numFmtId="0" fontId="6" fillId="3" borderId="5" xfId="23" applyFont="1" applyFill="1" applyBorder="1" applyAlignment="1" applyProtection="1">
      <alignment vertical="center"/>
      <protection locked="0"/>
    </xf>
    <xf numFmtId="0" fontId="6" fillId="0" borderId="5" xfId="0" applyFont="1" applyBorder="1" applyAlignment="1" applyProtection="1">
      <alignment vertical="center"/>
      <protection locked="0"/>
    </xf>
    <xf numFmtId="0" fontId="9" fillId="2" borderId="64" xfId="23" applyFont="1" applyFill="1" applyBorder="1" applyAlignment="1" applyProtection="1">
      <alignment horizontal="center"/>
      <protection/>
    </xf>
    <xf numFmtId="0" fontId="0" fillId="0" borderId="65" xfId="0" applyBorder="1" applyAlignment="1" applyProtection="1">
      <alignment/>
      <protection/>
    </xf>
    <xf numFmtId="0" fontId="9" fillId="2" borderId="25" xfId="23" applyFont="1" applyFill="1" applyBorder="1" applyAlignment="1" applyProtection="1">
      <alignment vertical="center" wrapText="1" shrinkToFit="1"/>
      <protection/>
    </xf>
    <xf numFmtId="0" fontId="0" fillId="0" borderId="13" xfId="0" applyBorder="1" applyAlignment="1" applyProtection="1">
      <alignment vertical="center" wrapText="1" shrinkToFit="1"/>
      <protection/>
    </xf>
    <xf numFmtId="0" fontId="6" fillId="3" borderId="13" xfId="23" applyFont="1" applyFill="1" applyBorder="1" applyAlignment="1" applyProtection="1">
      <alignment vertical="center"/>
      <protection/>
    </xf>
    <xf numFmtId="0" fontId="0" fillId="0" borderId="13" xfId="0" applyBorder="1" applyAlignment="1" applyProtection="1">
      <alignment vertical="center"/>
      <protection/>
    </xf>
    <xf numFmtId="0" fontId="9" fillId="2" borderId="13" xfId="23" applyFont="1" applyFill="1" applyBorder="1" applyAlignment="1" applyProtection="1">
      <alignment horizontal="center"/>
      <protection/>
    </xf>
    <xf numFmtId="0" fontId="0" fillId="0" borderId="14" xfId="0" applyBorder="1" applyAlignment="1" applyProtection="1">
      <alignment/>
      <protection/>
    </xf>
    <xf numFmtId="0" fontId="9" fillId="2" borderId="4" xfId="23" applyFont="1" applyFill="1" applyBorder="1" applyAlignment="1" applyProtection="1">
      <alignment vertical="center" wrapText="1"/>
      <protection/>
    </xf>
    <xf numFmtId="0" fontId="0" fillId="0" borderId="5" xfId="0" applyBorder="1" applyAlignment="1" applyProtection="1">
      <alignment vertical="center" wrapText="1"/>
      <protection/>
    </xf>
    <xf numFmtId="0" fontId="6" fillId="3" borderId="5" xfId="23" applyFont="1" applyFill="1" applyBorder="1" applyAlignment="1" applyProtection="1">
      <alignment vertical="center"/>
      <protection locked="0"/>
    </xf>
    <xf numFmtId="0" fontId="0" fillId="0" borderId="5" xfId="0" applyBorder="1" applyAlignment="1" applyProtection="1">
      <alignment vertical="center"/>
      <protection locked="0"/>
    </xf>
    <xf numFmtId="0" fontId="9" fillId="2" borderId="5" xfId="23" applyFont="1" applyFill="1" applyBorder="1" applyAlignment="1" applyProtection="1">
      <alignment horizontal="center"/>
      <protection/>
    </xf>
    <xf numFmtId="0" fontId="0" fillId="0" borderId="12" xfId="0" applyBorder="1" applyAlignment="1" applyProtection="1">
      <alignment/>
      <protection/>
    </xf>
    <xf numFmtId="0" fontId="9" fillId="2" borderId="4" xfId="23" applyFont="1" applyFill="1" applyBorder="1" applyAlignment="1" applyProtection="1">
      <alignment vertical="center"/>
      <protection/>
    </xf>
    <xf numFmtId="0" fontId="0" fillId="0" borderId="5" xfId="0" applyBorder="1" applyAlignment="1" applyProtection="1">
      <alignment vertical="center"/>
      <protection/>
    </xf>
    <xf numFmtId="0" fontId="9" fillId="2" borderId="4" xfId="23" applyFont="1" applyFill="1" applyBorder="1" applyAlignment="1" applyProtection="1">
      <alignment vertical="center" wrapText="1" shrinkToFit="1"/>
      <protection/>
    </xf>
    <xf numFmtId="0" fontId="0" fillId="0" borderId="5" xfId="0" applyBorder="1" applyAlignment="1" applyProtection="1">
      <alignment vertical="center" wrapText="1" shrinkToFit="1"/>
      <protection/>
    </xf>
    <xf numFmtId="0" fontId="6" fillId="3" borderId="5" xfId="23" applyFont="1" applyFill="1" applyBorder="1" applyAlignment="1" applyProtection="1">
      <alignment vertical="center"/>
      <protection/>
    </xf>
    <xf numFmtId="0" fontId="7" fillId="2" borderId="0" xfId="23" applyFont="1" applyFill="1" applyAlignment="1" applyProtection="1">
      <alignment horizontal="center"/>
      <protection/>
    </xf>
    <xf numFmtId="0" fontId="1" fillId="8" borderId="0" xfId="0" applyFont="1" applyFill="1" applyAlignment="1" applyProtection="1">
      <alignment/>
      <protection/>
    </xf>
    <xf numFmtId="0" fontId="6" fillId="2" borderId="0" xfId="23" applyFont="1" applyFill="1" applyAlignment="1" applyProtection="1">
      <alignment/>
      <protection/>
    </xf>
    <xf numFmtId="0" fontId="12" fillId="8" borderId="30" xfId="0" applyFont="1" applyFill="1" applyBorder="1" applyAlignment="1" applyProtection="1">
      <alignment horizontal="center"/>
      <protection/>
    </xf>
    <xf numFmtId="0" fontId="12" fillId="0" borderId="30" xfId="0" applyFont="1" applyBorder="1" applyAlignment="1" applyProtection="1">
      <alignment/>
      <protection/>
    </xf>
    <xf numFmtId="0" fontId="12" fillId="0" borderId="7" xfId="0" applyFont="1" applyBorder="1" applyAlignment="1" applyProtection="1">
      <alignment/>
      <protection/>
    </xf>
    <xf numFmtId="0" fontId="9" fillId="2" borderId="104" xfId="23" applyFont="1" applyFill="1" applyBorder="1" applyAlignment="1" applyProtection="1">
      <alignment horizontal="center"/>
      <protection/>
    </xf>
    <xf numFmtId="0" fontId="0" fillId="0" borderId="64" xfId="0" applyBorder="1" applyAlignment="1" applyProtection="1">
      <alignment/>
      <protection/>
    </xf>
    <xf numFmtId="0" fontId="0" fillId="8" borderId="99" xfId="0" applyFill="1" applyBorder="1" applyAlignment="1" applyProtection="1">
      <alignment/>
      <protection/>
    </xf>
    <xf numFmtId="0" fontId="7" fillId="2" borderId="32" xfId="23" applyFont="1" applyFill="1" applyBorder="1" applyAlignment="1" applyProtection="1">
      <alignment horizontal="center"/>
      <protection/>
    </xf>
    <xf numFmtId="0" fontId="1" fillId="0" borderId="32" xfId="0" applyFont="1" applyBorder="1" applyAlignment="1">
      <alignment horizontal="center"/>
    </xf>
    <xf numFmtId="0" fontId="6" fillId="3" borderId="80" xfId="23" applyFont="1" applyFill="1" applyBorder="1" applyAlignment="1" applyProtection="1">
      <alignment vertical="center"/>
      <protection/>
    </xf>
    <xf numFmtId="0" fontId="0" fillId="0" borderId="80" xfId="0" applyBorder="1" applyAlignment="1" applyProtection="1">
      <alignment vertical="center"/>
      <protection/>
    </xf>
    <xf numFmtId="0" fontId="9" fillId="2" borderId="80" xfId="23" applyFont="1" applyFill="1" applyBorder="1" applyAlignment="1" applyProtection="1">
      <alignment horizontal="center"/>
      <protection/>
    </xf>
    <xf numFmtId="0" fontId="0" fillId="0" borderId="42" xfId="0" applyBorder="1" applyAlignment="1" applyProtection="1">
      <alignment/>
      <protection/>
    </xf>
    <xf numFmtId="0" fontId="9" fillId="2" borderId="8" xfId="23" applyFont="1" applyFill="1" applyBorder="1" applyAlignment="1" applyProtection="1">
      <alignment horizontal="center" vertical="center"/>
      <protection/>
    </xf>
    <xf numFmtId="0" fontId="7" fillId="2" borderId="10" xfId="23" applyFont="1" applyFill="1" applyBorder="1" applyAlignment="1" applyProtection="1">
      <alignment horizontal="center"/>
      <protection/>
    </xf>
    <xf numFmtId="0" fontId="0" fillId="0" borderId="4" xfId="0" applyBorder="1" applyAlignment="1">
      <alignment wrapText="1"/>
    </xf>
    <xf numFmtId="0" fontId="9" fillId="2" borderId="31" xfId="23" applyFont="1" applyFill="1" applyBorder="1" applyAlignment="1" applyProtection="1">
      <alignment vertical="center" wrapText="1"/>
      <protection/>
    </xf>
    <xf numFmtId="0" fontId="0" fillId="0" borderId="26" xfId="0" applyBorder="1" applyAlignment="1">
      <alignment wrapText="1"/>
    </xf>
    <xf numFmtId="0" fontId="6" fillId="2" borderId="10" xfId="23" applyFont="1" applyFill="1" applyBorder="1" applyAlignment="1" applyProtection="1">
      <alignment/>
      <protection/>
    </xf>
    <xf numFmtId="0" fontId="9" fillId="2" borderId="23" xfId="23" applyFont="1" applyFill="1" applyBorder="1" applyAlignment="1" applyProtection="1">
      <alignment vertical="center" wrapText="1"/>
      <protection/>
    </xf>
    <xf numFmtId="0" fontId="0" fillId="0" borderId="25" xfId="0" applyBorder="1" applyAlignment="1">
      <alignment wrapText="1"/>
    </xf>
    <xf numFmtId="0" fontId="0" fillId="8" borderId="32" xfId="0" applyFill="1" applyBorder="1" applyAlignment="1" applyProtection="1">
      <alignment horizontal="center"/>
      <protection/>
    </xf>
    <xf numFmtId="0" fontId="0" fillId="0" borderId="32" xfId="0" applyBorder="1" applyAlignment="1" applyProtection="1">
      <alignment horizontal="center"/>
      <protection/>
    </xf>
    <xf numFmtId="0" fontId="6" fillId="2" borderId="8" xfId="23" applyFont="1" applyFill="1" applyBorder="1" applyAlignment="1" applyProtection="1">
      <alignment/>
      <protection/>
    </xf>
    <xf numFmtId="0" fontId="9" fillId="2" borderId="0" xfId="23" applyFont="1" applyFill="1" applyAlignment="1" applyProtection="1">
      <alignment/>
      <protection/>
    </xf>
    <xf numFmtId="0" fontId="12" fillId="0" borderId="0" xfId="0" applyFont="1" applyAlignment="1">
      <alignment/>
    </xf>
    <xf numFmtId="0" fontId="9" fillId="2" borderId="0" xfId="23" applyFont="1" applyFill="1" applyAlignment="1" applyProtection="1">
      <alignment wrapText="1"/>
      <protection/>
    </xf>
    <xf numFmtId="0" fontId="10" fillId="2" borderId="0" xfId="23" applyFont="1" applyFill="1" applyAlignment="1" applyProtection="1">
      <alignment/>
      <protection/>
    </xf>
    <xf numFmtId="0" fontId="9" fillId="2" borderId="0" xfId="23" applyFont="1" applyFill="1" applyAlignment="1" applyProtection="1">
      <alignment horizontal="left" vertical="center"/>
      <protection/>
    </xf>
    <xf numFmtId="0" fontId="0" fillId="0" borderId="35" xfId="0" applyBorder="1" applyAlignment="1">
      <alignment vertical="center"/>
    </xf>
    <xf numFmtId="0" fontId="6" fillId="2" borderId="11" xfId="23" applyFont="1" applyFill="1" applyBorder="1" applyAlignment="1" applyProtection="1">
      <alignment/>
      <protection/>
    </xf>
    <xf numFmtId="0" fontId="13" fillId="8" borderId="31" xfId="23" applyFont="1" applyFill="1" applyBorder="1" applyAlignment="1" applyProtection="1">
      <alignment horizontal="center"/>
      <protection/>
    </xf>
    <xf numFmtId="0" fontId="0" fillId="8" borderId="31" xfId="0" applyFill="1" applyBorder="1" applyAlignment="1" applyProtection="1">
      <alignment horizontal="center"/>
      <protection/>
    </xf>
    <xf numFmtId="0" fontId="0" fillId="8" borderId="31" xfId="0" applyFill="1" applyBorder="1" applyAlignment="1" applyProtection="1">
      <alignment/>
      <protection/>
    </xf>
    <xf numFmtId="0" fontId="9" fillId="3" borderId="28" xfId="23" applyFont="1" applyFill="1" applyBorder="1" applyAlignment="1" applyProtection="1">
      <alignment horizontal="center"/>
      <protection/>
    </xf>
    <xf numFmtId="0" fontId="0" fillId="9" borderId="32" xfId="0" applyFill="1" applyBorder="1" applyAlignment="1" applyProtection="1">
      <alignment horizontal="center"/>
      <protection/>
    </xf>
    <xf numFmtId="0" fontId="0" fillId="9" borderId="117" xfId="0" applyFill="1" applyBorder="1" applyAlignment="1" applyProtection="1">
      <alignment horizontal="center"/>
      <protection/>
    </xf>
    <xf numFmtId="0" fontId="9" fillId="2" borderId="0" xfId="23" applyFont="1" applyFill="1" applyBorder="1" applyAlignment="1" applyProtection="1">
      <alignment/>
      <protection/>
    </xf>
    <xf numFmtId="0" fontId="12" fillId="0" borderId="0" xfId="0" applyFont="1" applyBorder="1" applyAlignment="1">
      <alignment/>
    </xf>
    <xf numFmtId="0" fontId="8" fillId="2" borderId="0" xfId="23" applyFont="1" applyFill="1" applyAlignment="1" applyProtection="1">
      <alignment/>
      <protection/>
    </xf>
    <xf numFmtId="0" fontId="10" fillId="2" borderId="0" xfId="23" applyFont="1" applyFill="1" applyBorder="1" applyAlignment="1" applyProtection="1">
      <alignment/>
      <protection/>
    </xf>
    <xf numFmtId="0" fontId="15" fillId="2" borderId="0" xfId="23" applyFont="1" applyFill="1" applyAlignment="1" applyProtection="1">
      <alignment/>
      <protection/>
    </xf>
    <xf numFmtId="0" fontId="15" fillId="2" borderId="0" xfId="23" applyFont="1" applyFill="1" applyBorder="1" applyAlignment="1" applyProtection="1">
      <alignment wrapText="1"/>
      <protection/>
    </xf>
    <xf numFmtId="0" fontId="0" fillId="0" borderId="0" xfId="0" applyAlignment="1">
      <alignment wrapText="1"/>
    </xf>
    <xf numFmtId="0" fontId="6" fillId="3" borderId="0" xfId="23" applyFont="1" applyFill="1" applyAlignment="1">
      <alignment/>
    </xf>
    <xf numFmtId="0" fontId="38" fillId="3" borderId="0" xfId="0" applyFont="1" applyFill="1" applyAlignment="1">
      <alignment/>
    </xf>
    <xf numFmtId="0" fontId="13" fillId="3" borderId="0" xfId="23" applyFont="1" applyFill="1" applyAlignment="1">
      <alignment/>
    </xf>
    <xf numFmtId="0" fontId="6" fillId="3" borderId="44" xfId="23" applyFont="1" applyFill="1" applyBorder="1" applyAlignment="1" applyProtection="1">
      <alignment/>
      <protection locked="0"/>
    </xf>
    <xf numFmtId="0" fontId="0" fillId="0" borderId="44" xfId="0" applyBorder="1" applyAlignment="1" applyProtection="1">
      <alignment/>
      <protection locked="0"/>
    </xf>
    <xf numFmtId="0" fontId="6" fillId="3" borderId="39" xfId="23" applyFont="1" applyFill="1" applyBorder="1" applyAlignment="1" applyProtection="1">
      <alignment/>
      <protection locked="0"/>
    </xf>
    <xf numFmtId="0" fontId="48" fillId="9" borderId="0" xfId="23" applyFont="1" applyFill="1" applyBorder="1" applyAlignment="1">
      <alignment horizontal="center"/>
    </xf>
    <xf numFmtId="0" fontId="12" fillId="0" borderId="0" xfId="0" applyFont="1" applyAlignment="1">
      <alignment horizontal="center"/>
    </xf>
    <xf numFmtId="0" fontId="6" fillId="3" borderId="0" xfId="23" applyFont="1" applyFill="1" applyBorder="1" applyAlignment="1" applyProtection="1">
      <alignment/>
      <protection locked="0"/>
    </xf>
    <xf numFmtId="0" fontId="0" fillId="0" borderId="0" xfId="0" applyAlignment="1" applyProtection="1">
      <alignment/>
      <protection locked="0"/>
    </xf>
    <xf numFmtId="0" fontId="6" fillId="3" borderId="97" xfId="23" applyFont="1" applyFill="1" applyBorder="1" applyAlignment="1">
      <alignment/>
    </xf>
    <xf numFmtId="0" fontId="24" fillId="3" borderId="31" xfId="23" applyFont="1" applyFill="1" applyBorder="1" applyAlignment="1">
      <alignment vertical="center"/>
    </xf>
    <xf numFmtId="0" fontId="0" fillId="0" borderId="31" xfId="0" applyBorder="1" applyAlignment="1">
      <alignment vertical="center"/>
    </xf>
    <xf numFmtId="0" fontId="6" fillId="3" borderId="44" xfId="23" applyFont="1" applyFill="1" applyBorder="1" applyAlignment="1" applyProtection="1">
      <alignment horizontal="center"/>
      <protection locked="0"/>
    </xf>
    <xf numFmtId="0" fontId="0" fillId="0" borderId="44" xfId="0" applyBorder="1" applyAlignment="1">
      <alignment horizontal="center"/>
    </xf>
    <xf numFmtId="0" fontId="0" fillId="9" borderId="0" xfId="0" applyFill="1" applyAlignment="1">
      <alignment/>
    </xf>
    <xf numFmtId="0" fontId="6" fillId="3" borderId="0" xfId="23" applyFont="1" applyFill="1" applyBorder="1" applyAlignment="1">
      <alignment/>
    </xf>
    <xf numFmtId="0" fontId="1" fillId="3" borderId="0" xfId="0" applyFont="1" applyFill="1" applyAlignment="1">
      <alignment horizontal="center"/>
    </xf>
    <xf numFmtId="0" fontId="6" fillId="3" borderId="0" xfId="23" applyFont="1" applyFill="1" applyAlignment="1">
      <alignment vertical="top"/>
    </xf>
    <xf numFmtId="0" fontId="23" fillId="3" borderId="0" xfId="23" applyFont="1" applyFill="1" applyAlignment="1">
      <alignment horizontal="center" vertical="top"/>
    </xf>
    <xf numFmtId="0" fontId="0" fillId="9" borderId="0" xfId="0" applyFill="1" applyAlignment="1">
      <alignment horizontal="center" vertical="top"/>
    </xf>
    <xf numFmtId="0" fontId="0" fillId="0" borderId="0" xfId="0" applyAlignment="1">
      <alignment vertical="top"/>
    </xf>
    <xf numFmtId="0" fontId="7" fillId="3" borderId="118" xfId="23" applyFont="1" applyFill="1" applyBorder="1" applyAlignment="1">
      <alignment horizontal="center"/>
    </xf>
    <xf numFmtId="0" fontId="0" fillId="0" borderId="118" xfId="0" applyBorder="1" applyAlignment="1">
      <alignment horizontal="center"/>
    </xf>
    <xf numFmtId="0" fontId="9" fillId="3" borderId="119" xfId="23" applyFont="1" applyFill="1" applyBorder="1" applyAlignment="1">
      <alignment horizontal="center"/>
    </xf>
    <xf numFmtId="0" fontId="0" fillId="0" borderId="119" xfId="0" applyBorder="1" applyAlignment="1">
      <alignment horizontal="center"/>
    </xf>
    <xf numFmtId="0" fontId="7" fillId="3" borderId="0" xfId="23" applyFont="1" applyFill="1" applyAlignment="1">
      <alignment/>
    </xf>
    <xf numFmtId="0" fontId="0" fillId="0" borderId="0" xfId="0" applyFont="1" applyAlignment="1">
      <alignment/>
    </xf>
    <xf numFmtId="0" fontId="21" fillId="3" borderId="0" xfId="23" applyFont="1" applyFill="1" applyAlignment="1">
      <alignment/>
    </xf>
    <xf numFmtId="0" fontId="6" fillId="3" borderId="0" xfId="23" applyFont="1" applyFill="1" applyAlignment="1" applyProtection="1">
      <alignment/>
      <protection locked="0"/>
    </xf>
    <xf numFmtId="14" fontId="6" fillId="3" borderId="44" xfId="23" applyNumberFormat="1" applyFont="1" applyFill="1" applyBorder="1" applyAlignment="1" applyProtection="1">
      <alignment horizontal="center"/>
      <protection/>
    </xf>
    <xf numFmtId="0" fontId="0" fillId="0" borderId="44" xfId="0" applyBorder="1" applyAlignment="1" applyProtection="1">
      <alignment/>
      <protection/>
    </xf>
    <xf numFmtId="0" fontId="13" fillId="3" borderId="0" xfId="23" applyFont="1" applyFill="1" applyAlignment="1">
      <alignment/>
    </xf>
    <xf numFmtId="0" fontId="7" fillId="3" borderId="44" xfId="23" applyFont="1" applyFill="1" applyBorder="1" applyAlignment="1" applyProtection="1">
      <alignment/>
      <protection locked="0"/>
    </xf>
    <xf numFmtId="0" fontId="0" fillId="0" borderId="44" xfId="0" applyBorder="1" applyAlignment="1">
      <alignment/>
    </xf>
    <xf numFmtId="0" fontId="7" fillId="3" borderId="0" xfId="23" applyFont="1" applyFill="1" applyAlignment="1">
      <alignment horizontal="center"/>
    </xf>
    <xf numFmtId="0" fontId="0" fillId="9" borderId="0" xfId="0" applyFill="1" applyAlignment="1">
      <alignment horizontal="center"/>
    </xf>
    <xf numFmtId="0" fontId="7" fillId="3" borderId="0" xfId="23" applyFont="1" applyFill="1" applyBorder="1" applyAlignment="1">
      <alignment horizontal="center"/>
    </xf>
    <xf numFmtId="0" fontId="0" fillId="9" borderId="0" xfId="0" applyFill="1" applyBorder="1" applyAlignment="1">
      <alignment horizontal="center"/>
    </xf>
    <xf numFmtId="0" fontId="7" fillId="3" borderId="44" xfId="23" applyFont="1" applyFill="1" applyBorder="1" applyAlignment="1">
      <alignment horizontal="center"/>
    </xf>
    <xf numFmtId="0" fontId="7" fillId="3" borderId="44" xfId="23" applyFont="1" applyFill="1" applyBorder="1" applyAlignment="1" applyProtection="1">
      <alignment horizontal="center"/>
      <protection locked="0"/>
    </xf>
    <xf numFmtId="0" fontId="0" fillId="0" borderId="44" xfId="0" applyBorder="1" applyAlignment="1" applyProtection="1">
      <alignment horizontal="center"/>
      <protection locked="0"/>
    </xf>
    <xf numFmtId="0" fontId="0" fillId="9" borderId="8" xfId="0" applyFill="1" applyBorder="1" applyAlignment="1">
      <alignment horizontal="center" vertical="center"/>
    </xf>
    <xf numFmtId="0" fontId="0" fillId="9" borderId="8" xfId="0" applyFill="1" applyBorder="1" applyAlignment="1">
      <alignment/>
    </xf>
    <xf numFmtId="0" fontId="6" fillId="3" borderId="41" xfId="23" applyFont="1" applyFill="1" applyBorder="1" applyAlignment="1">
      <alignment horizontal="center" vertical="center"/>
    </xf>
    <xf numFmtId="0" fontId="0" fillId="9" borderId="63" xfId="0" applyFill="1" applyBorder="1" applyAlignment="1">
      <alignment horizontal="center" vertical="center"/>
    </xf>
    <xf numFmtId="0" fontId="6" fillId="3" borderId="80" xfId="23" applyFont="1" applyFill="1" applyBorder="1" applyAlignment="1" applyProtection="1">
      <alignment horizontal="center" vertical="center"/>
      <protection locked="0"/>
    </xf>
    <xf numFmtId="0" fontId="0" fillId="9" borderId="64" xfId="0" applyFill="1" applyBorder="1" applyAlignment="1" applyProtection="1">
      <alignment horizontal="center" vertical="center"/>
      <protection locked="0"/>
    </xf>
    <xf numFmtId="0" fontId="6" fillId="3" borderId="42" xfId="23" applyFont="1" applyFill="1" applyBorder="1" applyAlignment="1">
      <alignment horizontal="center" vertical="center"/>
    </xf>
    <xf numFmtId="0" fontId="0" fillId="9" borderId="65" xfId="0" applyFill="1" applyBorder="1" applyAlignment="1">
      <alignment horizontal="center" vertical="center"/>
    </xf>
    <xf numFmtId="0" fontId="0" fillId="0" borderId="61" xfId="0" applyBorder="1" applyAlignment="1">
      <alignment horizontal="center" vertical="center"/>
    </xf>
    <xf numFmtId="0" fontId="0" fillId="3" borderId="0" xfId="0" applyFill="1" applyBorder="1" applyAlignment="1">
      <alignment horizontal="center"/>
    </xf>
    <xf numFmtId="0" fontId="0" fillId="9" borderId="0" xfId="0" applyFill="1" applyBorder="1" applyAlignment="1">
      <alignment/>
    </xf>
    <xf numFmtId="0" fontId="7" fillId="3" borderId="102" xfId="23" applyFont="1" applyFill="1" applyBorder="1" applyAlignment="1">
      <alignment/>
    </xf>
    <xf numFmtId="0" fontId="9" fillId="3" borderId="103" xfId="23" applyFont="1" applyFill="1" applyBorder="1" applyAlignment="1">
      <alignment/>
    </xf>
    <xf numFmtId="0" fontId="18" fillId="3" borderId="0" xfId="23" applyFont="1" applyFill="1" applyBorder="1" applyAlignment="1">
      <alignment horizontal="left"/>
    </xf>
    <xf numFmtId="0" fontId="12" fillId="0" borderId="0" xfId="0" applyFont="1" applyBorder="1" applyAlignment="1">
      <alignment horizontal="left"/>
    </xf>
    <xf numFmtId="0" fontId="12" fillId="0" borderId="0" xfId="0" applyFont="1" applyAlignment="1">
      <alignment horizontal="left"/>
    </xf>
    <xf numFmtId="0" fontId="18" fillId="3" borderId="0" xfId="23" applyFont="1" applyFill="1" applyBorder="1" applyAlignment="1">
      <alignment horizontal="left" wrapText="1"/>
    </xf>
    <xf numFmtId="0" fontId="12" fillId="0" borderId="0" xfId="0" applyFont="1" applyAlignment="1">
      <alignment horizontal="left" wrapText="1"/>
    </xf>
    <xf numFmtId="0" fontId="0" fillId="9" borderId="42" xfId="0" applyFill="1" applyBorder="1" applyAlignment="1">
      <alignment horizontal="center" vertical="center"/>
    </xf>
    <xf numFmtId="0" fontId="0" fillId="0" borderId="33" xfId="0" applyBorder="1" applyAlignment="1">
      <alignment horizontal="center"/>
    </xf>
    <xf numFmtId="0" fontId="0" fillId="0" borderId="81" xfId="0" applyBorder="1" applyAlignment="1" applyProtection="1">
      <alignment horizontal="center" vertical="center"/>
      <protection locked="0"/>
    </xf>
    <xf numFmtId="0" fontId="29" fillId="3" borderId="43" xfId="23" applyFont="1" applyFill="1" applyBorder="1" applyAlignment="1">
      <alignment vertical="center" wrapText="1"/>
    </xf>
    <xf numFmtId="0" fontId="30" fillId="0" borderId="0" xfId="0" applyFont="1" applyBorder="1" applyAlignment="1">
      <alignment vertical="center" wrapText="1"/>
    </xf>
    <xf numFmtId="0" fontId="30" fillId="0" borderId="99" xfId="0" applyFont="1" applyBorder="1" applyAlignment="1">
      <alignment vertical="center" wrapText="1"/>
    </xf>
    <xf numFmtId="0" fontId="6" fillId="3" borderId="103" xfId="23" applyFont="1" applyFill="1" applyBorder="1" applyAlignment="1">
      <alignment/>
    </xf>
    <xf numFmtId="0" fontId="7" fillId="3" borderId="102" xfId="23" applyFont="1" applyFill="1" applyBorder="1" applyAlignment="1">
      <alignment vertical="center" wrapText="1"/>
    </xf>
    <xf numFmtId="0" fontId="0" fillId="9" borderId="31" xfId="0" applyFill="1" applyBorder="1" applyAlignment="1">
      <alignment vertical="center" wrapText="1"/>
    </xf>
    <xf numFmtId="0" fontId="0" fillId="9" borderId="26" xfId="0" applyFill="1" applyBorder="1" applyAlignment="1">
      <alignment vertical="center" wrapText="1"/>
    </xf>
    <xf numFmtId="0" fontId="9" fillId="3" borderId="31" xfId="23" applyFont="1" applyFill="1" applyBorder="1" applyAlignment="1">
      <alignment horizontal="right"/>
    </xf>
    <xf numFmtId="0" fontId="0" fillId="9" borderId="98" xfId="0" applyFill="1" applyBorder="1" applyAlignment="1">
      <alignment horizontal="center" vertical="center"/>
    </xf>
    <xf numFmtId="0" fontId="0" fillId="0" borderId="63" xfId="0" applyBorder="1" applyAlignment="1">
      <alignment horizontal="center" vertical="center"/>
    </xf>
    <xf numFmtId="0" fontId="0" fillId="9" borderId="81" xfId="0" applyFill="1" applyBorder="1" applyAlignment="1" applyProtection="1">
      <alignment vertical="center"/>
      <protection locked="0"/>
    </xf>
    <xf numFmtId="0" fontId="0" fillId="0" borderId="64" xfId="0" applyBorder="1" applyAlignment="1">
      <alignment vertical="center"/>
    </xf>
    <xf numFmtId="0" fontId="7" fillId="3" borderId="2" xfId="23" applyFont="1" applyFill="1" applyBorder="1" applyAlignment="1">
      <alignment vertical="center" wrapText="1"/>
    </xf>
    <xf numFmtId="0" fontId="0" fillId="9" borderId="3" xfId="0" applyFill="1" applyBorder="1" applyAlignment="1">
      <alignment vertical="center" wrapText="1"/>
    </xf>
    <xf numFmtId="0" fontId="0" fillId="9" borderId="4" xfId="0" applyFill="1" applyBorder="1" applyAlignment="1">
      <alignment vertical="center" wrapText="1"/>
    </xf>
    <xf numFmtId="0" fontId="0" fillId="9" borderId="83" xfId="0" applyFill="1" applyBorder="1" applyAlignment="1">
      <alignment vertical="center"/>
    </xf>
    <xf numFmtId="0" fontId="0" fillId="0" borderId="65" xfId="0" applyBorder="1" applyAlignment="1">
      <alignment vertical="center"/>
    </xf>
    <xf numFmtId="0" fontId="15" fillId="3" borderId="102" xfId="23" applyFont="1" applyFill="1" applyBorder="1" applyAlignment="1">
      <alignment/>
    </xf>
    <xf numFmtId="0" fontId="7" fillId="3" borderId="0" xfId="23" applyNumberFormat="1" applyFont="1" applyFill="1" applyBorder="1" applyAlignment="1">
      <alignment/>
    </xf>
    <xf numFmtId="0" fontId="9" fillId="3" borderId="103" xfId="23" applyNumberFormat="1" applyFont="1" applyFill="1" applyBorder="1" applyAlignment="1">
      <alignment horizontal="left" vertical="center" wrapText="1"/>
    </xf>
    <xf numFmtId="0" fontId="12" fillId="0" borderId="97" xfId="0" applyFont="1" applyBorder="1" applyAlignment="1">
      <alignment horizontal="left" vertical="center" wrapText="1"/>
    </xf>
    <xf numFmtId="0" fontId="12" fillId="0" borderId="104" xfId="0" applyFont="1" applyBorder="1" applyAlignment="1">
      <alignment horizontal="left" vertical="center" wrapText="1"/>
    </xf>
    <xf numFmtId="0" fontId="6" fillId="3" borderId="63" xfId="23" applyFont="1" applyFill="1" applyBorder="1" applyAlignment="1">
      <alignment horizontal="center" vertical="center"/>
    </xf>
    <xf numFmtId="0" fontId="6" fillId="3" borderId="80" xfId="23" applyFont="1" applyFill="1" applyBorder="1" applyAlignment="1">
      <alignment horizontal="center" vertical="center"/>
    </xf>
    <xf numFmtId="0" fontId="0" fillId="9" borderId="64" xfId="0" applyFill="1" applyBorder="1" applyAlignment="1">
      <alignment vertical="center"/>
    </xf>
    <xf numFmtId="0" fontId="0" fillId="9" borderId="65" xfId="0" applyFill="1" applyBorder="1" applyAlignment="1">
      <alignment vertical="center"/>
    </xf>
    <xf numFmtId="0" fontId="0" fillId="3" borderId="32" xfId="0" applyFill="1" applyBorder="1" applyAlignment="1">
      <alignment horizontal="left"/>
    </xf>
    <xf numFmtId="0" fontId="1" fillId="3" borderId="32" xfId="0" applyFont="1" applyFill="1" applyBorder="1" applyAlignment="1">
      <alignment horizontal="center"/>
    </xf>
    <xf numFmtId="0" fontId="7" fillId="3" borderId="22" xfId="23" applyFont="1" applyFill="1" applyBorder="1" applyAlignment="1">
      <alignment vertical="center" wrapText="1"/>
    </xf>
    <xf numFmtId="0" fontId="0" fillId="9" borderId="30" xfId="0" applyFill="1" applyBorder="1" applyAlignment="1">
      <alignment vertical="center" wrapText="1"/>
    </xf>
    <xf numFmtId="0" fontId="0" fillId="9" borderId="100" xfId="0" applyFill="1" applyBorder="1" applyAlignment="1">
      <alignment vertical="center" wrapText="1"/>
    </xf>
    <xf numFmtId="0" fontId="0" fillId="3" borderId="32" xfId="0" applyFill="1" applyBorder="1" applyAlignment="1">
      <alignment/>
    </xf>
    <xf numFmtId="0" fontId="16" fillId="3" borderId="0" xfId="23" applyFont="1" applyFill="1" applyAlignment="1">
      <alignment/>
    </xf>
    <xf numFmtId="0" fontId="6" fillId="3" borderId="0" xfId="0" applyFont="1" applyFill="1" applyAlignment="1">
      <alignment horizontal="center"/>
    </xf>
    <xf numFmtId="0" fontId="6" fillId="4" borderId="0" xfId="0" applyFont="1" applyFill="1" applyAlignment="1">
      <alignment horizontal="center"/>
    </xf>
    <xf numFmtId="0" fontId="7" fillId="3" borderId="75" xfId="23" applyFont="1" applyFill="1" applyBorder="1" applyAlignment="1">
      <alignment/>
    </xf>
    <xf numFmtId="0" fontId="9" fillId="3" borderId="8" xfId="23" applyFont="1" applyFill="1" applyBorder="1" applyAlignment="1">
      <alignment horizontal="right"/>
    </xf>
    <xf numFmtId="0" fontId="29" fillId="9" borderId="103" xfId="0" applyFont="1" applyFill="1" applyBorder="1" applyAlignment="1">
      <alignment vertical="center" wrapText="1"/>
    </xf>
    <xf numFmtId="0" fontId="29" fillId="9" borderId="97" xfId="0" applyFont="1" applyFill="1" applyBorder="1" applyAlignment="1">
      <alignment vertical="center" wrapText="1"/>
    </xf>
    <xf numFmtId="0" fontId="29" fillId="9" borderId="104" xfId="0" applyFont="1" applyFill="1" applyBorder="1" applyAlignment="1">
      <alignment vertical="center" wrapText="1"/>
    </xf>
    <xf numFmtId="0" fontId="6" fillId="3" borderId="59" xfId="23" applyFont="1" applyFill="1" applyBorder="1" applyAlignment="1">
      <alignment horizontal="center" vertical="center"/>
    </xf>
    <xf numFmtId="0" fontId="6" fillId="0" borderId="64" xfId="0" applyFont="1" applyBorder="1" applyAlignment="1">
      <alignment horizontal="center" vertical="center"/>
    </xf>
    <xf numFmtId="0" fontId="6" fillId="3" borderId="60" xfId="23" applyFont="1" applyFill="1" applyBorder="1" applyAlignment="1" applyProtection="1">
      <alignment horizontal="center"/>
      <protection locked="0"/>
    </xf>
    <xf numFmtId="0" fontId="6" fillId="0" borderId="65" xfId="0" applyFont="1" applyBorder="1" applyAlignment="1">
      <alignment horizontal="center"/>
    </xf>
    <xf numFmtId="0" fontId="6" fillId="3" borderId="40" xfId="23" applyFont="1" applyFill="1" applyBorder="1" applyAlignment="1">
      <alignment horizontal="center" vertical="center"/>
    </xf>
    <xf numFmtId="0" fontId="6" fillId="0" borderId="63" xfId="0" applyFont="1" applyBorder="1" applyAlignment="1">
      <alignment vertical="center"/>
    </xf>
    <xf numFmtId="0" fontId="6" fillId="0" borderId="31" xfId="0" applyFont="1" applyBorder="1" applyAlignment="1">
      <alignment/>
    </xf>
    <xf numFmtId="0" fontId="6" fillId="0" borderId="26" xfId="0" applyFont="1" applyBorder="1" applyAlignment="1">
      <alignment/>
    </xf>
    <xf numFmtId="0" fontId="15" fillId="3" borderId="8" xfId="23" applyFont="1" applyFill="1" applyBorder="1" applyAlignment="1">
      <alignment vertical="top" wrapText="1"/>
    </xf>
    <xf numFmtId="0" fontId="6" fillId="0" borderId="8" xfId="0" applyFont="1" applyBorder="1" applyAlignment="1">
      <alignment vertical="top" wrapText="1"/>
    </xf>
    <xf numFmtId="0" fontId="6" fillId="3" borderId="80" xfId="23" applyFont="1" applyFill="1" applyBorder="1" applyAlignment="1">
      <alignment horizontal="center" vertical="center"/>
    </xf>
    <xf numFmtId="0" fontId="6" fillId="9" borderId="64" xfId="0" applyFont="1" applyFill="1" applyBorder="1" applyAlignment="1">
      <alignment vertical="center"/>
    </xf>
    <xf numFmtId="0" fontId="15" fillId="3" borderId="102" xfId="23" applyFont="1" applyFill="1" applyBorder="1" applyAlignment="1">
      <alignment vertical="top" wrapText="1"/>
    </xf>
    <xf numFmtId="0" fontId="6" fillId="0" borderId="31" xfId="0" applyFont="1" applyBorder="1" applyAlignment="1">
      <alignment vertical="top" wrapText="1"/>
    </xf>
    <xf numFmtId="0" fontId="6" fillId="0" borderId="26" xfId="0" applyFont="1" applyBorder="1" applyAlignment="1">
      <alignment vertical="top" wrapText="1"/>
    </xf>
    <xf numFmtId="0" fontId="6" fillId="0" borderId="103" xfId="0" applyFont="1" applyBorder="1" applyAlignment="1">
      <alignment vertical="top" wrapText="1"/>
    </xf>
    <xf numFmtId="0" fontId="6" fillId="0" borderId="97" xfId="0" applyFont="1" applyBorder="1" applyAlignment="1">
      <alignment vertical="top" wrapText="1"/>
    </xf>
    <xf numFmtId="0" fontId="6" fillId="0" borderId="104" xfId="0" applyFont="1" applyBorder="1" applyAlignment="1">
      <alignment vertical="top" wrapText="1"/>
    </xf>
    <xf numFmtId="0" fontId="6" fillId="3" borderId="81" xfId="23" applyFont="1" applyFill="1" applyBorder="1" applyAlignment="1" applyProtection="1">
      <alignment horizontal="center" vertical="center"/>
      <protection locked="0"/>
    </xf>
    <xf numFmtId="0" fontId="6" fillId="9" borderId="81" xfId="0" applyFont="1" applyFill="1" applyBorder="1" applyAlignment="1" applyProtection="1">
      <alignment vertical="center"/>
      <protection locked="0"/>
    </xf>
    <xf numFmtId="0" fontId="6" fillId="3" borderId="98" xfId="23" applyFont="1" applyFill="1" applyBorder="1" applyAlignment="1">
      <alignment horizontal="center" vertical="center"/>
    </xf>
    <xf numFmtId="0" fontId="6" fillId="9" borderId="61" xfId="0" applyFont="1" applyFill="1" applyBorder="1" applyAlignment="1">
      <alignment vertical="center"/>
    </xf>
    <xf numFmtId="0" fontId="6" fillId="3" borderId="81" xfId="23" applyFont="1" applyFill="1" applyBorder="1" applyAlignment="1">
      <alignment horizontal="center" vertical="center"/>
    </xf>
    <xf numFmtId="0" fontId="6" fillId="9" borderId="62" xfId="0" applyFont="1" applyFill="1" applyBorder="1" applyAlignment="1">
      <alignment vertical="center"/>
    </xf>
    <xf numFmtId="0" fontId="6" fillId="0" borderId="115" xfId="0" applyFont="1" applyBorder="1" applyAlignment="1">
      <alignment vertical="top" wrapText="1"/>
    </xf>
    <xf numFmtId="0" fontId="6" fillId="0" borderId="32" xfId="0" applyFont="1" applyBorder="1" applyAlignment="1">
      <alignment vertical="top" wrapText="1"/>
    </xf>
    <xf numFmtId="0" fontId="6" fillId="0" borderId="27" xfId="0" applyFont="1" applyBorder="1" applyAlignment="1">
      <alignment vertical="top" wrapText="1"/>
    </xf>
    <xf numFmtId="0" fontId="29" fillId="3" borderId="2" xfId="23" applyFont="1" applyFill="1" applyBorder="1" applyAlignment="1">
      <alignment vertical="top" wrapText="1"/>
    </xf>
    <xf numFmtId="0" fontId="29" fillId="0" borderId="3" xfId="0" applyFont="1" applyBorder="1" applyAlignment="1">
      <alignment vertical="top" wrapText="1"/>
    </xf>
    <xf numFmtId="0" fontId="29" fillId="0" borderId="4" xfId="0" applyFont="1" applyBorder="1" applyAlignment="1">
      <alignment vertical="top" wrapText="1"/>
    </xf>
    <xf numFmtId="0" fontId="29" fillId="3" borderId="103" xfId="23" applyFont="1" applyFill="1" applyBorder="1" applyAlignment="1">
      <alignment/>
    </xf>
    <xf numFmtId="0" fontId="29" fillId="0" borderId="97" xfId="0" applyFont="1" applyBorder="1" applyAlignment="1">
      <alignment/>
    </xf>
    <xf numFmtId="0" fontId="29" fillId="0" borderId="104" xfId="0" applyFont="1" applyBorder="1" applyAlignment="1">
      <alignment/>
    </xf>
    <xf numFmtId="0" fontId="6" fillId="3" borderId="41" xfId="23" applyFont="1" applyFill="1" applyBorder="1" applyAlignment="1">
      <alignment horizontal="center" vertical="center"/>
    </xf>
    <xf numFmtId="0" fontId="6" fillId="9" borderId="63" xfId="0" applyFont="1" applyFill="1" applyBorder="1" applyAlignment="1">
      <alignment horizontal="center" vertical="center"/>
    </xf>
    <xf numFmtId="0" fontId="6" fillId="3" borderId="80" xfId="23" applyFont="1" applyFill="1" applyBorder="1" applyAlignment="1" applyProtection="1">
      <alignment horizontal="center" vertical="center"/>
      <protection locked="0"/>
    </xf>
    <xf numFmtId="0" fontId="6" fillId="9" borderId="64" xfId="0" applyFont="1" applyFill="1" applyBorder="1" applyAlignment="1" applyProtection="1">
      <alignment vertical="center"/>
      <protection locked="0"/>
    </xf>
    <xf numFmtId="0" fontId="6" fillId="9" borderId="61" xfId="0" applyFont="1" applyFill="1" applyBorder="1" applyAlignment="1">
      <alignment horizontal="center" vertical="center"/>
    </xf>
    <xf numFmtId="0" fontId="15" fillId="3" borderId="102" xfId="23" applyFont="1" applyFill="1" applyBorder="1" applyAlignment="1">
      <alignment vertical="center"/>
    </xf>
    <xf numFmtId="0" fontId="16" fillId="9" borderId="31" xfId="0" applyFont="1" applyFill="1" applyBorder="1" applyAlignment="1">
      <alignment vertical="center"/>
    </xf>
    <xf numFmtId="0" fontId="16" fillId="9" borderId="26" xfId="0" applyFont="1" applyFill="1" applyBorder="1" applyAlignment="1">
      <alignment vertical="center"/>
    </xf>
    <xf numFmtId="0" fontId="16" fillId="9" borderId="115" xfId="0" applyFont="1" applyFill="1" applyBorder="1" applyAlignment="1">
      <alignment vertical="center"/>
    </xf>
    <xf numFmtId="0" fontId="16" fillId="9" borderId="32" xfId="0" applyFont="1" applyFill="1" applyBorder="1" applyAlignment="1">
      <alignment vertical="center"/>
    </xf>
    <xf numFmtId="0" fontId="16" fillId="9" borderId="27" xfId="0" applyFont="1" applyFill="1" applyBorder="1" applyAlignment="1">
      <alignment vertical="center"/>
    </xf>
    <xf numFmtId="0" fontId="15" fillId="3" borderId="102" xfId="23" applyFont="1" applyFill="1" applyBorder="1" applyAlignment="1">
      <alignment vertical="center" wrapText="1"/>
    </xf>
    <xf numFmtId="0" fontId="6" fillId="0" borderId="31" xfId="0" applyFont="1" applyBorder="1" applyAlignment="1">
      <alignment vertical="center" wrapText="1"/>
    </xf>
    <xf numFmtId="0" fontId="6" fillId="0" borderId="26" xfId="0" applyFont="1" applyBorder="1" applyAlignment="1">
      <alignment vertical="center" wrapText="1"/>
    </xf>
    <xf numFmtId="0" fontId="34" fillId="3" borderId="103" xfId="23" applyFont="1" applyFill="1" applyBorder="1" applyAlignment="1">
      <alignment vertical="center" wrapText="1"/>
    </xf>
    <xf numFmtId="0" fontId="29" fillId="0" borderId="97" xfId="0" applyFont="1" applyBorder="1" applyAlignment="1">
      <alignment vertical="center" wrapText="1"/>
    </xf>
    <xf numFmtId="0" fontId="29" fillId="0" borderId="104" xfId="0" applyFont="1" applyBorder="1" applyAlignment="1">
      <alignment vertical="center" wrapText="1"/>
    </xf>
    <xf numFmtId="0" fontId="15" fillId="3" borderId="2" xfId="23" applyFont="1" applyFill="1" applyBorder="1" applyAlignment="1">
      <alignment horizontal="center"/>
    </xf>
    <xf numFmtId="0" fontId="6" fillId="0" borderId="4" xfId="0" applyFont="1" applyBorder="1" applyAlignment="1">
      <alignment horizontal="center"/>
    </xf>
    <xf numFmtId="0" fontId="15" fillId="3" borderId="24" xfId="23" applyFont="1" applyFill="1" applyBorder="1" applyAlignment="1">
      <alignment horizontal="center"/>
    </xf>
    <xf numFmtId="0" fontId="6" fillId="0" borderId="25" xfId="0" applyFont="1" applyBorder="1" applyAlignment="1">
      <alignment horizontal="center"/>
    </xf>
    <xf numFmtId="0" fontId="6" fillId="3" borderId="32" xfId="0" applyFont="1" applyFill="1" applyBorder="1" applyAlignment="1">
      <alignment horizontal="left"/>
    </xf>
    <xf numFmtId="0" fontId="7" fillId="3" borderId="0" xfId="0" applyFont="1" applyFill="1" applyBorder="1" applyAlignment="1">
      <alignment horizontal="center"/>
    </xf>
    <xf numFmtId="0" fontId="16" fillId="3" borderId="8" xfId="23" applyFont="1" applyFill="1" applyBorder="1" applyAlignment="1">
      <alignment/>
    </xf>
    <xf numFmtId="0" fontId="16" fillId="3" borderId="8" xfId="23" applyFont="1" applyFill="1" applyBorder="1" applyAlignment="1">
      <alignment horizontal="center" vertical="top"/>
    </xf>
    <xf numFmtId="0" fontId="16" fillId="3" borderId="0" xfId="23" applyFont="1" applyFill="1" applyAlignment="1">
      <alignment horizontal="center" vertical="top"/>
    </xf>
    <xf numFmtId="0" fontId="6" fillId="3" borderId="44" xfId="23" applyFont="1" applyFill="1" applyBorder="1" applyAlignment="1" applyProtection="1">
      <alignment horizontal="center"/>
      <protection locked="0"/>
    </xf>
    <xf numFmtId="0" fontId="6" fillId="0" borderId="44" xfId="0" applyFont="1" applyBorder="1" applyAlignment="1">
      <alignment/>
    </xf>
    <xf numFmtId="0" fontId="6" fillId="3" borderId="39" xfId="23" applyFont="1" applyFill="1" applyBorder="1" applyAlignment="1">
      <alignment/>
    </xf>
    <xf numFmtId="0" fontId="6" fillId="0" borderId="39" xfId="0" applyFont="1" applyBorder="1" applyAlignment="1">
      <alignment/>
    </xf>
    <xf numFmtId="0" fontId="6" fillId="3" borderId="59" xfId="23" applyFont="1" applyFill="1" applyBorder="1" applyAlignment="1" applyProtection="1">
      <alignment horizontal="center" vertical="center"/>
      <protection locked="0"/>
    </xf>
    <xf numFmtId="0" fontId="6" fillId="0" borderId="64" xfId="0" applyFont="1" applyBorder="1" applyAlignment="1">
      <alignment vertical="center"/>
    </xf>
    <xf numFmtId="0" fontId="6" fillId="3" borderId="60" xfId="23" applyFont="1" applyFill="1" applyBorder="1" applyAlignment="1">
      <alignment/>
    </xf>
    <xf numFmtId="0" fontId="6" fillId="0" borderId="83" xfId="0" applyFont="1" applyBorder="1" applyAlignment="1">
      <alignment/>
    </xf>
    <xf numFmtId="0" fontId="6" fillId="0" borderId="65" xfId="0" applyFont="1" applyBorder="1" applyAlignment="1">
      <alignment/>
    </xf>
    <xf numFmtId="0" fontId="6" fillId="0" borderId="0" xfId="0" applyFont="1" applyAlignment="1">
      <alignment vertical="top"/>
    </xf>
    <xf numFmtId="0" fontId="16" fillId="3" borderId="44" xfId="23" applyFont="1" applyFill="1" applyBorder="1" applyAlignment="1" applyProtection="1">
      <alignment/>
      <protection locked="0"/>
    </xf>
    <xf numFmtId="0" fontId="16" fillId="3" borderId="39" xfId="23" applyFont="1" applyFill="1" applyBorder="1" applyAlignment="1" applyProtection="1">
      <alignment/>
      <protection locked="0"/>
    </xf>
    <xf numFmtId="0" fontId="6" fillId="0" borderId="39" xfId="0" applyFont="1" applyBorder="1" applyAlignment="1" applyProtection="1">
      <alignment/>
      <protection locked="0"/>
    </xf>
    <xf numFmtId="0" fontId="6" fillId="3" borderId="0" xfId="23" applyFont="1" applyFill="1" applyBorder="1" applyAlignment="1">
      <alignment horizontal="right"/>
    </xf>
    <xf numFmtId="0" fontId="9" fillId="3" borderId="97" xfId="23" applyFont="1" applyFill="1" applyBorder="1" applyAlignment="1">
      <alignment horizontal="right"/>
    </xf>
    <xf numFmtId="0" fontId="9" fillId="0" borderId="97" xfId="0" applyFont="1" applyBorder="1" applyAlignment="1">
      <alignment/>
    </xf>
    <xf numFmtId="0" fontId="6" fillId="3" borderId="42" xfId="23" applyFont="1" applyFill="1" applyBorder="1" applyAlignment="1">
      <alignment/>
    </xf>
    <xf numFmtId="0" fontId="29" fillId="3" borderId="103" xfId="23" applyFont="1" applyFill="1" applyBorder="1" applyAlignment="1">
      <alignment vertical="top" wrapText="1"/>
    </xf>
    <xf numFmtId="0" fontId="29" fillId="0" borderId="97" xfId="0" applyFont="1" applyBorder="1" applyAlignment="1">
      <alignment vertical="top" wrapText="1"/>
    </xf>
    <xf numFmtId="0" fontId="29" fillId="0" borderId="104" xfId="0" applyFont="1" applyBorder="1" applyAlignment="1">
      <alignment vertical="top" wrapText="1"/>
    </xf>
    <xf numFmtId="0" fontId="15" fillId="3" borderId="75" xfId="23" applyFont="1" applyFill="1" applyBorder="1" applyAlignment="1">
      <alignment wrapText="1"/>
    </xf>
    <xf numFmtId="0" fontId="6" fillId="0" borderId="8" xfId="0" applyFont="1" applyBorder="1" applyAlignment="1">
      <alignment wrapText="1"/>
    </xf>
    <xf numFmtId="0" fontId="6" fillId="0" borderId="101" xfId="0" applyFont="1" applyBorder="1" applyAlignment="1">
      <alignment wrapText="1"/>
    </xf>
    <xf numFmtId="0" fontId="29" fillId="3" borderId="43" xfId="23" applyFont="1" applyFill="1" applyBorder="1" applyAlignment="1">
      <alignment/>
    </xf>
    <xf numFmtId="0" fontId="29" fillId="0" borderId="0" xfId="0" applyFont="1" applyAlignment="1">
      <alignment/>
    </xf>
    <xf numFmtId="0" fontId="29" fillId="0" borderId="99" xfId="0" applyFont="1" applyBorder="1" applyAlignment="1">
      <alignment/>
    </xf>
    <xf numFmtId="0" fontId="15" fillId="3" borderId="32" xfId="23" applyFont="1" applyFill="1" applyBorder="1" applyAlignment="1">
      <alignment/>
    </xf>
    <xf numFmtId="0" fontId="6" fillId="9" borderId="98" xfId="0" applyFont="1" applyFill="1" applyBorder="1" applyAlignment="1">
      <alignment horizontal="center" vertical="center"/>
    </xf>
    <xf numFmtId="0" fontId="6" fillId="0" borderId="63" xfId="0" applyFont="1" applyBorder="1" applyAlignment="1">
      <alignment horizontal="center" vertical="center"/>
    </xf>
    <xf numFmtId="0" fontId="9" fillId="3" borderId="0" xfId="23" applyFont="1" applyFill="1" applyBorder="1" applyAlignment="1">
      <alignment horizontal="right"/>
    </xf>
    <xf numFmtId="0" fontId="9" fillId="0" borderId="0" xfId="0" applyFont="1" applyBorder="1" applyAlignment="1">
      <alignment/>
    </xf>
    <xf numFmtId="0" fontId="16" fillId="3" borderId="97" xfId="23" applyFont="1" applyFill="1" applyBorder="1" applyAlignment="1">
      <alignment/>
    </xf>
    <xf numFmtId="0" fontId="6" fillId="3" borderId="97" xfId="23" applyFont="1" applyFill="1" applyBorder="1" applyAlignment="1">
      <alignment horizontal="right"/>
    </xf>
    <xf numFmtId="0" fontId="7" fillId="3" borderId="0" xfId="23" applyFont="1" applyFill="1" applyAlignment="1">
      <alignment vertical="top" wrapText="1"/>
    </xf>
    <xf numFmtId="0" fontId="13" fillId="3" borderId="0" xfId="23" applyFont="1" applyFill="1" applyBorder="1" applyAlignment="1">
      <alignment vertical="top" wrapText="1"/>
    </xf>
    <xf numFmtId="0" fontId="6" fillId="0" borderId="0" xfId="0" applyFont="1" applyBorder="1" applyAlignment="1">
      <alignment vertical="top" wrapText="1"/>
    </xf>
    <xf numFmtId="0" fontId="21" fillId="3" borderId="0" xfId="23" applyFont="1" applyFill="1" applyAlignment="1">
      <alignment horizontal="center"/>
    </xf>
    <xf numFmtId="0" fontId="28" fillId="9" borderId="0" xfId="0" applyFont="1" applyFill="1" applyAlignment="1">
      <alignment horizontal="center"/>
    </xf>
    <xf numFmtId="0" fontId="8" fillId="3" borderId="0" xfId="23" applyFont="1" applyFill="1" applyAlignment="1">
      <alignment horizontal="center"/>
    </xf>
    <xf numFmtId="0" fontId="6" fillId="9" borderId="0" xfId="0" applyFont="1" applyFill="1" applyAlignment="1">
      <alignment horizontal="center"/>
    </xf>
    <xf numFmtId="0" fontId="8" fillId="3" borderId="0" xfId="23" applyFont="1" applyFill="1" applyAlignment="1">
      <alignment wrapText="1"/>
    </xf>
    <xf numFmtId="0" fontId="6" fillId="3" borderId="0" xfId="0" applyFont="1" applyFill="1" applyBorder="1" applyAlignment="1">
      <alignment horizontal="left"/>
    </xf>
    <xf numFmtId="0" fontId="6" fillId="0" borderId="0" xfId="0" applyFont="1" applyBorder="1" applyAlignment="1">
      <alignment/>
    </xf>
    <xf numFmtId="0" fontId="1" fillId="5" borderId="0" xfId="0" applyFont="1" applyFill="1" applyAlignment="1">
      <alignment horizontal="center"/>
    </xf>
    <xf numFmtId="0" fontId="9" fillId="5" borderId="86" xfId="23" applyFont="1" applyFill="1" applyBorder="1" applyAlignment="1">
      <alignment horizontal="right"/>
    </xf>
    <xf numFmtId="0" fontId="8" fillId="5" borderId="86" xfId="23" applyFont="1" applyFill="1" applyBorder="1" applyAlignment="1">
      <alignment/>
    </xf>
    <xf numFmtId="0" fontId="9" fillId="5" borderId="86" xfId="23" applyFont="1" applyFill="1" applyBorder="1" applyAlignment="1">
      <alignment/>
    </xf>
    <xf numFmtId="0" fontId="9" fillId="5" borderId="120" xfId="23" applyFont="1" applyFill="1" applyBorder="1" applyAlignment="1">
      <alignment/>
    </xf>
    <xf numFmtId="0" fontId="0" fillId="0" borderId="121" xfId="0" applyBorder="1" applyAlignment="1">
      <alignment/>
    </xf>
    <xf numFmtId="0" fontId="9" fillId="5" borderId="121" xfId="23" applyFont="1" applyFill="1" applyBorder="1" applyAlignment="1">
      <alignment/>
    </xf>
    <xf numFmtId="0" fontId="0" fillId="0" borderId="122" xfId="0" applyBorder="1" applyAlignment="1">
      <alignment/>
    </xf>
    <xf numFmtId="0" fontId="0" fillId="0" borderId="87" xfId="0" applyBorder="1" applyAlignment="1">
      <alignment/>
    </xf>
    <xf numFmtId="0" fontId="0" fillId="0" borderId="86" xfId="0" applyBorder="1" applyAlignment="1">
      <alignment/>
    </xf>
    <xf numFmtId="0" fontId="8" fillId="5" borderId="86" xfId="23" applyFont="1" applyFill="1" applyBorder="1" applyAlignment="1" applyProtection="1">
      <alignment/>
      <protection locked="0"/>
    </xf>
    <xf numFmtId="0" fontId="0" fillId="0" borderId="0" xfId="0" applyBorder="1" applyAlignment="1" applyProtection="1">
      <alignment/>
      <protection locked="0"/>
    </xf>
    <xf numFmtId="0" fontId="8" fillId="5" borderId="0" xfId="23" applyFont="1" applyFill="1" applyBorder="1" applyAlignment="1">
      <alignment/>
    </xf>
    <xf numFmtId="0" fontId="26" fillId="5" borderId="0" xfId="23" applyFont="1" applyFill="1" applyBorder="1" applyAlignment="1">
      <alignment horizontal="center"/>
    </xf>
    <xf numFmtId="0" fontId="0" fillId="5" borderId="0" xfId="0" applyFont="1" applyFill="1" applyAlignment="1">
      <alignment/>
    </xf>
    <xf numFmtId="0" fontId="24" fillId="5" borderId="0" xfId="23" applyFont="1" applyFill="1" applyAlignment="1">
      <alignment horizontal="center"/>
    </xf>
    <xf numFmtId="0" fontId="27" fillId="5" borderId="0" xfId="0" applyFont="1" applyFill="1" applyAlignment="1">
      <alignment horizontal="center"/>
    </xf>
    <xf numFmtId="0" fontId="9" fillId="5" borderId="123" xfId="23" applyFont="1" applyFill="1" applyBorder="1" applyAlignment="1">
      <alignment horizontal="left" vertical="top"/>
    </xf>
    <xf numFmtId="0" fontId="0" fillId="9" borderId="124" xfId="0" applyFill="1" applyBorder="1" applyAlignment="1">
      <alignment vertical="top"/>
    </xf>
    <xf numFmtId="0" fontId="0" fillId="9" borderId="86" xfId="0" applyFill="1" applyBorder="1" applyAlignment="1">
      <alignment vertical="top"/>
    </xf>
    <xf numFmtId="0" fontId="0" fillId="9" borderId="87" xfId="0" applyFill="1" applyBorder="1" applyAlignment="1">
      <alignment vertical="top"/>
    </xf>
    <xf numFmtId="0" fontId="9" fillId="5" borderId="125" xfId="23" applyFont="1" applyFill="1" applyBorder="1" applyAlignment="1">
      <alignment/>
    </xf>
    <xf numFmtId="0" fontId="0" fillId="9" borderId="126" xfId="0" applyFill="1" applyBorder="1" applyAlignment="1">
      <alignment/>
    </xf>
    <xf numFmtId="0" fontId="6" fillId="5" borderId="0" xfId="23" applyFont="1" applyFill="1" applyAlignment="1">
      <alignment/>
    </xf>
    <xf numFmtId="0" fontId="21" fillId="5" borderId="0" xfId="23" applyFont="1" applyFill="1" applyAlignment="1">
      <alignment horizontal="center" vertical="center"/>
    </xf>
    <xf numFmtId="0" fontId="28" fillId="5" borderId="0" xfId="23" applyFont="1" applyFill="1" applyBorder="1" applyAlignment="1">
      <alignment/>
    </xf>
    <xf numFmtId="0" fontId="9" fillId="5" borderId="123" xfId="23" applyFont="1" applyFill="1" applyBorder="1" applyAlignment="1">
      <alignment/>
    </xf>
    <xf numFmtId="0" fontId="0" fillId="0" borderId="127" xfId="0" applyBorder="1" applyAlignment="1">
      <alignment/>
    </xf>
    <xf numFmtId="0" fontId="9" fillId="5" borderId="127" xfId="23" applyFont="1" applyFill="1" applyBorder="1" applyAlignment="1">
      <alignment horizontal="right"/>
    </xf>
    <xf numFmtId="0" fontId="0" fillId="0" borderId="124" xfId="0" applyBorder="1" applyAlignment="1">
      <alignment/>
    </xf>
    <xf numFmtId="0" fontId="6" fillId="5" borderId="86" xfId="23" applyFont="1" applyFill="1" applyBorder="1" applyAlignment="1">
      <alignment/>
    </xf>
    <xf numFmtId="14" fontId="6" fillId="5" borderId="0" xfId="23"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87" xfId="0" applyBorder="1" applyAlignment="1" applyProtection="1">
      <alignment horizontal="left"/>
      <protection locked="0"/>
    </xf>
    <xf numFmtId="0" fontId="7" fillId="5" borderId="86" xfId="23" applyFont="1" applyFill="1" applyBorder="1" applyAlignment="1">
      <alignment/>
    </xf>
    <xf numFmtId="0" fontId="15" fillId="5" borderId="86" xfId="23" applyFont="1" applyFill="1" applyBorder="1" applyAlignment="1">
      <alignment/>
    </xf>
    <xf numFmtId="0" fontId="6" fillId="5" borderId="125" xfId="23" applyFont="1" applyFill="1" applyBorder="1" applyAlignment="1" applyProtection="1">
      <alignment/>
      <protection locked="0"/>
    </xf>
    <xf numFmtId="0" fontId="0" fillId="0" borderId="128" xfId="0" applyBorder="1" applyAlignment="1" applyProtection="1">
      <alignment/>
      <protection locked="0"/>
    </xf>
    <xf numFmtId="0" fontId="0" fillId="0" borderId="87" xfId="0" applyBorder="1" applyAlignment="1" applyProtection="1">
      <alignment/>
      <protection locked="0"/>
    </xf>
    <xf numFmtId="0" fontId="9" fillId="5" borderId="86" xfId="23" applyFont="1" applyFill="1" applyBorder="1" applyAlignment="1">
      <alignment horizontal="center"/>
    </xf>
    <xf numFmtId="0" fontId="0" fillId="0" borderId="125" xfId="0" applyBorder="1" applyAlignment="1">
      <alignment/>
    </xf>
    <xf numFmtId="0" fontId="0" fillId="0" borderId="126" xfId="0" applyBorder="1" applyAlignment="1">
      <alignment/>
    </xf>
    <xf numFmtId="0" fontId="7" fillId="5" borderId="86" xfId="23" applyFont="1" applyFill="1" applyBorder="1" applyAlignment="1">
      <alignment/>
    </xf>
    <xf numFmtId="0" fontId="0" fillId="5" borderId="0" xfId="0" applyFont="1" applyFill="1" applyBorder="1" applyAlignment="1">
      <alignment/>
    </xf>
    <xf numFmtId="0" fontId="7" fillId="5" borderId="0" xfId="23" applyFont="1" applyFill="1" applyBorder="1" applyAlignment="1">
      <alignment horizontal="center"/>
    </xf>
    <xf numFmtId="0" fontId="0" fillId="5" borderId="87" xfId="0" applyFont="1" applyFill="1" applyBorder="1" applyAlignment="1">
      <alignment horizontal="center"/>
    </xf>
    <xf numFmtId="0" fontId="7" fillId="5" borderId="86" xfId="23" applyFont="1" applyFill="1" applyBorder="1" applyAlignment="1">
      <alignment horizontal="left"/>
    </xf>
    <xf numFmtId="0" fontId="0" fillId="5" borderId="87" xfId="0" applyFont="1" applyFill="1" applyBorder="1" applyAlignment="1">
      <alignment/>
    </xf>
    <xf numFmtId="0" fontId="6" fillId="5" borderId="129" xfId="23" applyFont="1" applyFill="1" applyBorder="1" applyAlignment="1" applyProtection="1">
      <alignment horizontal="left"/>
      <protection locked="0"/>
    </xf>
    <xf numFmtId="0" fontId="0" fillId="0" borderId="129" xfId="0" applyBorder="1" applyAlignment="1" applyProtection="1">
      <alignment horizontal="left"/>
      <protection locked="0"/>
    </xf>
    <xf numFmtId="0" fontId="0" fillId="0" borderId="130" xfId="0" applyBorder="1" applyAlignment="1" applyProtection="1">
      <alignment horizontal="left"/>
      <protection locked="0"/>
    </xf>
    <xf numFmtId="49" fontId="7" fillId="5" borderId="89" xfId="23" applyNumberFormat="1" applyFont="1" applyFill="1" applyBorder="1" applyAlignment="1">
      <alignment horizontal="left"/>
    </xf>
    <xf numFmtId="0" fontId="0" fillId="5" borderId="89" xfId="0" applyFont="1" applyFill="1" applyBorder="1" applyAlignment="1">
      <alignment horizontal="left"/>
    </xf>
    <xf numFmtId="0" fontId="9" fillId="5" borderId="131" xfId="23" applyFont="1" applyFill="1" applyBorder="1" applyAlignment="1">
      <alignment/>
    </xf>
    <xf numFmtId="0" fontId="0" fillId="0" borderId="129" xfId="0" applyBorder="1" applyAlignment="1">
      <alignment/>
    </xf>
    <xf numFmtId="0" fontId="0" fillId="0" borderId="130" xfId="0" applyBorder="1" applyAlignment="1">
      <alignment/>
    </xf>
    <xf numFmtId="0" fontId="7" fillId="5" borderId="86" xfId="23" applyFont="1" applyFill="1" applyBorder="1" applyAlignment="1" applyProtection="1">
      <alignment horizontal="left"/>
      <protection locked="0"/>
    </xf>
    <xf numFmtId="0" fontId="0" fillId="5" borderId="0" xfId="0" applyFont="1" applyFill="1" applyBorder="1" applyAlignment="1" applyProtection="1">
      <alignment/>
      <protection locked="0"/>
    </xf>
    <xf numFmtId="0" fontId="0" fillId="5" borderId="87" xfId="0" applyFont="1" applyFill="1" applyBorder="1" applyAlignment="1" applyProtection="1">
      <alignment/>
      <protection locked="0"/>
    </xf>
    <xf numFmtId="0" fontId="7" fillId="5" borderId="0" xfId="23" applyFont="1" applyFill="1" applyBorder="1" applyAlignment="1" applyProtection="1">
      <alignment horizontal="left"/>
      <protection locked="0"/>
    </xf>
    <xf numFmtId="0" fontId="0" fillId="5" borderId="0" xfId="0" applyFont="1" applyFill="1" applyBorder="1" applyAlignment="1" applyProtection="1">
      <alignment horizontal="left"/>
      <protection locked="0"/>
    </xf>
    <xf numFmtId="0" fontId="6" fillId="5" borderId="131" xfId="23" applyFont="1" applyFill="1" applyBorder="1" applyAlignment="1">
      <alignment/>
    </xf>
    <xf numFmtId="0" fontId="16" fillId="5" borderId="86" xfId="23" applyFont="1" applyFill="1" applyBorder="1" applyAlignment="1">
      <alignment horizontal="left"/>
    </xf>
    <xf numFmtId="0" fontId="9" fillId="5" borderId="132" xfId="23" applyFont="1" applyFill="1" applyBorder="1" applyAlignment="1">
      <alignment vertical="top" wrapText="1"/>
    </xf>
    <xf numFmtId="0" fontId="0" fillId="0" borderId="133" xfId="0" applyBorder="1" applyAlignment="1">
      <alignment vertical="top" wrapText="1"/>
    </xf>
    <xf numFmtId="0" fontId="0" fillId="0" borderId="134" xfId="0" applyBorder="1" applyAlignment="1">
      <alignment vertical="top" wrapText="1"/>
    </xf>
    <xf numFmtId="49" fontId="6" fillId="5" borderId="89" xfId="23" applyNumberFormat="1" applyFont="1" applyFill="1" applyBorder="1" applyAlignment="1" applyProtection="1">
      <alignment horizontal="center"/>
      <protection locked="0"/>
    </xf>
    <xf numFmtId="49" fontId="0" fillId="5" borderId="89" xfId="0" applyNumberFormat="1" applyFont="1" applyFill="1" applyBorder="1" applyAlignment="1" applyProtection="1">
      <alignment horizontal="center"/>
      <protection locked="0"/>
    </xf>
    <xf numFmtId="0" fontId="7" fillId="5" borderId="131" xfId="23" applyFont="1" applyFill="1" applyBorder="1" applyAlignment="1">
      <alignment/>
    </xf>
    <xf numFmtId="49" fontId="6" fillId="5" borderId="135" xfId="23" applyNumberFormat="1" applyFont="1" applyFill="1" applyBorder="1" applyAlignment="1" applyProtection="1">
      <alignment horizontal="left"/>
      <protection locked="0"/>
    </xf>
    <xf numFmtId="49" fontId="0" fillId="0" borderId="135" xfId="0" applyNumberFormat="1" applyFont="1" applyBorder="1" applyAlignment="1" applyProtection="1">
      <alignment/>
      <protection locked="0"/>
    </xf>
    <xf numFmtId="49" fontId="0" fillId="0" borderId="92" xfId="0" applyNumberFormat="1" applyFont="1" applyBorder="1" applyAlignment="1" applyProtection="1">
      <alignment/>
      <protection locked="0"/>
    </xf>
    <xf numFmtId="0" fontId="48" fillId="5" borderId="125" xfId="23" applyFont="1" applyFill="1" applyBorder="1" applyAlignment="1">
      <alignment horizontal="center"/>
    </xf>
    <xf numFmtId="0" fontId="12" fillId="0" borderId="128" xfId="0" applyFont="1" applyBorder="1" applyAlignment="1">
      <alignment horizontal="center"/>
    </xf>
    <xf numFmtId="0" fontId="12" fillId="0" borderId="126" xfId="0" applyFont="1" applyBorder="1" applyAlignment="1">
      <alignment horizontal="center"/>
    </xf>
    <xf numFmtId="49" fontId="6" fillId="5" borderId="136" xfId="23" applyNumberFormat="1" applyFont="1" applyFill="1" applyBorder="1" applyAlignment="1" applyProtection="1">
      <alignment horizontal="left"/>
      <protection locked="0"/>
    </xf>
    <xf numFmtId="49" fontId="0" fillId="0" borderId="136" xfId="0" applyNumberFormat="1" applyFont="1" applyBorder="1" applyAlignment="1" applyProtection="1">
      <alignment/>
      <protection locked="0"/>
    </xf>
    <xf numFmtId="49" fontId="0" fillId="0" borderId="137" xfId="0" applyNumberFormat="1" applyFont="1" applyBorder="1" applyAlignment="1" applyProtection="1">
      <alignment/>
      <protection locked="0"/>
    </xf>
    <xf numFmtId="0" fontId="6" fillId="5" borderId="0" xfId="23" applyFont="1" applyFill="1" applyBorder="1" applyAlignment="1">
      <alignment/>
    </xf>
    <xf numFmtId="0" fontId="7" fillId="3" borderId="0" xfId="23" applyFont="1" applyFill="1" applyBorder="1" applyAlignment="1">
      <alignment horizontal="center"/>
    </xf>
    <xf numFmtId="0" fontId="6" fillId="3" borderId="138" xfId="23" applyFont="1" applyFill="1" applyBorder="1" applyAlignment="1">
      <alignment horizontal="center" vertical="center"/>
    </xf>
    <xf numFmtId="0" fontId="6" fillId="3" borderId="48" xfId="23" applyFont="1" applyFill="1" applyBorder="1" applyAlignment="1">
      <alignment horizontal="center" vertical="center"/>
    </xf>
    <xf numFmtId="0" fontId="0" fillId="9" borderId="48" xfId="0" applyFill="1" applyBorder="1" applyAlignment="1">
      <alignment vertical="center"/>
    </xf>
    <xf numFmtId="0" fontId="0" fillId="9" borderId="68" xfId="0" applyFill="1" applyBorder="1" applyAlignment="1">
      <alignment vertical="center"/>
    </xf>
    <xf numFmtId="0" fontId="7" fillId="3" borderId="139" xfId="23" applyFont="1" applyFill="1" applyBorder="1" applyAlignment="1">
      <alignment horizontal="center" vertical="center"/>
    </xf>
    <xf numFmtId="0" fontId="7" fillId="3" borderId="49" xfId="23" applyFont="1" applyFill="1" applyBorder="1" applyAlignment="1">
      <alignment horizontal="center" vertical="center"/>
    </xf>
    <xf numFmtId="0" fontId="0" fillId="9" borderId="49" xfId="0" applyFill="1" applyBorder="1" applyAlignment="1">
      <alignment vertical="center"/>
    </xf>
    <xf numFmtId="0" fontId="0" fillId="9" borderId="69" xfId="0" applyFill="1" applyBorder="1" applyAlignment="1">
      <alignment vertical="center"/>
    </xf>
    <xf numFmtId="0" fontId="0" fillId="9" borderId="140" xfId="0" applyFill="1" applyBorder="1" applyAlignment="1">
      <alignment vertical="center"/>
    </xf>
    <xf numFmtId="0" fontId="0" fillId="9" borderId="141" xfId="0" applyFill="1" applyBorder="1" applyAlignment="1">
      <alignment vertical="center"/>
    </xf>
    <xf numFmtId="0" fontId="31" fillId="3" borderId="54" xfId="23" applyFont="1" applyFill="1" applyBorder="1" applyAlignment="1">
      <alignment/>
    </xf>
    <xf numFmtId="0" fontId="0" fillId="0" borderId="53" xfId="0" applyBorder="1" applyAlignment="1">
      <alignment/>
    </xf>
    <xf numFmtId="0" fontId="7" fillId="3" borderId="54" xfId="23" applyFont="1" applyFill="1" applyBorder="1" applyAlignment="1">
      <alignment/>
    </xf>
    <xf numFmtId="0" fontId="7" fillId="3" borderId="53" xfId="23" applyFont="1" applyFill="1" applyBorder="1" applyAlignment="1">
      <alignment/>
    </xf>
    <xf numFmtId="0" fontId="7" fillId="3" borderId="142" xfId="23" applyFont="1" applyFill="1" applyBorder="1" applyAlignment="1">
      <alignment/>
    </xf>
    <xf numFmtId="0" fontId="7" fillId="3" borderId="143" xfId="23" applyFont="1" applyFill="1" applyBorder="1" applyAlignment="1">
      <alignment/>
    </xf>
    <xf numFmtId="0" fontId="6" fillId="3" borderId="144" xfId="23" applyFont="1" applyFill="1" applyBorder="1" applyAlignment="1">
      <alignment/>
    </xf>
    <xf numFmtId="0" fontId="0" fillId="0" borderId="145" xfId="0" applyBorder="1" applyAlignment="1">
      <alignment/>
    </xf>
    <xf numFmtId="0" fontId="0" fillId="0" borderId="146" xfId="0" applyBorder="1" applyAlignment="1">
      <alignment/>
    </xf>
    <xf numFmtId="0" fontId="13" fillId="3" borderId="147" xfId="23" applyFont="1" applyFill="1" applyBorder="1" applyAlignment="1">
      <alignment horizontal="center"/>
    </xf>
    <xf numFmtId="0" fontId="0" fillId="0" borderId="147" xfId="0" applyBorder="1" applyAlignment="1">
      <alignment horizontal="center"/>
    </xf>
    <xf numFmtId="0" fontId="9" fillId="3" borderId="142" xfId="23" applyFont="1" applyFill="1" applyBorder="1" applyAlignment="1">
      <alignment/>
    </xf>
    <xf numFmtId="0" fontId="9" fillId="3" borderId="143" xfId="23" applyFont="1" applyFill="1" applyBorder="1" applyAlignment="1">
      <alignment/>
    </xf>
    <xf numFmtId="0" fontId="6" fillId="3" borderId="148" xfId="23" applyFont="1" applyFill="1" applyBorder="1" applyAlignment="1">
      <alignment/>
    </xf>
    <xf numFmtId="0" fontId="6" fillId="3" borderId="149" xfId="23" applyFont="1" applyFill="1" applyBorder="1" applyAlignment="1">
      <alignment/>
    </xf>
    <xf numFmtId="0" fontId="6" fillId="3" borderId="68" xfId="23" applyFont="1" applyFill="1" applyBorder="1" applyAlignment="1">
      <alignment horizontal="center" vertical="center"/>
    </xf>
    <xf numFmtId="0" fontId="7" fillId="3" borderId="139" xfId="23" applyFont="1" applyFill="1" applyBorder="1" applyAlignment="1" applyProtection="1">
      <alignment horizontal="center" vertical="center"/>
      <protection locked="0"/>
    </xf>
    <xf numFmtId="0" fontId="7" fillId="3" borderId="69" xfId="23" applyFont="1" applyFill="1" applyBorder="1" applyAlignment="1" applyProtection="1">
      <alignment horizontal="center" vertical="center"/>
      <protection locked="0"/>
    </xf>
    <xf numFmtId="0" fontId="6" fillId="3" borderId="150" xfId="23" applyFont="1" applyFill="1" applyBorder="1" applyAlignment="1">
      <alignment horizontal="center" vertical="center"/>
    </xf>
    <xf numFmtId="0" fontId="7" fillId="3" borderId="151" xfId="23" applyFont="1" applyFill="1" applyBorder="1" applyAlignment="1" applyProtection="1">
      <alignment horizontal="center" vertical="center"/>
      <protection locked="0"/>
    </xf>
    <xf numFmtId="0" fontId="1" fillId="9" borderId="49" xfId="0" applyFont="1" applyFill="1" applyBorder="1" applyAlignment="1" applyProtection="1">
      <alignment vertical="center"/>
      <protection locked="0"/>
    </xf>
    <xf numFmtId="0" fontId="1" fillId="9" borderId="69" xfId="0" applyFont="1" applyFill="1" applyBorder="1" applyAlignment="1" applyProtection="1">
      <alignment vertical="center"/>
      <protection locked="0"/>
    </xf>
    <xf numFmtId="0" fontId="7" fillId="3" borderId="139" xfId="23" applyFont="1" applyFill="1" applyBorder="1" applyAlignment="1" applyProtection="1">
      <alignment horizontal="center" vertical="center"/>
      <protection locked="0"/>
    </xf>
    <xf numFmtId="0" fontId="0" fillId="9" borderId="49" xfId="0" applyFill="1" applyBorder="1" applyAlignment="1" applyProtection="1">
      <alignment vertical="center"/>
      <protection locked="0"/>
    </xf>
    <xf numFmtId="0" fontId="0" fillId="9" borderId="69" xfId="0" applyFill="1" applyBorder="1" applyAlignment="1" applyProtection="1">
      <alignment vertical="center"/>
      <protection locked="0"/>
    </xf>
    <xf numFmtId="0" fontId="9" fillId="3" borderId="152" xfId="23" applyFont="1" applyFill="1" applyBorder="1" applyAlignment="1">
      <alignment/>
    </xf>
    <xf numFmtId="0" fontId="12" fillId="0" borderId="153" xfId="0" applyFont="1" applyBorder="1" applyAlignment="1">
      <alignment/>
    </xf>
    <xf numFmtId="0" fontId="9" fillId="3" borderId="54" xfId="23" applyFont="1" applyFill="1" applyBorder="1" applyAlignment="1">
      <alignment/>
    </xf>
    <xf numFmtId="0" fontId="12" fillId="0" borderId="53" xfId="0" applyFont="1" applyBorder="1" applyAlignment="1">
      <alignment/>
    </xf>
    <xf numFmtId="0" fontId="9" fillId="3" borderId="54" xfId="23" applyFont="1" applyFill="1" applyBorder="1" applyAlignment="1">
      <alignment vertical="top" wrapText="1"/>
    </xf>
    <xf numFmtId="0" fontId="12" fillId="0" borderId="53" xfId="0" applyFont="1" applyBorder="1" applyAlignment="1">
      <alignment vertical="top" wrapText="1"/>
    </xf>
    <xf numFmtId="0" fontId="9" fillId="3" borderId="142" xfId="23" applyFont="1" applyFill="1" applyBorder="1" applyAlignment="1">
      <alignment vertical="top" wrapText="1"/>
    </xf>
    <xf numFmtId="0" fontId="12" fillId="0" borderId="143" xfId="0" applyFont="1" applyBorder="1" applyAlignment="1">
      <alignment vertical="top" wrapText="1"/>
    </xf>
    <xf numFmtId="0" fontId="9" fillId="3" borderId="142" xfId="23" applyFont="1" applyFill="1" applyBorder="1" applyAlignment="1">
      <alignment wrapText="1"/>
    </xf>
    <xf numFmtId="0" fontId="12" fillId="0" borderId="143" xfId="0" applyFont="1" applyBorder="1" applyAlignment="1">
      <alignment wrapText="1"/>
    </xf>
    <xf numFmtId="0" fontId="23" fillId="3" borderId="0" xfId="23" applyFont="1" applyFill="1" applyAlignment="1">
      <alignment/>
    </xf>
    <xf numFmtId="0" fontId="0" fillId="0" borderId="47" xfId="0" applyBorder="1" applyAlignment="1">
      <alignment/>
    </xf>
    <xf numFmtId="0" fontId="6" fillId="3" borderId="51" xfId="23" applyFont="1" applyFill="1" applyBorder="1" applyAlignment="1">
      <alignment/>
    </xf>
    <xf numFmtId="0" fontId="0" fillId="0" borderId="51" xfId="0" applyBorder="1" applyAlignment="1">
      <alignment/>
    </xf>
    <xf numFmtId="0" fontId="8" fillId="3" borderId="150" xfId="23" applyFont="1" applyFill="1" applyBorder="1" applyAlignment="1">
      <alignment horizontal="center" vertical="center"/>
    </xf>
    <xf numFmtId="0" fontId="0" fillId="0" borderId="48" xfId="0" applyBorder="1" applyAlignment="1">
      <alignment vertical="center"/>
    </xf>
    <xf numFmtId="0" fontId="0" fillId="0" borderId="140" xfId="0" applyBorder="1" applyAlignment="1">
      <alignment vertical="center"/>
    </xf>
    <xf numFmtId="0" fontId="15" fillId="3" borderId="152" xfId="23" applyFont="1" applyFill="1" applyBorder="1" applyAlignment="1">
      <alignment horizontal="center" vertical="center"/>
    </xf>
    <xf numFmtId="0" fontId="0" fillId="0" borderId="153" xfId="0" applyBorder="1" applyAlignment="1">
      <alignment vertical="center"/>
    </xf>
    <xf numFmtId="0" fontId="0" fillId="0" borderId="54" xfId="0" applyBorder="1" applyAlignment="1">
      <alignment vertical="center"/>
    </xf>
    <xf numFmtId="0" fontId="0" fillId="0" borderId="53" xfId="0" applyBorder="1" applyAlignment="1">
      <alignment vertical="center"/>
    </xf>
    <xf numFmtId="0" fontId="0" fillId="0" borderId="154" xfId="0" applyBorder="1" applyAlignment="1">
      <alignment vertical="center"/>
    </xf>
    <xf numFmtId="0" fontId="0" fillId="0" borderId="55" xfId="0" applyBorder="1" applyAlignment="1">
      <alignment vertical="center"/>
    </xf>
    <xf numFmtId="0" fontId="15" fillId="3" borderId="151" xfId="23" applyFont="1" applyFill="1" applyBorder="1" applyAlignment="1">
      <alignment horizontal="center" vertical="center" wrapText="1"/>
    </xf>
    <xf numFmtId="0" fontId="0" fillId="0" borderId="49" xfId="0" applyBorder="1" applyAlignment="1">
      <alignment horizontal="center" vertical="center" wrapText="1"/>
    </xf>
    <xf numFmtId="0" fontId="0" fillId="0" borderId="141" xfId="0" applyBorder="1" applyAlignment="1">
      <alignment horizontal="center" vertical="center" wrapText="1"/>
    </xf>
    <xf numFmtId="0" fontId="15" fillId="3" borderId="155" xfId="23" applyFont="1" applyFill="1" applyBorder="1" applyAlignment="1">
      <alignment horizontal="center" vertical="center" wrapText="1"/>
    </xf>
    <xf numFmtId="0" fontId="0" fillId="0" borderId="145" xfId="0" applyBorder="1" applyAlignment="1">
      <alignment horizontal="center" vertical="center" wrapText="1"/>
    </xf>
    <xf numFmtId="0" fontId="0" fillId="0" borderId="156" xfId="0" applyBorder="1" applyAlignment="1">
      <alignment horizontal="center" vertical="center" wrapText="1"/>
    </xf>
    <xf numFmtId="0" fontId="6" fillId="3" borderId="155" xfId="23" applyFont="1" applyFill="1" applyBorder="1" applyAlignment="1">
      <alignment/>
    </xf>
    <xf numFmtId="0" fontId="9" fillId="3" borderId="148" xfId="23" applyFont="1" applyFill="1" applyBorder="1" applyAlignment="1">
      <alignment wrapText="1"/>
    </xf>
    <xf numFmtId="0" fontId="12" fillId="0" borderId="149" xfId="0" applyFont="1" applyBorder="1" applyAlignment="1">
      <alignment wrapText="1"/>
    </xf>
    <xf numFmtId="0" fontId="9" fillId="3" borderId="157" xfId="23" applyFont="1" applyFill="1" applyBorder="1" applyAlignment="1">
      <alignment vertical="center" wrapText="1"/>
    </xf>
    <xf numFmtId="0" fontId="12" fillId="0" borderId="158" xfId="0" applyFont="1" applyBorder="1" applyAlignment="1">
      <alignment vertical="center" wrapText="1"/>
    </xf>
    <xf numFmtId="0" fontId="9" fillId="3" borderId="157" xfId="23" applyFont="1" applyFill="1" applyBorder="1" applyAlignment="1">
      <alignment vertical="center"/>
    </xf>
    <xf numFmtId="0" fontId="12" fillId="0" borderId="158" xfId="0" applyFont="1" applyBorder="1" applyAlignment="1">
      <alignment vertical="center"/>
    </xf>
    <xf numFmtId="0" fontId="9" fillId="3" borderId="148" xfId="23" applyFont="1" applyFill="1" applyBorder="1" applyAlignment="1">
      <alignment vertical="center" wrapText="1"/>
    </xf>
    <xf numFmtId="0" fontId="12" fillId="0" borderId="54" xfId="0" applyFont="1" applyBorder="1" applyAlignment="1">
      <alignment vertical="center" wrapText="1"/>
    </xf>
    <xf numFmtId="0" fontId="12" fillId="0" borderId="142" xfId="0" applyFont="1" applyBorder="1" applyAlignment="1">
      <alignment vertical="center" wrapText="1"/>
    </xf>
    <xf numFmtId="0" fontId="12" fillId="9" borderId="139" xfId="0" applyFont="1" applyFill="1" applyBorder="1" applyAlignment="1">
      <alignment horizontal="center" vertical="center" wrapText="1"/>
    </xf>
    <xf numFmtId="0" fontId="12" fillId="9" borderId="69" xfId="0" applyFont="1" applyFill="1" applyBorder="1" applyAlignment="1">
      <alignment horizontal="center" vertical="center" wrapText="1"/>
    </xf>
    <xf numFmtId="0" fontId="6" fillId="3" borderId="146" xfId="23" applyFont="1" applyFill="1" applyBorder="1" applyAlignment="1">
      <alignment/>
    </xf>
    <xf numFmtId="0" fontId="7" fillId="3" borderId="148" xfId="23" applyFont="1" applyFill="1" applyBorder="1" applyAlignment="1">
      <alignment horizontal="left"/>
    </xf>
    <xf numFmtId="0" fontId="0" fillId="0" borderId="149" xfId="0" applyBorder="1" applyAlignment="1">
      <alignment/>
    </xf>
    <xf numFmtId="0" fontId="9" fillId="3" borderId="53" xfId="23" applyFont="1" applyFill="1" applyBorder="1" applyAlignment="1">
      <alignment/>
    </xf>
    <xf numFmtId="0" fontId="6" fillId="3" borderId="145" xfId="23" applyFont="1" applyFill="1" applyBorder="1" applyAlignment="1">
      <alignment/>
    </xf>
    <xf numFmtId="0" fontId="1" fillId="9" borderId="0" xfId="0" applyFont="1" applyFill="1" applyAlignment="1">
      <alignment horizontal="center"/>
    </xf>
    <xf numFmtId="0" fontId="6" fillId="3" borderId="159" xfId="23" applyFont="1" applyFill="1" applyBorder="1" applyAlignment="1">
      <alignment horizontal="center" vertical="center"/>
    </xf>
    <xf numFmtId="0" fontId="0" fillId="9" borderId="159" xfId="0" applyFill="1" applyBorder="1" applyAlignment="1">
      <alignment vertical="center"/>
    </xf>
    <xf numFmtId="0" fontId="0" fillId="9" borderId="160" xfId="0" applyFill="1" applyBorder="1" applyAlignment="1">
      <alignment vertical="center"/>
    </xf>
    <xf numFmtId="0" fontId="6" fillId="3" borderId="147" xfId="23" applyFont="1" applyFill="1" applyBorder="1" applyAlignment="1">
      <alignment/>
    </xf>
    <xf numFmtId="0" fontId="32" fillId="3" borderId="0" xfId="23" applyFont="1" applyFill="1" applyAlignment="1">
      <alignment/>
    </xf>
    <xf numFmtId="0" fontId="9" fillId="3" borderId="161" xfId="23" applyFont="1" applyFill="1" applyBorder="1" applyAlignment="1">
      <alignment/>
    </xf>
    <xf numFmtId="0" fontId="7" fillId="3" borderId="43" xfId="23" applyFont="1" applyFill="1" applyBorder="1" applyAlignment="1">
      <alignment/>
    </xf>
    <xf numFmtId="0" fontId="0" fillId="0" borderId="49" xfId="0" applyBorder="1" applyAlignment="1">
      <alignment vertical="center"/>
    </xf>
    <xf numFmtId="0" fontId="0" fillId="0" borderId="141" xfId="0" applyBorder="1" applyAlignment="1">
      <alignment vertical="center"/>
    </xf>
    <xf numFmtId="0" fontId="9" fillId="3" borderId="0" xfId="23" applyFont="1" applyFill="1" applyAlignment="1">
      <alignment vertical="top" wrapText="1"/>
    </xf>
    <xf numFmtId="0" fontId="12" fillId="0" borderId="0" xfId="0" applyFont="1" applyAlignment="1">
      <alignment vertical="top" wrapText="1"/>
    </xf>
    <xf numFmtId="0" fontId="0" fillId="0" borderId="158" xfId="0" applyBorder="1" applyAlignment="1">
      <alignment vertical="center" wrapText="1"/>
    </xf>
    <xf numFmtId="0" fontId="7" fillId="3" borderId="148" xfId="23" applyFont="1" applyFill="1" applyBorder="1" applyAlignment="1">
      <alignment/>
    </xf>
    <xf numFmtId="0" fontId="0" fillId="0" borderId="53" xfId="0" applyBorder="1" applyAlignment="1">
      <alignment vertical="top" wrapText="1"/>
    </xf>
    <xf numFmtId="0" fontId="0" fillId="0" borderId="154" xfId="0" applyBorder="1" applyAlignment="1">
      <alignment vertical="top" wrapText="1"/>
    </xf>
    <xf numFmtId="0" fontId="0" fillId="0" borderId="55" xfId="0" applyBorder="1" applyAlignment="1">
      <alignment vertical="top" wrapText="1"/>
    </xf>
    <xf numFmtId="0" fontId="0" fillId="0" borderId="156" xfId="0" applyBorder="1" applyAlignment="1">
      <alignment/>
    </xf>
    <xf numFmtId="0" fontId="9" fillId="3" borderId="51" xfId="23" applyFont="1" applyFill="1" applyBorder="1" applyAlignment="1">
      <alignment/>
    </xf>
    <xf numFmtId="0" fontId="7" fillId="3" borderId="153" xfId="23" applyFont="1" applyFill="1" applyBorder="1" applyAlignment="1" applyProtection="1">
      <alignment horizontal="center" vertical="center"/>
      <protection locked="0"/>
    </xf>
    <xf numFmtId="0" fontId="0" fillId="0" borderId="143" xfId="0" applyBorder="1" applyAlignment="1">
      <alignment vertical="center"/>
    </xf>
    <xf numFmtId="0" fontId="6" fillId="3" borderId="162" xfId="23" applyFont="1" applyFill="1" applyBorder="1" applyAlignment="1">
      <alignment horizontal="center" vertical="center"/>
    </xf>
    <xf numFmtId="0" fontId="0" fillId="9" borderId="163" xfId="0" applyFill="1" applyBorder="1" applyAlignment="1">
      <alignment vertical="center"/>
    </xf>
    <xf numFmtId="0" fontId="13" fillId="3" borderId="0" xfId="23" applyFont="1" applyFill="1" applyAlignment="1">
      <alignment horizontal="center"/>
    </xf>
    <xf numFmtId="0" fontId="12" fillId="9" borderId="147" xfId="0" applyFont="1" applyFill="1" applyBorder="1" applyAlignment="1">
      <alignment vertical="center"/>
    </xf>
    <xf numFmtId="0" fontId="0" fillId="0" borderId="147" xfId="0" applyBorder="1" applyAlignment="1">
      <alignment/>
    </xf>
    <xf numFmtId="0" fontId="12" fillId="9" borderId="0" xfId="0" applyFont="1" applyFill="1" applyBorder="1" applyAlignment="1">
      <alignment vertical="center"/>
    </xf>
    <xf numFmtId="0" fontId="36" fillId="9" borderId="0" xfId="0" applyFont="1" applyFill="1" applyBorder="1" applyAlignment="1">
      <alignment vertical="center"/>
    </xf>
    <xf numFmtId="0" fontId="1" fillId="0" borderId="0" xfId="0" applyFont="1" applyAlignment="1">
      <alignment/>
    </xf>
    <xf numFmtId="0" fontId="6" fillId="3" borderId="164" xfId="23" applyFont="1" applyFill="1" applyBorder="1" applyAlignment="1">
      <alignment horizontal="center" vertical="center"/>
    </xf>
    <xf numFmtId="0" fontId="0" fillId="9" borderId="165" xfId="0" applyFill="1" applyBorder="1" applyAlignment="1">
      <alignment vertical="center"/>
    </xf>
    <xf numFmtId="0" fontId="12" fillId="9" borderId="0" xfId="0" applyFont="1" applyFill="1" applyBorder="1" applyAlignment="1" applyProtection="1">
      <alignment vertical="center"/>
      <protection/>
    </xf>
    <xf numFmtId="167" fontId="13" fillId="3" borderId="8" xfId="23" applyNumberFormat="1" applyFont="1" applyFill="1" applyBorder="1" applyAlignment="1">
      <alignment horizontal="center"/>
    </xf>
    <xf numFmtId="0" fontId="39" fillId="0" borderId="8" xfId="0" applyFont="1" applyBorder="1" applyAlignment="1">
      <alignment horizontal="center"/>
    </xf>
    <xf numFmtId="0" fontId="33" fillId="3" borderId="0" xfId="23" applyFont="1" applyFill="1" applyAlignment="1">
      <alignment horizontal="center"/>
    </xf>
    <xf numFmtId="0" fontId="21" fillId="3" borderId="0" xfId="23" applyFont="1" applyFill="1" applyAlignment="1">
      <alignment horizontal="left"/>
    </xf>
    <xf numFmtId="0" fontId="6" fillId="3" borderId="32" xfId="23" applyFont="1" applyFill="1" applyBorder="1" applyAlignment="1">
      <alignment/>
    </xf>
    <xf numFmtId="167" fontId="31" fillId="3" borderId="8" xfId="23" applyNumberFormat="1" applyFont="1" applyFill="1" applyBorder="1" applyAlignment="1">
      <alignment horizontal="center" wrapText="1"/>
    </xf>
    <xf numFmtId="0" fontId="49" fillId="0" borderId="8" xfId="0" applyFont="1" applyBorder="1" applyAlignment="1">
      <alignment horizontal="center" wrapText="1"/>
    </xf>
    <xf numFmtId="167" fontId="13" fillId="3" borderId="0" xfId="23" applyNumberFormat="1" applyFont="1" applyFill="1" applyBorder="1" applyAlignment="1">
      <alignment horizontal="center"/>
    </xf>
    <xf numFmtId="0" fontId="39" fillId="0" borderId="0" xfId="0" applyFont="1" applyBorder="1" applyAlignment="1">
      <alignment horizontal="center"/>
    </xf>
    <xf numFmtId="0" fontId="21" fillId="5" borderId="0" xfId="23" applyFont="1" applyFill="1" applyBorder="1" applyAlignment="1" applyProtection="1">
      <alignment horizontal="center"/>
      <protection locked="0"/>
    </xf>
  </cellXfs>
  <cellStyles count="12">
    <cellStyle name="Normal" xfId="0"/>
    <cellStyle name="Comma" xfId="15"/>
    <cellStyle name="Comma0" xfId="16"/>
    <cellStyle name="Currency" xfId="17"/>
    <cellStyle name="Currency0" xfId="18"/>
    <cellStyle name="Date" xfId="19"/>
    <cellStyle name="Fixed" xfId="20"/>
    <cellStyle name="Heading 1" xfId="21"/>
    <cellStyle name="Heading 2" xfId="22"/>
    <cellStyle name="normal" xfId="23"/>
    <cellStyle name="Percent" xfId="24"/>
    <cellStyle name="Total" xfId="25"/>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0033CC"/>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J71"/>
  <sheetViews>
    <sheetView tabSelected="1" showOutlineSymbols="0" workbookViewId="0" topLeftCell="A1">
      <selection activeCell="A4" sqref="A4:D4"/>
    </sheetView>
  </sheetViews>
  <sheetFormatPr defaultColWidth="9.140625" defaultRowHeight="12.75"/>
  <cols>
    <col min="1" max="2" width="11.57421875" style="7" customWidth="1"/>
    <col min="3" max="3" width="11.57421875" style="6" customWidth="1"/>
    <col min="4" max="4" width="13.00390625" style="6" customWidth="1"/>
    <col min="5" max="5" width="7.140625" style="6" customWidth="1"/>
    <col min="6" max="6" width="9.8515625" style="7" customWidth="1"/>
    <col min="7" max="7" width="6.28125" style="7" customWidth="1"/>
    <col min="8" max="8" width="9.8515625" style="6" customWidth="1"/>
    <col min="9" max="9" width="6.28125" style="7" customWidth="1"/>
    <col min="10" max="10" width="9.8515625" style="7" customWidth="1"/>
    <col min="11" max="16384" width="9.140625" style="6" customWidth="1"/>
  </cols>
  <sheetData>
    <row r="1" spans="1:10" ht="33" customHeight="1">
      <c r="A1" s="573" t="s">
        <v>404</v>
      </c>
      <c r="B1" s="574"/>
      <c r="C1" s="574"/>
      <c r="D1" s="574"/>
      <c r="E1" s="574"/>
      <c r="F1" s="574"/>
      <c r="G1" s="574"/>
      <c r="H1" s="574"/>
      <c r="I1" s="574"/>
      <c r="J1" s="574"/>
    </row>
    <row r="2" spans="1:10" ht="33.75" customHeight="1">
      <c r="A2" s="573" t="s">
        <v>405</v>
      </c>
      <c r="B2" s="574"/>
      <c r="C2" s="574"/>
      <c r="D2" s="574"/>
      <c r="E2" s="574"/>
      <c r="F2" s="574"/>
      <c r="G2" s="574"/>
      <c r="H2" s="574"/>
      <c r="I2" s="574"/>
      <c r="J2" s="574"/>
    </row>
    <row r="3" spans="1:10" ht="12.75">
      <c r="A3" s="533" t="s">
        <v>370</v>
      </c>
      <c r="B3" s="492"/>
      <c r="C3" s="492"/>
      <c r="D3" s="492"/>
      <c r="E3" s="492"/>
      <c r="F3" s="492"/>
      <c r="G3" s="492"/>
      <c r="H3" s="492"/>
      <c r="I3" s="492"/>
      <c r="J3" s="492"/>
    </row>
    <row r="4" spans="1:10" ht="20.25" customHeight="1">
      <c r="A4" s="577"/>
      <c r="B4" s="578"/>
      <c r="C4" s="578"/>
      <c r="D4" s="579"/>
      <c r="E4" s="536"/>
      <c r="F4" s="548" t="s">
        <v>402</v>
      </c>
      <c r="G4" s="549"/>
      <c r="H4" s="549"/>
      <c r="I4" s="549"/>
      <c r="J4" s="550"/>
    </row>
    <row r="5" spans="1:10" ht="12.75">
      <c r="A5" s="538" t="s">
        <v>371</v>
      </c>
      <c r="B5" s="539"/>
      <c r="C5" s="539"/>
      <c r="D5" s="539"/>
      <c r="E5" s="537"/>
      <c r="F5" s="551"/>
      <c r="G5" s="552"/>
      <c r="H5" s="552"/>
      <c r="I5" s="552"/>
      <c r="J5" s="537"/>
    </row>
    <row r="6" spans="1:10" ht="20.25" customHeight="1">
      <c r="A6" s="577"/>
      <c r="B6" s="578"/>
      <c r="C6" s="578"/>
      <c r="D6" s="579"/>
      <c r="E6" s="537"/>
      <c r="F6" s="551"/>
      <c r="G6" s="552"/>
      <c r="H6" s="552"/>
      <c r="I6" s="552"/>
      <c r="J6" s="537"/>
    </row>
    <row r="7" spans="1:10" ht="12.75">
      <c r="A7" s="540" t="s">
        <v>372</v>
      </c>
      <c r="B7" s="539"/>
      <c r="C7" s="539"/>
      <c r="D7" s="487"/>
      <c r="E7" s="492"/>
      <c r="F7" s="551"/>
      <c r="G7" s="552"/>
      <c r="H7" s="552"/>
      <c r="I7" s="552"/>
      <c r="J7" s="537"/>
    </row>
    <row r="8" spans="1:10" ht="20.25" customHeight="1">
      <c r="A8" s="577">
        <f>+MID(A6,5,20)</f>
      </c>
      <c r="B8" s="578"/>
      <c r="C8" s="579"/>
      <c r="D8" s="492"/>
      <c r="E8" s="492"/>
      <c r="F8" s="551"/>
      <c r="G8" s="552"/>
      <c r="H8" s="552"/>
      <c r="I8" s="552"/>
      <c r="J8" s="537"/>
    </row>
    <row r="9" spans="1:10" ht="12.75">
      <c r="A9" s="580" t="s">
        <v>409</v>
      </c>
      <c r="B9" s="549"/>
      <c r="C9" s="549"/>
      <c r="D9" s="492"/>
      <c r="E9" s="492"/>
      <c r="F9" s="551"/>
      <c r="G9" s="552"/>
      <c r="H9" s="552"/>
      <c r="I9" s="552"/>
      <c r="J9" s="537"/>
    </row>
    <row r="10" spans="1:10" ht="12.75">
      <c r="A10" s="38" t="s">
        <v>373</v>
      </c>
      <c r="B10" s="38" t="s">
        <v>406</v>
      </c>
      <c r="C10" s="38" t="s">
        <v>407</v>
      </c>
      <c r="D10" s="492"/>
      <c r="E10" s="492"/>
      <c r="F10" s="553"/>
      <c r="G10" s="554"/>
      <c r="H10" s="554"/>
      <c r="I10" s="554"/>
      <c r="J10" s="555"/>
    </row>
    <row r="11" spans="1:10" ht="10.5" customHeight="1">
      <c r="A11" s="568" t="s">
        <v>408</v>
      </c>
      <c r="B11" s="561"/>
      <c r="C11" s="563"/>
      <c r="D11" s="492"/>
      <c r="E11" s="492"/>
      <c r="F11" s="557"/>
      <c r="G11" s="557"/>
      <c r="H11" s="557"/>
      <c r="I11" s="557"/>
      <c r="J11" s="557"/>
    </row>
    <row r="12" spans="1:10" ht="10.5" customHeight="1">
      <c r="A12" s="569"/>
      <c r="B12" s="562"/>
      <c r="C12" s="564"/>
      <c r="D12" s="492"/>
      <c r="E12" s="492"/>
      <c r="F12" s="556" t="s">
        <v>634</v>
      </c>
      <c r="G12" s="492"/>
      <c r="H12" s="492"/>
      <c r="I12" s="492"/>
      <c r="J12" s="492"/>
    </row>
    <row r="13" spans="1:10" ht="12.75" customHeight="1">
      <c r="A13" s="543" t="s">
        <v>633</v>
      </c>
      <c r="B13" s="543"/>
      <c r="C13" s="543" t="s">
        <v>410</v>
      </c>
      <c r="D13" s="492"/>
      <c r="E13" s="492"/>
      <c r="F13" s="558" t="s">
        <v>411</v>
      </c>
      <c r="G13" s="543"/>
      <c r="H13" s="558" t="s">
        <v>412</v>
      </c>
      <c r="I13" s="543"/>
      <c r="J13" s="558" t="s">
        <v>413</v>
      </c>
    </row>
    <row r="14" spans="1:10" ht="12.75">
      <c r="A14" s="544"/>
      <c r="B14" s="544"/>
      <c r="C14" s="544"/>
      <c r="D14" s="492"/>
      <c r="E14" s="492"/>
      <c r="F14" s="559"/>
      <c r="G14" s="544"/>
      <c r="H14" s="559"/>
      <c r="I14" s="544"/>
      <c r="J14" s="559"/>
    </row>
    <row r="15" spans="1:10" ht="12.75">
      <c r="A15" s="544"/>
      <c r="B15" s="544"/>
      <c r="C15" s="544"/>
      <c r="D15" s="492"/>
      <c r="E15" s="492"/>
      <c r="F15" s="560"/>
      <c r="G15" s="544"/>
      <c r="H15" s="560"/>
      <c r="I15" s="544"/>
      <c r="J15" s="560"/>
    </row>
    <row r="16" spans="1:10" ht="12.75">
      <c r="A16" s="581"/>
      <c r="B16" s="542"/>
      <c r="C16" s="565"/>
      <c r="D16" s="492"/>
      <c r="E16" s="492"/>
      <c r="F16" s="546"/>
      <c r="G16" s="542"/>
      <c r="H16" s="546"/>
      <c r="I16" s="542"/>
      <c r="J16" s="546"/>
    </row>
    <row r="17" spans="1:10" ht="12.75">
      <c r="A17" s="582"/>
      <c r="B17" s="542"/>
      <c r="C17" s="566"/>
      <c r="D17" s="492"/>
      <c r="E17" s="492"/>
      <c r="F17" s="547"/>
      <c r="G17" s="542"/>
      <c r="H17" s="547"/>
      <c r="I17" s="542"/>
      <c r="J17" s="547"/>
    </row>
    <row r="18" spans="1:10" ht="12.75">
      <c r="A18" s="541"/>
      <c r="B18" s="492"/>
      <c r="C18" s="492"/>
      <c r="D18" s="492"/>
      <c r="E18" s="492"/>
      <c r="F18" s="47" t="s">
        <v>414</v>
      </c>
      <c r="G18" s="545"/>
      <c r="H18" s="47" t="s">
        <v>415</v>
      </c>
      <c r="I18" s="545"/>
      <c r="J18" s="47" t="s">
        <v>416</v>
      </c>
    </row>
    <row r="19" spans="1:10" ht="17.25" customHeight="1">
      <c r="A19" s="492"/>
      <c r="B19" s="492"/>
      <c r="C19" s="492"/>
      <c r="D19" s="492"/>
      <c r="E19" s="492"/>
      <c r="F19" s="277"/>
      <c r="G19" s="542"/>
      <c r="H19" s="277"/>
      <c r="I19" s="542"/>
      <c r="J19" s="277"/>
    </row>
    <row r="20" spans="1:10" ht="9" customHeight="1">
      <c r="A20" s="487"/>
      <c r="B20" s="487"/>
      <c r="C20" s="487"/>
      <c r="D20" s="487"/>
      <c r="E20" s="487"/>
      <c r="F20" s="487"/>
      <c r="G20" s="487"/>
      <c r="H20" s="487"/>
      <c r="I20" s="487"/>
      <c r="J20" s="487"/>
    </row>
    <row r="21" spans="1:10" ht="12.75">
      <c r="A21" s="533" t="s">
        <v>417</v>
      </c>
      <c r="B21" s="492"/>
      <c r="C21" s="492"/>
      <c r="D21" s="492"/>
      <c r="E21" s="492"/>
      <c r="F21" s="492"/>
      <c r="G21" s="492"/>
      <c r="H21" s="492"/>
      <c r="I21" s="4" t="s">
        <v>322</v>
      </c>
      <c r="J21" s="29" t="s">
        <v>324</v>
      </c>
    </row>
    <row r="22" spans="1:10" ht="12.75">
      <c r="A22" s="533" t="s">
        <v>393</v>
      </c>
      <c r="B22" s="492"/>
      <c r="C22" s="492"/>
      <c r="D22" s="492"/>
      <c r="E22" s="492"/>
      <c r="F22" s="492"/>
      <c r="G22" s="492"/>
      <c r="H22" s="492"/>
      <c r="I22" s="492"/>
      <c r="J22" s="492"/>
    </row>
    <row r="23" spans="1:10" ht="12.75">
      <c r="A23" s="533" t="s">
        <v>635</v>
      </c>
      <c r="B23" s="492"/>
      <c r="C23" s="492"/>
      <c r="D23" s="492"/>
      <c r="E23" s="492"/>
      <c r="F23" s="492"/>
      <c r="G23" s="492"/>
      <c r="H23" s="492"/>
      <c r="I23" s="4" t="s">
        <v>322</v>
      </c>
      <c r="J23" s="29" t="s">
        <v>324</v>
      </c>
    </row>
    <row r="24" spans="1:10" ht="12.75">
      <c r="A24" s="533" t="s">
        <v>421</v>
      </c>
      <c r="B24" s="492"/>
      <c r="C24" s="492"/>
      <c r="D24" s="492"/>
      <c r="E24" s="492"/>
      <c r="F24" s="492"/>
      <c r="G24" s="492"/>
      <c r="H24" s="492"/>
      <c r="I24" s="492"/>
      <c r="J24" s="492"/>
    </row>
    <row r="25" spans="1:10" ht="12.75">
      <c r="A25" s="533" t="s">
        <v>420</v>
      </c>
      <c r="B25" s="492"/>
      <c r="C25" s="492"/>
      <c r="D25" s="492"/>
      <c r="E25" s="492"/>
      <c r="F25" s="492"/>
      <c r="G25" s="492"/>
      <c r="H25" s="492"/>
      <c r="I25" s="4" t="s">
        <v>322</v>
      </c>
      <c r="J25" s="29" t="s">
        <v>324</v>
      </c>
    </row>
    <row r="26" spans="1:10" ht="9" customHeight="1">
      <c r="A26" s="487"/>
      <c r="B26" s="487"/>
      <c r="C26" s="487"/>
      <c r="D26" s="487"/>
      <c r="E26" s="487"/>
      <c r="F26" s="487"/>
      <c r="G26" s="487"/>
      <c r="H26" s="487"/>
      <c r="I26" s="487"/>
      <c r="J26" s="487"/>
    </row>
    <row r="27" spans="1:10" ht="12.75">
      <c r="A27" s="533" t="s">
        <v>419</v>
      </c>
      <c r="B27" s="492"/>
      <c r="C27" s="492"/>
      <c r="D27" s="492"/>
      <c r="E27" s="492"/>
      <c r="F27" s="492"/>
      <c r="G27" s="492"/>
      <c r="H27" s="492"/>
      <c r="I27" s="4" t="s">
        <v>322</v>
      </c>
      <c r="J27" s="29" t="s">
        <v>324</v>
      </c>
    </row>
    <row r="28" spans="1:10" ht="9" customHeight="1">
      <c r="A28" s="487"/>
      <c r="B28" s="487"/>
      <c r="C28" s="487"/>
      <c r="D28" s="487"/>
      <c r="E28" s="487"/>
      <c r="F28" s="487"/>
      <c r="G28" s="487"/>
      <c r="H28" s="487"/>
      <c r="I28" s="487"/>
      <c r="J28" s="487"/>
    </row>
    <row r="29" spans="1:10" ht="12.75">
      <c r="A29" s="533" t="s">
        <v>418</v>
      </c>
      <c r="B29" s="492"/>
      <c r="C29" s="492"/>
      <c r="D29" s="492"/>
      <c r="E29" s="492"/>
      <c r="F29" s="492"/>
      <c r="G29" s="492"/>
      <c r="H29" s="492"/>
      <c r="I29" s="534"/>
      <c r="J29" s="535"/>
    </row>
    <row r="30" spans="1:10" ht="12.75">
      <c r="A30" s="487"/>
      <c r="B30" s="487"/>
      <c r="C30" s="487"/>
      <c r="D30" s="487"/>
      <c r="E30" s="487"/>
      <c r="F30" s="487"/>
      <c r="G30" s="487"/>
      <c r="H30" s="487"/>
      <c r="I30" s="487"/>
      <c r="J30" s="487"/>
    </row>
    <row r="31" spans="1:10" ht="12.75">
      <c r="A31" s="487"/>
      <c r="B31" s="487"/>
      <c r="C31" s="487"/>
      <c r="D31" s="487"/>
      <c r="E31" s="487"/>
      <c r="F31" s="487"/>
      <c r="G31" s="487"/>
      <c r="H31" s="487"/>
      <c r="I31" s="487"/>
      <c r="J31" s="487"/>
    </row>
    <row r="32" spans="1:10" ht="29.25">
      <c r="A32" s="575" t="s">
        <v>374</v>
      </c>
      <c r="B32" s="576"/>
      <c r="C32" s="576"/>
      <c r="D32" s="576"/>
      <c r="E32" s="576"/>
      <c r="F32" s="576"/>
      <c r="G32" s="576"/>
      <c r="H32" s="576"/>
      <c r="I32" s="576"/>
      <c r="J32" s="576"/>
    </row>
    <row r="33" spans="1:10" ht="29.25">
      <c r="A33" s="489" t="s">
        <v>428</v>
      </c>
      <c r="B33" s="490"/>
      <c r="C33" s="490"/>
      <c r="D33" s="490"/>
      <c r="E33" s="490"/>
      <c r="F33" s="490"/>
      <c r="G33" s="490"/>
      <c r="H33" s="490"/>
      <c r="I33" s="497" t="s">
        <v>422</v>
      </c>
      <c r="J33" s="492"/>
    </row>
    <row r="34" spans="1:10" ht="15.75">
      <c r="A34" s="500" t="s">
        <v>426</v>
      </c>
      <c r="B34" s="493"/>
      <c r="C34" s="493"/>
      <c r="D34" s="59">
        <v>2001</v>
      </c>
      <c r="E34" s="494" t="s">
        <v>427</v>
      </c>
      <c r="F34" s="495"/>
      <c r="G34" s="496"/>
      <c r="H34" s="58">
        <v>36892</v>
      </c>
      <c r="I34" s="43" t="s">
        <v>423</v>
      </c>
      <c r="J34" s="58">
        <v>37256</v>
      </c>
    </row>
    <row r="35" spans="1:10" ht="12.75">
      <c r="A35" s="491"/>
      <c r="B35" s="488"/>
      <c r="C35" s="488"/>
      <c r="D35" s="488"/>
      <c r="E35" s="488"/>
      <c r="F35" s="488"/>
      <c r="G35" s="488"/>
      <c r="H35" s="488"/>
      <c r="I35" s="488"/>
      <c r="J35" s="488"/>
    </row>
    <row r="36" spans="1:10" ht="12.75">
      <c r="A36" s="491"/>
      <c r="B36" s="488"/>
      <c r="C36" s="488"/>
      <c r="D36" s="488"/>
      <c r="E36" s="488"/>
      <c r="F36" s="488"/>
      <c r="G36" s="488"/>
      <c r="H36" s="488"/>
      <c r="I36" s="488"/>
      <c r="J36" s="488"/>
    </row>
    <row r="37" spans="1:10" ht="15" customHeight="1" thickBot="1">
      <c r="A37" s="498" t="s">
        <v>321</v>
      </c>
      <c r="B37" s="499"/>
      <c r="C37" s="499"/>
      <c r="D37" s="499"/>
      <c r="E37" s="499"/>
      <c r="F37" s="499"/>
      <c r="G37" s="499"/>
      <c r="H37" s="499"/>
      <c r="I37" s="499"/>
      <c r="J37" s="499"/>
    </row>
    <row r="38" spans="1:10" ht="24" customHeight="1">
      <c r="A38" s="49" t="s">
        <v>636</v>
      </c>
      <c r="B38" s="511"/>
      <c r="C38" s="512"/>
      <c r="D38" s="278" t="s">
        <v>637</v>
      </c>
      <c r="E38" s="511"/>
      <c r="F38" s="513"/>
      <c r="G38" s="279" t="s">
        <v>638</v>
      </c>
      <c r="H38" s="508"/>
      <c r="I38" s="509"/>
      <c r="J38" s="510"/>
    </row>
    <row r="39" spans="1:10" ht="24" customHeight="1" thickBot="1">
      <c r="A39" s="50" t="s">
        <v>639</v>
      </c>
      <c r="B39" s="506"/>
      <c r="C39" s="507"/>
      <c r="D39" s="503" t="s">
        <v>640</v>
      </c>
      <c r="E39" s="501"/>
      <c r="F39" s="282"/>
      <c r="G39" s="280" t="s">
        <v>641</v>
      </c>
      <c r="H39" s="504"/>
      <c r="I39" s="505"/>
      <c r="J39" s="502"/>
    </row>
    <row r="40" spans="1:10" ht="15" customHeight="1">
      <c r="A40" s="523"/>
      <c r="B40" s="524"/>
      <c r="C40" s="524"/>
      <c r="D40" s="524"/>
      <c r="E40" s="524"/>
      <c r="F40" s="524"/>
      <c r="G40" s="524"/>
      <c r="H40" s="524"/>
      <c r="I40" s="524"/>
      <c r="J40" s="524"/>
    </row>
    <row r="41" spans="1:10" ht="15" customHeight="1" thickBot="1">
      <c r="A41" s="525" t="s">
        <v>375</v>
      </c>
      <c r="B41" s="521"/>
      <c r="C41" s="521"/>
      <c r="D41" s="521"/>
      <c r="E41" s="521"/>
      <c r="F41" s="521"/>
      <c r="G41" s="521"/>
      <c r="H41" s="521"/>
      <c r="I41" s="521"/>
      <c r="J41" s="521"/>
    </row>
    <row r="42" spans="1:10" ht="24" customHeight="1">
      <c r="A42" s="49" t="s">
        <v>642</v>
      </c>
      <c r="B42" s="516">
        <f>+A4</f>
        <v>0</v>
      </c>
      <c r="C42" s="514"/>
      <c r="D42" s="51" t="s">
        <v>651</v>
      </c>
      <c r="E42" s="518"/>
      <c r="F42" s="519"/>
      <c r="G42" s="520"/>
      <c r="H42" s="517" t="s">
        <v>652</v>
      </c>
      <c r="I42" s="515"/>
      <c r="J42" s="52"/>
    </row>
    <row r="43" spans="1:10" ht="24" customHeight="1" thickBot="1">
      <c r="A43" s="50" t="s">
        <v>653</v>
      </c>
      <c r="B43" s="53"/>
      <c r="C43" s="54" t="s">
        <v>0</v>
      </c>
      <c r="D43" s="55"/>
      <c r="E43" s="56" t="s">
        <v>1</v>
      </c>
      <c r="F43" s="532"/>
      <c r="G43" s="522"/>
      <c r="H43" s="57" t="s">
        <v>2</v>
      </c>
      <c r="I43" s="526"/>
      <c r="J43" s="527"/>
    </row>
    <row r="44" spans="1:10" ht="13.5" customHeight="1">
      <c r="A44" s="528" t="s">
        <v>424</v>
      </c>
      <c r="B44" s="529"/>
      <c r="C44" s="529"/>
      <c r="D44" s="529"/>
      <c r="E44" s="529"/>
      <c r="F44" s="529"/>
      <c r="G44" s="529"/>
      <c r="H44" s="529"/>
      <c r="I44" s="529"/>
      <c r="J44" s="529"/>
    </row>
    <row r="45" spans="1:10" ht="11.25" customHeight="1">
      <c r="A45" s="530" t="s">
        <v>425</v>
      </c>
      <c r="B45" s="531"/>
      <c r="C45" s="531"/>
      <c r="D45" s="531"/>
      <c r="E45" s="531"/>
      <c r="F45" s="531"/>
      <c r="G45" s="531"/>
      <c r="H45" s="531"/>
      <c r="I45" s="531"/>
      <c r="J45" s="531"/>
    </row>
    <row r="46" spans="1:10" ht="12" customHeight="1">
      <c r="A46" s="570" t="s">
        <v>92</v>
      </c>
      <c r="B46" s="571"/>
      <c r="C46" s="571"/>
      <c r="D46" s="571"/>
      <c r="E46" s="572"/>
      <c r="F46" s="572"/>
      <c r="G46" s="572"/>
      <c r="H46" s="572"/>
      <c r="I46" s="572"/>
      <c r="J46" s="572"/>
    </row>
    <row r="47" spans="1:10" ht="12.75">
      <c r="A47" s="491">
        <v>1</v>
      </c>
      <c r="B47" s="567"/>
      <c r="C47" s="567"/>
      <c r="D47" s="567"/>
      <c r="E47" s="567"/>
      <c r="F47" s="567"/>
      <c r="G47" s="567"/>
      <c r="H47" s="567"/>
      <c r="I47" s="567"/>
      <c r="J47" s="567"/>
    </row>
    <row r="48" spans="1:8" ht="11.25" customHeight="1">
      <c r="A48" s="12"/>
      <c r="C48" s="7"/>
      <c r="D48" s="7"/>
      <c r="E48" s="7"/>
      <c r="H48" s="7"/>
    </row>
    <row r="49" spans="1:10" ht="12.75">
      <c r="A49" s="6"/>
      <c r="B49" s="6"/>
      <c r="F49" s="16"/>
      <c r="G49" s="6"/>
      <c r="I49" s="6"/>
      <c r="J49" s="6"/>
    </row>
    <row r="50" spans="1:10" ht="12.75" customHeight="1">
      <c r="A50" s="6"/>
      <c r="B50" s="6"/>
      <c r="F50" s="6"/>
      <c r="G50" s="6"/>
      <c r="I50" s="6"/>
      <c r="J50" s="6"/>
    </row>
    <row r="51" spans="1:10" ht="12.75" customHeight="1">
      <c r="A51" s="6"/>
      <c r="B51" s="6"/>
      <c r="F51" s="6"/>
      <c r="G51" s="6"/>
      <c r="I51" s="6"/>
      <c r="J51" s="6"/>
    </row>
    <row r="52" spans="1:10" ht="12.75" customHeight="1">
      <c r="A52" s="6"/>
      <c r="B52" s="6"/>
      <c r="F52" s="6"/>
      <c r="G52" s="6"/>
      <c r="I52" s="6"/>
      <c r="J52" s="6"/>
    </row>
    <row r="53" spans="1:10" ht="12.75" customHeight="1">
      <c r="A53" s="6"/>
      <c r="B53" s="6"/>
      <c r="F53" s="6"/>
      <c r="G53" s="6"/>
      <c r="I53" s="6"/>
      <c r="J53" s="6"/>
    </row>
    <row r="54" spans="1:10" ht="12.75" customHeight="1">
      <c r="A54" s="6"/>
      <c r="B54" s="6"/>
      <c r="F54" s="6"/>
      <c r="G54" s="6"/>
      <c r="I54" s="6"/>
      <c r="J54" s="6"/>
    </row>
    <row r="55" spans="1:10" ht="12.75" customHeight="1">
      <c r="A55" s="6"/>
      <c r="B55" s="6"/>
      <c r="F55" s="6"/>
      <c r="G55" s="6"/>
      <c r="I55" s="6"/>
      <c r="J55" s="6"/>
    </row>
    <row r="56" spans="1:10" ht="12.75" customHeight="1">
      <c r="A56" s="6"/>
      <c r="B56" s="6"/>
      <c r="F56" s="6"/>
      <c r="G56" s="6"/>
      <c r="I56" s="6"/>
      <c r="J56" s="6"/>
    </row>
    <row r="57" spans="1:10" ht="12.75" customHeight="1">
      <c r="A57" s="6"/>
      <c r="B57" s="6"/>
      <c r="F57" s="6"/>
      <c r="G57" s="6"/>
      <c r="I57" s="6"/>
      <c r="J57" s="6"/>
    </row>
    <row r="58" spans="1:10" ht="12.75" customHeight="1">
      <c r="A58" s="6"/>
      <c r="B58" s="6"/>
      <c r="F58" s="6"/>
      <c r="G58" s="6"/>
      <c r="I58" s="6"/>
      <c r="J58" s="6"/>
    </row>
    <row r="59" spans="3:6" ht="12.75" customHeight="1">
      <c r="C59" s="7"/>
      <c r="D59" s="7"/>
      <c r="E59" s="12"/>
      <c r="F59" s="6"/>
    </row>
    <row r="60" spans="3:5" ht="12.75">
      <c r="C60" s="7"/>
      <c r="D60" s="7"/>
      <c r="E60" s="7"/>
    </row>
    <row r="61" spans="3:5" ht="12.75">
      <c r="C61" s="7"/>
      <c r="D61" s="7"/>
      <c r="E61" s="7"/>
    </row>
    <row r="62" spans="3:5" ht="12.75">
      <c r="C62" s="7"/>
      <c r="D62" s="7"/>
      <c r="E62" s="7"/>
    </row>
    <row r="63" spans="3:5" ht="12.75">
      <c r="C63" s="7"/>
      <c r="D63" s="7"/>
      <c r="E63" s="7"/>
    </row>
    <row r="64" spans="3:5" ht="12.75">
      <c r="C64" s="7"/>
      <c r="D64" s="7"/>
      <c r="E64" s="7"/>
    </row>
    <row r="65" spans="3:5" ht="12.75">
      <c r="C65" s="7"/>
      <c r="D65" s="7"/>
      <c r="E65" s="7"/>
    </row>
    <row r="66" spans="3:5" ht="12.75">
      <c r="C66" s="7"/>
      <c r="D66" s="7"/>
      <c r="E66" s="7"/>
    </row>
    <row r="67" spans="3:4" ht="12.75">
      <c r="C67" s="7"/>
      <c r="D67" s="7"/>
    </row>
    <row r="68" spans="3:4" ht="12.75">
      <c r="C68" s="7"/>
      <c r="D68" s="7"/>
    </row>
    <row r="69" spans="3:4" ht="12.75">
      <c r="C69" s="7"/>
      <c r="D69" s="7"/>
    </row>
    <row r="70" spans="3:4" ht="12.75">
      <c r="C70" s="7"/>
      <c r="D70" s="7"/>
    </row>
    <row r="71" spans="3:4" ht="12.75">
      <c r="C71" s="7"/>
      <c r="D71" s="7"/>
    </row>
  </sheetData>
  <sheetProtection password="EF65" sheet="1" objects="1" scenarios="1"/>
  <mergeCells count="74">
    <mergeCell ref="A46:J46"/>
    <mergeCell ref="A1:J1"/>
    <mergeCell ref="A32:J32"/>
    <mergeCell ref="A36:J36"/>
    <mergeCell ref="A8:C8"/>
    <mergeCell ref="A4:D4"/>
    <mergeCell ref="A6:D6"/>
    <mergeCell ref="A2:J2"/>
    <mergeCell ref="A9:C9"/>
    <mergeCell ref="A16:A17"/>
    <mergeCell ref="A3:J3"/>
    <mergeCell ref="A47:J47"/>
    <mergeCell ref="A13:A15"/>
    <mergeCell ref="B13:B15"/>
    <mergeCell ref="C13:C15"/>
    <mergeCell ref="A30:J30"/>
    <mergeCell ref="H16:H17"/>
    <mergeCell ref="J16:J17"/>
    <mergeCell ref="F13:F15"/>
    <mergeCell ref="A11:A12"/>
    <mergeCell ref="B11:B12"/>
    <mergeCell ref="C11:C12"/>
    <mergeCell ref="I16:I17"/>
    <mergeCell ref="B16:B17"/>
    <mergeCell ref="C16:C17"/>
    <mergeCell ref="I18:I19"/>
    <mergeCell ref="F16:F17"/>
    <mergeCell ref="F4:J10"/>
    <mergeCell ref="F12:J12"/>
    <mergeCell ref="F11:J11"/>
    <mergeCell ref="G13:G15"/>
    <mergeCell ref="H13:H15"/>
    <mergeCell ref="J13:J15"/>
    <mergeCell ref="A29:H29"/>
    <mergeCell ref="I29:J29"/>
    <mergeCell ref="E4:E6"/>
    <mergeCell ref="D7:E17"/>
    <mergeCell ref="A5:D5"/>
    <mergeCell ref="A7:C7"/>
    <mergeCell ref="A18:E19"/>
    <mergeCell ref="G16:G17"/>
    <mergeCell ref="I13:I15"/>
    <mergeCell ref="G18:G19"/>
    <mergeCell ref="A31:J31"/>
    <mergeCell ref="A28:J28"/>
    <mergeCell ref="A26:J26"/>
    <mergeCell ref="A20:J20"/>
    <mergeCell ref="A21:H21"/>
    <mergeCell ref="A22:J22"/>
    <mergeCell ref="A23:H23"/>
    <mergeCell ref="A24:J24"/>
    <mergeCell ref="A25:H25"/>
    <mergeCell ref="A27:H27"/>
    <mergeCell ref="A37:J37"/>
    <mergeCell ref="A34:C34"/>
    <mergeCell ref="E34:G34"/>
    <mergeCell ref="I33:J33"/>
    <mergeCell ref="A33:H33"/>
    <mergeCell ref="A35:J35"/>
    <mergeCell ref="B38:C38"/>
    <mergeCell ref="E38:F38"/>
    <mergeCell ref="H38:J38"/>
    <mergeCell ref="B39:C39"/>
    <mergeCell ref="H39:J39"/>
    <mergeCell ref="D39:E39"/>
    <mergeCell ref="A40:J40"/>
    <mergeCell ref="A41:J41"/>
    <mergeCell ref="E42:G42"/>
    <mergeCell ref="H42:I42"/>
    <mergeCell ref="B42:C42"/>
    <mergeCell ref="I43:J43"/>
    <mergeCell ref="A44:J44"/>
    <mergeCell ref="A45:J45"/>
    <mergeCell ref="F43:G43"/>
  </mergeCells>
  <printOptions/>
  <pageMargins left="0.4" right="0.4" top="0.8333333333333334" bottom="0.8333333333333334" header="0.33333333333333337" footer="0.33333333333333337"/>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J269"/>
  <sheetViews>
    <sheetView workbookViewId="0" topLeftCell="A1">
      <selection activeCell="G5" sqref="G5:H5"/>
    </sheetView>
  </sheetViews>
  <sheetFormatPr defaultColWidth="9.140625" defaultRowHeight="12.75"/>
  <cols>
    <col min="1" max="1" width="6.57421875" style="1" customWidth="1"/>
    <col min="2" max="2" width="11.28125" style="1" customWidth="1"/>
    <col min="3" max="3" width="8.421875" style="2" customWidth="1"/>
    <col min="4" max="4" width="9.421875" style="2" customWidth="1"/>
    <col min="5" max="5" width="11.00390625" style="1" customWidth="1"/>
    <col min="6" max="6" width="9.140625" style="1" customWidth="1"/>
    <col min="7" max="7" width="12.8515625" style="2" customWidth="1"/>
    <col min="8" max="8" width="8.00390625" style="1" customWidth="1"/>
    <col min="9" max="9" width="10.57421875" style="1" customWidth="1"/>
    <col min="10" max="10" width="9.28125" style="1" customWidth="1"/>
    <col min="11" max="51" width="9.140625" style="6" customWidth="1"/>
    <col min="52" max="16384" width="9.140625" style="2" customWidth="1"/>
  </cols>
  <sheetData>
    <row r="1" spans="1:10" ht="15.75" customHeight="1">
      <c r="A1" s="903"/>
      <c r="B1" s="898"/>
      <c r="C1" s="898"/>
      <c r="D1" s="898"/>
      <c r="E1" s="898"/>
      <c r="F1" s="898"/>
      <c r="G1" s="901" t="s">
        <v>338</v>
      </c>
      <c r="H1" s="902"/>
      <c r="I1" s="899">
        <f>'DP1'!A8</f>
      </c>
      <c r="J1" s="900"/>
    </row>
    <row r="2" spans="1:10" ht="17.25" customHeight="1" thickBot="1">
      <c r="A2" s="896" t="s">
        <v>481</v>
      </c>
      <c r="B2" s="897"/>
      <c r="C2" s="897"/>
      <c r="D2" s="897"/>
      <c r="E2" s="897"/>
      <c r="F2" s="897"/>
      <c r="G2" s="898"/>
      <c r="H2" s="898"/>
      <c r="I2" s="898"/>
      <c r="J2" s="898"/>
    </row>
    <row r="3" spans="1:10" ht="12.75" customHeight="1">
      <c r="A3" s="945"/>
      <c r="B3" s="946"/>
      <c r="C3" s="946"/>
      <c r="D3" s="946"/>
      <c r="E3" s="946"/>
      <c r="F3" s="947"/>
      <c r="G3" s="957" t="s">
        <v>437</v>
      </c>
      <c r="H3" s="957"/>
      <c r="I3" s="957"/>
      <c r="J3" s="958"/>
    </row>
    <row r="4" spans="1:10" ht="12.75" customHeight="1">
      <c r="A4" s="948"/>
      <c r="B4" s="949"/>
      <c r="C4" s="949"/>
      <c r="D4" s="949"/>
      <c r="E4" s="949"/>
      <c r="F4" s="950"/>
      <c r="G4" s="959" t="s">
        <v>339</v>
      </c>
      <c r="H4" s="960"/>
      <c r="I4" s="877" t="s">
        <v>379</v>
      </c>
      <c r="J4" s="961"/>
    </row>
    <row r="5" spans="1:10" ht="24" customHeight="1">
      <c r="A5" s="99">
        <v>68</v>
      </c>
      <c r="B5" s="910" t="s">
        <v>487</v>
      </c>
      <c r="C5" s="911"/>
      <c r="D5" s="911"/>
      <c r="E5" s="911"/>
      <c r="F5" s="912"/>
      <c r="G5" s="907">
        <f>+'DP2'!G27</f>
        <v>0</v>
      </c>
      <c r="H5" s="908"/>
      <c r="I5" s="871"/>
      <c r="J5" s="909"/>
    </row>
    <row r="6" spans="1:10" ht="27.75" customHeight="1">
      <c r="A6" s="99">
        <v>69</v>
      </c>
      <c r="B6" s="904" t="s">
        <v>303</v>
      </c>
      <c r="C6" s="905"/>
      <c r="D6" s="905"/>
      <c r="E6" s="905"/>
      <c r="F6" s="906"/>
      <c r="G6" s="907">
        <f>+'DP3'!C32</f>
        <v>0</v>
      </c>
      <c r="H6" s="908"/>
      <c r="I6" s="871"/>
      <c r="J6" s="909"/>
    </row>
    <row r="7" spans="1:10" ht="24" customHeight="1">
      <c r="A7" s="99">
        <v>70</v>
      </c>
      <c r="B7" s="910" t="s">
        <v>488</v>
      </c>
      <c r="C7" s="911"/>
      <c r="D7" s="911"/>
      <c r="E7" s="911"/>
      <c r="F7" s="912"/>
      <c r="G7" s="907">
        <f>+'DP3'!C37</f>
        <v>0</v>
      </c>
      <c r="H7" s="908"/>
      <c r="I7" s="871"/>
      <c r="J7" s="909"/>
    </row>
    <row r="8" spans="1:10" ht="27.75" customHeight="1">
      <c r="A8" s="99">
        <v>71</v>
      </c>
      <c r="B8" s="904" t="s">
        <v>304</v>
      </c>
      <c r="C8" s="905"/>
      <c r="D8" s="905"/>
      <c r="E8" s="905"/>
      <c r="F8" s="906"/>
      <c r="G8" s="907">
        <f>+'DP4'!C13</f>
        <v>0</v>
      </c>
      <c r="H8" s="908"/>
      <c r="I8" s="871"/>
      <c r="J8" s="909"/>
    </row>
    <row r="9" spans="1:10" ht="24" customHeight="1">
      <c r="A9" s="99">
        <v>72</v>
      </c>
      <c r="B9" s="910" t="s">
        <v>489</v>
      </c>
      <c r="C9" s="911"/>
      <c r="D9" s="911"/>
      <c r="E9" s="911"/>
      <c r="F9" s="912"/>
      <c r="G9" s="907">
        <f>+'DP4'!C34</f>
        <v>0</v>
      </c>
      <c r="H9" s="908"/>
      <c r="I9" s="871"/>
      <c r="J9" s="909"/>
    </row>
    <row r="10" spans="1:10" ht="27.75" customHeight="1">
      <c r="A10" s="99">
        <v>73</v>
      </c>
      <c r="B10" s="904" t="s">
        <v>498</v>
      </c>
      <c r="C10" s="905"/>
      <c r="D10" s="905"/>
      <c r="E10" s="905"/>
      <c r="F10" s="906"/>
      <c r="G10" s="907">
        <f>MAX(SUM(G6:G9),0)</f>
        <v>0</v>
      </c>
      <c r="H10" s="908"/>
      <c r="I10" s="871"/>
      <c r="J10" s="909"/>
    </row>
    <row r="11" spans="1:10" ht="27.75" customHeight="1">
      <c r="A11" s="99">
        <v>74</v>
      </c>
      <c r="B11" s="904" t="s">
        <v>499</v>
      </c>
      <c r="C11" s="905"/>
      <c r="D11" s="905"/>
      <c r="E11" s="905"/>
      <c r="F11" s="906"/>
      <c r="G11" s="907">
        <f>MIN(0,SUM(G6:G9))</f>
        <v>0</v>
      </c>
      <c r="H11" s="908"/>
      <c r="I11" s="871"/>
      <c r="J11" s="909"/>
    </row>
    <row r="12" spans="1:10" ht="24" customHeight="1">
      <c r="A12" s="99">
        <v>75</v>
      </c>
      <c r="B12" s="910" t="s">
        <v>500</v>
      </c>
      <c r="C12" s="911"/>
      <c r="D12" s="911"/>
      <c r="E12" s="911"/>
      <c r="F12" s="912"/>
      <c r="G12" s="907">
        <f>+G10+G5</f>
        <v>0</v>
      </c>
      <c r="H12" s="908"/>
      <c r="I12" s="871"/>
      <c r="J12" s="909"/>
    </row>
    <row r="13" spans="1:10" ht="27.75" customHeight="1">
      <c r="A13" s="99">
        <v>76</v>
      </c>
      <c r="B13" s="904" t="s">
        <v>501</v>
      </c>
      <c r="C13" s="962"/>
      <c r="D13" s="962"/>
      <c r="E13" s="962"/>
      <c r="F13" s="963"/>
      <c r="G13" s="964">
        <f>+Př2!F38+Př2!F39</f>
        <v>0</v>
      </c>
      <c r="H13" s="908"/>
      <c r="I13" s="871"/>
      <c r="J13" s="909"/>
    </row>
    <row r="14" spans="1:10" ht="24" customHeight="1" thickBot="1">
      <c r="A14" s="100">
        <v>77</v>
      </c>
      <c r="B14" s="965" t="s">
        <v>502</v>
      </c>
      <c r="C14" s="966"/>
      <c r="D14" s="966"/>
      <c r="E14" s="966"/>
      <c r="F14" s="967"/>
      <c r="G14" s="677">
        <f>+G12-G13</f>
        <v>0</v>
      </c>
      <c r="H14" s="968"/>
      <c r="I14" s="888"/>
      <c r="J14" s="969"/>
    </row>
    <row r="15" spans="1:10" ht="22.5" customHeight="1">
      <c r="A15" s="970"/>
      <c r="B15" s="857"/>
      <c r="C15" s="857"/>
      <c r="D15" s="857"/>
      <c r="E15" s="857"/>
      <c r="F15" s="857"/>
      <c r="G15" s="857"/>
      <c r="H15" s="857"/>
      <c r="I15" s="857"/>
      <c r="J15" s="857"/>
    </row>
    <row r="16" spans="1:10" ht="12.75">
      <c r="A16" s="913" t="s">
        <v>381</v>
      </c>
      <c r="B16" s="490"/>
      <c r="C16" s="490"/>
      <c r="D16" s="490"/>
      <c r="E16" s="490"/>
      <c r="F16" s="490"/>
      <c r="G16" s="490"/>
      <c r="H16" s="490"/>
      <c r="I16" s="490"/>
      <c r="J16" s="490"/>
    </row>
    <row r="17" spans="1:10" ht="12.75">
      <c r="A17" s="556" t="s">
        <v>480</v>
      </c>
      <c r="B17" s="492"/>
      <c r="C17" s="492"/>
      <c r="D17" s="492"/>
      <c r="E17" s="492"/>
      <c r="F17" s="492"/>
      <c r="G17" s="492"/>
      <c r="H17" s="492"/>
      <c r="I17" s="492"/>
      <c r="J17" s="492"/>
    </row>
    <row r="18" spans="1:10" ht="13.5" thickBot="1">
      <c r="A18" s="853" t="s">
        <v>486</v>
      </c>
      <c r="B18" s="661"/>
      <c r="C18" s="661"/>
      <c r="D18" s="661"/>
      <c r="E18" s="661"/>
      <c r="F18" s="661"/>
      <c r="G18" s="661"/>
      <c r="H18" s="661"/>
      <c r="I18" s="661"/>
      <c r="J18" s="661"/>
    </row>
    <row r="19" spans="1:10" ht="24" customHeight="1">
      <c r="A19" s="914" t="s">
        <v>482</v>
      </c>
      <c r="B19" s="714"/>
      <c r="C19" s="714"/>
      <c r="D19" s="714"/>
      <c r="E19" s="714"/>
      <c r="F19" s="714"/>
      <c r="G19" s="714"/>
      <c r="H19" s="92" t="s">
        <v>305</v>
      </c>
      <c r="I19" s="915" t="s">
        <v>324</v>
      </c>
      <c r="J19" s="916"/>
    </row>
    <row r="20" spans="1:10" ht="24" customHeight="1">
      <c r="A20" s="917" t="s">
        <v>483</v>
      </c>
      <c r="B20" s="918"/>
      <c r="C20" s="918"/>
      <c r="D20" s="918"/>
      <c r="E20" s="918"/>
      <c r="F20" s="918"/>
      <c r="G20" s="918"/>
      <c r="H20" s="93" t="s">
        <v>323</v>
      </c>
      <c r="I20" s="844">
        <v>0</v>
      </c>
      <c r="J20" s="919"/>
    </row>
    <row r="21" spans="1:10" ht="24" customHeight="1">
      <c r="A21" s="920" t="s">
        <v>378</v>
      </c>
      <c r="B21" s="921"/>
      <c r="C21" s="921"/>
      <c r="D21" s="921"/>
      <c r="E21" s="921"/>
      <c r="F21" s="921"/>
      <c r="G21" s="921"/>
      <c r="H21" s="921"/>
      <c r="I21" s="921"/>
      <c r="J21" s="922"/>
    </row>
    <row r="22" spans="1:10" ht="24" customHeight="1">
      <c r="A22" s="917" t="s">
        <v>484</v>
      </c>
      <c r="B22" s="923"/>
      <c r="C22" s="924"/>
      <c r="D22" s="925"/>
      <c r="E22" s="925"/>
      <c r="F22" s="926"/>
      <c r="G22" s="927" t="s">
        <v>485</v>
      </c>
      <c r="H22" s="923"/>
      <c r="I22" s="928"/>
      <c r="J22" s="929"/>
    </row>
    <row r="23" spans="1:10" ht="24" customHeight="1">
      <c r="A23" s="920" t="s">
        <v>327</v>
      </c>
      <c r="B23" s="921"/>
      <c r="C23" s="921"/>
      <c r="D23" s="921"/>
      <c r="E23" s="921"/>
      <c r="F23" s="921"/>
      <c r="G23" s="921"/>
      <c r="H23" s="921"/>
      <c r="I23" s="921"/>
      <c r="J23" s="922"/>
    </row>
    <row r="24" spans="1:10" ht="12.75">
      <c r="A24" s="23"/>
      <c r="B24" s="930" t="s">
        <v>328</v>
      </c>
      <c r="C24" s="931"/>
      <c r="D24" s="931"/>
      <c r="E24" s="931"/>
      <c r="F24" s="932"/>
      <c r="G24" s="930" t="s">
        <v>330</v>
      </c>
      <c r="H24" s="931"/>
      <c r="I24" s="932"/>
      <c r="J24" s="936" t="s">
        <v>331</v>
      </c>
    </row>
    <row r="25" spans="1:10" ht="12.75">
      <c r="A25" s="23"/>
      <c r="B25" s="933"/>
      <c r="C25" s="934"/>
      <c r="D25" s="934"/>
      <c r="E25" s="934"/>
      <c r="F25" s="935"/>
      <c r="G25" s="933"/>
      <c r="H25" s="934"/>
      <c r="I25" s="935"/>
      <c r="J25" s="937"/>
    </row>
    <row r="26" spans="1:10" ht="12.75">
      <c r="A26" s="18"/>
      <c r="B26" s="890">
        <v>1</v>
      </c>
      <c r="C26" s="943"/>
      <c r="D26" s="943"/>
      <c r="E26" s="943"/>
      <c r="F26" s="944"/>
      <c r="G26" s="890">
        <v>2</v>
      </c>
      <c r="H26" s="943"/>
      <c r="I26" s="944"/>
      <c r="J26" s="27">
        <v>3</v>
      </c>
    </row>
    <row r="27" spans="1:10" ht="24" customHeight="1">
      <c r="A27" s="79">
        <v>1</v>
      </c>
      <c r="B27" s="669" t="s">
        <v>326</v>
      </c>
      <c r="C27" s="938"/>
      <c r="D27" s="938"/>
      <c r="E27" s="938"/>
      <c r="F27" s="939"/>
      <c r="G27" s="940"/>
      <c r="H27" s="941"/>
      <c r="I27" s="942"/>
      <c r="J27" s="94"/>
    </row>
    <row r="28" spans="1:10" ht="24" customHeight="1">
      <c r="A28" s="79">
        <v>2</v>
      </c>
      <c r="B28" s="669" t="s">
        <v>326</v>
      </c>
      <c r="C28" s="938"/>
      <c r="D28" s="938"/>
      <c r="E28" s="938"/>
      <c r="F28" s="939"/>
      <c r="G28" s="940"/>
      <c r="H28" s="941"/>
      <c r="I28" s="942"/>
      <c r="J28" s="94"/>
    </row>
    <row r="29" spans="1:10" ht="24" customHeight="1">
      <c r="A29" s="79">
        <v>3</v>
      </c>
      <c r="B29" s="669" t="s">
        <v>326</v>
      </c>
      <c r="C29" s="938"/>
      <c r="D29" s="938"/>
      <c r="E29" s="938"/>
      <c r="F29" s="939"/>
      <c r="G29" s="940"/>
      <c r="H29" s="941"/>
      <c r="I29" s="942"/>
      <c r="J29" s="94"/>
    </row>
    <row r="30" spans="1:10" ht="24" customHeight="1">
      <c r="A30" s="79">
        <v>4</v>
      </c>
      <c r="B30" s="669" t="s">
        <v>326</v>
      </c>
      <c r="C30" s="938"/>
      <c r="D30" s="938"/>
      <c r="E30" s="938"/>
      <c r="F30" s="939"/>
      <c r="G30" s="940"/>
      <c r="H30" s="941"/>
      <c r="I30" s="942"/>
      <c r="J30" s="94"/>
    </row>
    <row r="31" spans="1:10" ht="24" customHeight="1" thickBot="1">
      <c r="A31" s="66">
        <v>5</v>
      </c>
      <c r="B31" s="953" t="s">
        <v>329</v>
      </c>
      <c r="C31" s="954"/>
      <c r="D31" s="954"/>
      <c r="E31" s="954"/>
      <c r="F31" s="864"/>
      <c r="G31" s="95"/>
      <c r="H31" s="96"/>
      <c r="I31" s="97"/>
      <c r="J31" s="98" t="s">
        <v>326</v>
      </c>
    </row>
    <row r="32" spans="1:10" ht="34.5" customHeight="1">
      <c r="A32" s="955" t="s">
        <v>306</v>
      </c>
      <c r="B32" s="956"/>
      <c r="C32" s="956"/>
      <c r="D32" s="956"/>
      <c r="E32" s="956"/>
      <c r="F32" s="956"/>
      <c r="G32" s="956"/>
      <c r="H32" s="956"/>
      <c r="I32" s="956"/>
      <c r="J32" s="956"/>
    </row>
    <row r="33" spans="1:10" ht="12.75" customHeight="1">
      <c r="A33" s="951" t="s">
        <v>503</v>
      </c>
      <c r="B33" s="952"/>
      <c r="C33" s="952"/>
      <c r="D33" s="952"/>
      <c r="E33" s="952"/>
      <c r="F33" s="952"/>
      <c r="G33" s="952"/>
      <c r="H33" s="952"/>
      <c r="I33" s="952"/>
      <c r="J33" s="952"/>
    </row>
    <row r="34" spans="1:10" ht="13.5" customHeight="1">
      <c r="A34" s="873">
        <v>5</v>
      </c>
      <c r="B34" s="874"/>
      <c r="C34" s="874"/>
      <c r="D34" s="874"/>
      <c r="E34" s="874"/>
      <c r="F34" s="874"/>
      <c r="G34" s="874"/>
      <c r="H34" s="874"/>
      <c r="I34" s="874"/>
      <c r="J34" s="874"/>
    </row>
    <row r="35" spans="1:10" ht="12.75">
      <c r="A35" s="7"/>
      <c r="B35" s="7"/>
      <c r="C35" s="7"/>
      <c r="D35" s="6"/>
      <c r="E35" s="7"/>
      <c r="F35" s="7"/>
      <c r="G35" s="7"/>
      <c r="H35" s="7"/>
      <c r="I35" s="7"/>
      <c r="J35" s="7"/>
    </row>
    <row r="36" spans="1:10" ht="12.75">
      <c r="A36" s="7"/>
      <c r="B36" s="7"/>
      <c r="C36" s="7"/>
      <c r="D36" s="6"/>
      <c r="E36" s="7"/>
      <c r="F36" s="7"/>
      <c r="G36" s="7"/>
      <c r="H36" s="7"/>
      <c r="I36" s="7"/>
      <c r="J36" s="7"/>
    </row>
    <row r="37" spans="1:10" ht="12.75">
      <c r="A37" s="7"/>
      <c r="B37" s="7"/>
      <c r="C37" s="7"/>
      <c r="D37" s="6"/>
      <c r="E37" s="7"/>
      <c r="F37" s="7"/>
      <c r="G37" s="7"/>
      <c r="H37" s="7"/>
      <c r="I37" s="7"/>
      <c r="J37" s="7"/>
    </row>
    <row r="38" spans="1:10" ht="12.75">
      <c r="A38" s="7"/>
      <c r="B38" s="7"/>
      <c r="C38" s="7"/>
      <c r="D38" s="6"/>
      <c r="E38" s="7"/>
      <c r="F38" s="7"/>
      <c r="G38" s="7"/>
      <c r="H38" s="7"/>
      <c r="I38" s="7"/>
      <c r="J38" s="7"/>
    </row>
    <row r="39" spans="1:10" ht="12.75">
      <c r="A39" s="7"/>
      <c r="B39" s="7"/>
      <c r="C39" s="7"/>
      <c r="D39" s="6"/>
      <c r="E39" s="7"/>
      <c r="F39" s="7"/>
      <c r="G39" s="7"/>
      <c r="H39" s="7"/>
      <c r="I39" s="7"/>
      <c r="J39" s="7"/>
    </row>
    <row r="40" spans="1:10" ht="12.75">
      <c r="A40" s="7"/>
      <c r="B40" s="7"/>
      <c r="C40" s="7"/>
      <c r="D40" s="6"/>
      <c r="E40" s="7"/>
      <c r="F40" s="7"/>
      <c r="G40" s="7"/>
      <c r="H40" s="7"/>
      <c r="I40" s="7"/>
      <c r="J40" s="7"/>
    </row>
    <row r="41" spans="1:10" ht="12.75">
      <c r="A41" s="7"/>
      <c r="B41" s="7"/>
      <c r="C41" s="7"/>
      <c r="D41" s="6"/>
      <c r="E41" s="7"/>
      <c r="F41" s="7"/>
      <c r="G41" s="7"/>
      <c r="H41" s="7"/>
      <c r="I41" s="7"/>
      <c r="J41" s="7"/>
    </row>
    <row r="42" spans="1:10" ht="12.75">
      <c r="A42" s="7"/>
      <c r="B42" s="7"/>
      <c r="C42" s="7"/>
      <c r="D42" s="6"/>
      <c r="E42" s="7"/>
      <c r="F42" s="7"/>
      <c r="G42" s="7"/>
      <c r="H42" s="7"/>
      <c r="I42" s="7"/>
      <c r="J42" s="7"/>
    </row>
    <row r="43" spans="1:10" ht="12.75">
      <c r="A43" s="7"/>
      <c r="B43" s="7"/>
      <c r="C43" s="6"/>
      <c r="D43" s="6"/>
      <c r="E43" s="7"/>
      <c r="F43" s="7"/>
      <c r="G43" s="6"/>
      <c r="H43" s="7"/>
      <c r="I43" s="7"/>
      <c r="J43" s="7"/>
    </row>
    <row r="44" spans="1:10" ht="12.75">
      <c r="A44" s="7"/>
      <c r="B44" s="7"/>
      <c r="C44" s="6"/>
      <c r="D44" s="6"/>
      <c r="E44" s="7"/>
      <c r="F44" s="7"/>
      <c r="G44" s="6"/>
      <c r="H44" s="7"/>
      <c r="I44" s="7"/>
      <c r="J44" s="7"/>
    </row>
    <row r="45" spans="1:10" ht="12.75">
      <c r="A45" s="7"/>
      <c r="B45" s="7"/>
      <c r="C45" s="6"/>
      <c r="D45" s="6"/>
      <c r="E45" s="7"/>
      <c r="F45" s="7"/>
      <c r="G45" s="6"/>
      <c r="H45" s="7"/>
      <c r="I45" s="7"/>
      <c r="J45" s="7"/>
    </row>
    <row r="46" spans="1:10" ht="12.75">
      <c r="A46" s="7"/>
      <c r="B46" s="7"/>
      <c r="C46" s="6"/>
      <c r="D46" s="6"/>
      <c r="E46" s="7"/>
      <c r="F46" s="7"/>
      <c r="G46" s="6"/>
      <c r="H46" s="7"/>
      <c r="I46" s="7"/>
      <c r="J46" s="7"/>
    </row>
    <row r="47" spans="1:10" ht="12.75">
      <c r="A47" s="7"/>
      <c r="B47" s="7"/>
      <c r="C47" s="6"/>
      <c r="D47" s="6"/>
      <c r="E47" s="7"/>
      <c r="F47" s="7"/>
      <c r="G47" s="6"/>
      <c r="H47" s="7"/>
      <c r="I47" s="7"/>
      <c r="J47" s="7"/>
    </row>
    <row r="48" spans="1:10" ht="12.75">
      <c r="A48" s="7"/>
      <c r="B48" s="7"/>
      <c r="C48" s="6"/>
      <c r="D48" s="6"/>
      <c r="E48" s="7"/>
      <c r="F48" s="7"/>
      <c r="G48" s="6"/>
      <c r="H48" s="7"/>
      <c r="I48" s="7"/>
      <c r="J48" s="7"/>
    </row>
    <row r="49" spans="1:10" ht="12.75">
      <c r="A49" s="7"/>
      <c r="B49" s="7"/>
      <c r="C49" s="6"/>
      <c r="D49" s="6"/>
      <c r="E49" s="7"/>
      <c r="F49" s="7"/>
      <c r="G49" s="6"/>
      <c r="H49" s="7"/>
      <c r="I49" s="7"/>
      <c r="J49" s="7"/>
    </row>
    <row r="50" spans="1:10" ht="12.75">
      <c r="A50" s="7"/>
      <c r="B50" s="7"/>
      <c r="C50" s="6"/>
      <c r="D50" s="6"/>
      <c r="E50" s="7"/>
      <c r="F50" s="7"/>
      <c r="G50" s="6"/>
      <c r="H50" s="7"/>
      <c r="I50" s="7"/>
      <c r="J50" s="7"/>
    </row>
    <row r="51" spans="1:10" ht="12.75">
      <c r="A51" s="7"/>
      <c r="B51" s="7"/>
      <c r="C51" s="6"/>
      <c r="D51" s="6"/>
      <c r="E51" s="7"/>
      <c r="F51" s="7"/>
      <c r="G51" s="6"/>
      <c r="H51" s="7"/>
      <c r="I51" s="7"/>
      <c r="J51" s="7"/>
    </row>
    <row r="52" spans="1:10" ht="12.75">
      <c r="A52" s="7"/>
      <c r="B52" s="7"/>
      <c r="C52" s="6"/>
      <c r="D52" s="6"/>
      <c r="E52" s="7"/>
      <c r="F52" s="7"/>
      <c r="G52" s="6"/>
      <c r="H52" s="7"/>
      <c r="I52" s="7"/>
      <c r="J52" s="7"/>
    </row>
    <row r="53" spans="1:10" ht="12.75">
      <c r="A53" s="7"/>
      <c r="B53" s="7"/>
      <c r="C53" s="6"/>
      <c r="D53" s="6"/>
      <c r="E53" s="7"/>
      <c r="F53" s="7"/>
      <c r="G53" s="6"/>
      <c r="H53" s="7"/>
      <c r="I53" s="7"/>
      <c r="J53" s="7"/>
    </row>
    <row r="54" spans="1:10" ht="12.75">
      <c r="A54" s="7"/>
      <c r="B54" s="7"/>
      <c r="C54" s="6"/>
      <c r="D54" s="6"/>
      <c r="E54" s="7"/>
      <c r="F54" s="7"/>
      <c r="G54" s="6"/>
      <c r="H54" s="7"/>
      <c r="I54" s="7"/>
      <c r="J54" s="7"/>
    </row>
    <row r="55" spans="1:10" ht="12.75">
      <c r="A55" s="7"/>
      <c r="B55" s="7"/>
      <c r="C55" s="6"/>
      <c r="D55" s="6"/>
      <c r="E55" s="7"/>
      <c r="F55" s="7"/>
      <c r="G55" s="6"/>
      <c r="H55" s="7"/>
      <c r="I55" s="7"/>
      <c r="J55" s="7"/>
    </row>
    <row r="56" spans="1:10" ht="12.75">
      <c r="A56" s="7"/>
      <c r="B56" s="7"/>
      <c r="C56" s="6"/>
      <c r="D56" s="6"/>
      <c r="E56" s="7"/>
      <c r="F56" s="7"/>
      <c r="G56" s="6"/>
      <c r="H56" s="7"/>
      <c r="I56" s="7"/>
      <c r="J56" s="7"/>
    </row>
    <row r="57" spans="1:10" ht="12.75">
      <c r="A57" s="7"/>
      <c r="B57" s="7"/>
      <c r="C57" s="6"/>
      <c r="D57" s="6"/>
      <c r="E57" s="7"/>
      <c r="F57" s="7"/>
      <c r="G57" s="6"/>
      <c r="H57" s="7"/>
      <c r="I57" s="7"/>
      <c r="J57" s="7"/>
    </row>
    <row r="58" spans="1:10" ht="12.75">
      <c r="A58" s="7"/>
      <c r="B58" s="7"/>
      <c r="C58" s="6"/>
      <c r="D58" s="6"/>
      <c r="E58" s="7"/>
      <c r="F58" s="7"/>
      <c r="G58" s="6"/>
      <c r="H58" s="7"/>
      <c r="I58" s="7"/>
      <c r="J58" s="7"/>
    </row>
    <row r="59" spans="1:10" ht="12.75">
      <c r="A59" s="7"/>
      <c r="B59" s="7"/>
      <c r="C59" s="6"/>
      <c r="D59" s="6"/>
      <c r="E59" s="7"/>
      <c r="F59" s="7"/>
      <c r="G59" s="6"/>
      <c r="H59" s="7"/>
      <c r="I59" s="7"/>
      <c r="J59" s="7"/>
    </row>
    <row r="60" spans="1:10" ht="12.75">
      <c r="A60" s="7"/>
      <c r="B60" s="7"/>
      <c r="C60" s="6"/>
      <c r="D60" s="6"/>
      <c r="E60" s="7"/>
      <c r="F60" s="7"/>
      <c r="G60" s="6"/>
      <c r="H60" s="7"/>
      <c r="I60" s="7"/>
      <c r="J60" s="7"/>
    </row>
    <row r="61" spans="1:10" ht="12.75">
      <c r="A61" s="7"/>
      <c r="B61" s="7"/>
      <c r="C61" s="6"/>
      <c r="D61" s="6"/>
      <c r="E61" s="7"/>
      <c r="F61" s="7"/>
      <c r="G61" s="6"/>
      <c r="H61" s="7"/>
      <c r="I61" s="7"/>
      <c r="J61" s="7"/>
    </row>
    <row r="62" spans="1:10" ht="12.75">
      <c r="A62" s="7"/>
      <c r="B62" s="7"/>
      <c r="C62" s="6"/>
      <c r="D62" s="6"/>
      <c r="E62" s="7"/>
      <c r="F62" s="7"/>
      <c r="G62" s="6"/>
      <c r="H62" s="7"/>
      <c r="I62" s="7"/>
      <c r="J62" s="7"/>
    </row>
    <row r="63" spans="1:10" ht="12.75">
      <c r="A63" s="7"/>
      <c r="B63" s="7"/>
      <c r="C63" s="6"/>
      <c r="D63" s="6"/>
      <c r="E63" s="7"/>
      <c r="F63" s="7"/>
      <c r="G63" s="6"/>
      <c r="H63" s="7"/>
      <c r="I63" s="7"/>
      <c r="J63" s="7"/>
    </row>
    <row r="64" spans="1:10" ht="12.75">
      <c r="A64" s="7"/>
      <c r="B64" s="7"/>
      <c r="C64" s="6"/>
      <c r="D64" s="6"/>
      <c r="E64" s="7"/>
      <c r="F64" s="7"/>
      <c r="G64" s="6"/>
      <c r="H64" s="7"/>
      <c r="I64" s="7"/>
      <c r="J64" s="7"/>
    </row>
    <row r="65" spans="1:10" ht="12.75">
      <c r="A65" s="7"/>
      <c r="B65" s="7"/>
      <c r="C65" s="6"/>
      <c r="D65" s="6"/>
      <c r="E65" s="7"/>
      <c r="F65" s="7"/>
      <c r="G65" s="6"/>
      <c r="H65" s="7"/>
      <c r="I65" s="7"/>
      <c r="J65" s="7"/>
    </row>
    <row r="66" spans="1:10" ht="12.75">
      <c r="A66" s="7"/>
      <c r="B66" s="7"/>
      <c r="C66" s="6"/>
      <c r="D66" s="6"/>
      <c r="E66" s="7"/>
      <c r="F66" s="7"/>
      <c r="G66" s="6"/>
      <c r="H66" s="7"/>
      <c r="I66" s="7"/>
      <c r="J66" s="7"/>
    </row>
    <row r="67" spans="1:10" ht="12.75">
      <c r="A67" s="7"/>
      <c r="B67" s="7"/>
      <c r="C67" s="6"/>
      <c r="D67" s="6"/>
      <c r="E67" s="7"/>
      <c r="F67" s="7"/>
      <c r="G67" s="6"/>
      <c r="H67" s="7"/>
      <c r="I67" s="7"/>
      <c r="J67" s="7"/>
    </row>
    <row r="68" spans="1:10" ht="12.75">
      <c r="A68" s="7"/>
      <c r="B68" s="7"/>
      <c r="C68" s="6"/>
      <c r="D68" s="6"/>
      <c r="E68" s="7"/>
      <c r="F68" s="7"/>
      <c r="G68" s="6"/>
      <c r="H68" s="7"/>
      <c r="I68" s="7"/>
      <c r="J68" s="7"/>
    </row>
    <row r="69" spans="1:10" ht="12.75">
      <c r="A69" s="7"/>
      <c r="B69" s="7"/>
      <c r="C69" s="6"/>
      <c r="D69" s="6"/>
      <c r="E69" s="7"/>
      <c r="F69" s="7"/>
      <c r="G69" s="6"/>
      <c r="H69" s="7"/>
      <c r="I69" s="7"/>
      <c r="J69" s="7"/>
    </row>
    <row r="70" spans="1:10" ht="12.75">
      <c r="A70" s="7"/>
      <c r="B70" s="7"/>
      <c r="C70" s="6"/>
      <c r="D70" s="6"/>
      <c r="E70" s="7"/>
      <c r="F70" s="7"/>
      <c r="G70" s="6"/>
      <c r="H70" s="7"/>
      <c r="I70" s="7"/>
      <c r="J70" s="7"/>
    </row>
    <row r="71" spans="1:10" ht="12.75">
      <c r="A71" s="7"/>
      <c r="B71" s="7"/>
      <c r="C71" s="6"/>
      <c r="D71" s="6"/>
      <c r="E71" s="7"/>
      <c r="F71" s="7"/>
      <c r="G71" s="6"/>
      <c r="H71" s="7"/>
      <c r="I71" s="7"/>
      <c r="J71" s="7"/>
    </row>
    <row r="72" spans="1:10" ht="12.75">
      <c r="A72" s="7"/>
      <c r="B72" s="7"/>
      <c r="C72" s="6"/>
      <c r="D72" s="6"/>
      <c r="E72" s="7"/>
      <c r="F72" s="7"/>
      <c r="G72" s="6"/>
      <c r="H72" s="7"/>
      <c r="I72" s="7"/>
      <c r="J72" s="7"/>
    </row>
    <row r="73" spans="1:10" ht="12.75">
      <c r="A73" s="7"/>
      <c r="B73" s="7"/>
      <c r="C73" s="6"/>
      <c r="D73" s="6"/>
      <c r="E73" s="7"/>
      <c r="F73" s="7"/>
      <c r="G73" s="6"/>
      <c r="H73" s="7"/>
      <c r="I73" s="7"/>
      <c r="J73" s="7"/>
    </row>
    <row r="74" spans="1:10" ht="12.75">
      <c r="A74" s="7"/>
      <c r="B74" s="7"/>
      <c r="C74" s="6"/>
      <c r="D74" s="6"/>
      <c r="E74" s="7"/>
      <c r="F74" s="7"/>
      <c r="G74" s="6"/>
      <c r="H74" s="7"/>
      <c r="I74" s="7"/>
      <c r="J74" s="7"/>
    </row>
    <row r="75" spans="1:10" ht="12.75">
      <c r="A75" s="7"/>
      <c r="B75" s="7"/>
      <c r="C75" s="6"/>
      <c r="D75" s="6"/>
      <c r="E75" s="7"/>
      <c r="F75" s="7"/>
      <c r="G75" s="6"/>
      <c r="H75" s="7"/>
      <c r="I75" s="7"/>
      <c r="J75" s="7"/>
    </row>
    <row r="76" spans="1:10" ht="12.75">
      <c r="A76" s="7"/>
      <c r="B76" s="7"/>
      <c r="C76" s="6"/>
      <c r="D76" s="6"/>
      <c r="E76" s="7"/>
      <c r="F76" s="7"/>
      <c r="G76" s="6"/>
      <c r="H76" s="7"/>
      <c r="I76" s="7"/>
      <c r="J76" s="7"/>
    </row>
    <row r="77" spans="1:10" ht="12.75">
      <c r="A77" s="7"/>
      <c r="B77" s="7"/>
      <c r="C77" s="6"/>
      <c r="D77" s="6"/>
      <c r="E77" s="7"/>
      <c r="F77" s="7"/>
      <c r="G77" s="6"/>
      <c r="H77" s="7"/>
      <c r="I77" s="7"/>
      <c r="J77" s="7"/>
    </row>
    <row r="78" spans="1:10" ht="12.75">
      <c r="A78" s="7"/>
      <c r="B78" s="7"/>
      <c r="C78" s="6"/>
      <c r="D78" s="6"/>
      <c r="E78" s="7"/>
      <c r="F78" s="7"/>
      <c r="G78" s="6"/>
      <c r="H78" s="7"/>
      <c r="I78" s="7"/>
      <c r="J78" s="7"/>
    </row>
    <row r="79" spans="1:10" ht="12.75">
      <c r="A79" s="7"/>
      <c r="B79" s="7"/>
      <c r="C79" s="6"/>
      <c r="D79" s="6"/>
      <c r="E79" s="7"/>
      <c r="F79" s="7"/>
      <c r="G79" s="6"/>
      <c r="H79" s="7"/>
      <c r="I79" s="7"/>
      <c r="J79" s="7"/>
    </row>
    <row r="80" spans="1:10" ht="12.75">
      <c r="A80" s="7"/>
      <c r="B80" s="7"/>
      <c r="C80" s="6"/>
      <c r="D80" s="6"/>
      <c r="E80" s="7"/>
      <c r="F80" s="7"/>
      <c r="G80" s="6"/>
      <c r="H80" s="7"/>
      <c r="I80" s="7"/>
      <c r="J80" s="7"/>
    </row>
    <row r="81" spans="1:10" ht="12.75">
      <c r="A81" s="7"/>
      <c r="B81" s="7"/>
      <c r="C81" s="6"/>
      <c r="D81" s="6"/>
      <c r="E81" s="7"/>
      <c r="F81" s="7"/>
      <c r="G81" s="6"/>
      <c r="H81" s="7"/>
      <c r="I81" s="7"/>
      <c r="J81" s="7"/>
    </row>
    <row r="82" spans="1:10" ht="12.75">
      <c r="A82" s="7"/>
      <c r="B82" s="7"/>
      <c r="C82" s="6"/>
      <c r="D82" s="6"/>
      <c r="E82" s="7"/>
      <c r="F82" s="7"/>
      <c r="G82" s="6"/>
      <c r="H82" s="7"/>
      <c r="I82" s="7"/>
      <c r="J82" s="7"/>
    </row>
    <row r="83" spans="1:10" ht="12.75">
      <c r="A83" s="7"/>
      <c r="B83" s="7"/>
      <c r="C83" s="6"/>
      <c r="D83" s="6"/>
      <c r="E83" s="7"/>
      <c r="F83" s="7"/>
      <c r="G83" s="6"/>
      <c r="H83" s="7"/>
      <c r="I83" s="7"/>
      <c r="J83" s="7"/>
    </row>
    <row r="84" spans="1:10" ht="12.75">
      <c r="A84" s="7"/>
      <c r="B84" s="7"/>
      <c r="C84" s="6"/>
      <c r="D84" s="6"/>
      <c r="E84" s="7"/>
      <c r="F84" s="7"/>
      <c r="G84" s="6"/>
      <c r="H84" s="7"/>
      <c r="I84" s="7"/>
      <c r="J84" s="7"/>
    </row>
    <row r="85" spans="1:10" ht="12.75">
      <c r="A85" s="7"/>
      <c r="B85" s="7"/>
      <c r="C85" s="6"/>
      <c r="D85" s="6"/>
      <c r="E85" s="7"/>
      <c r="F85" s="7"/>
      <c r="G85" s="6"/>
      <c r="H85" s="7"/>
      <c r="I85" s="7"/>
      <c r="J85" s="7"/>
    </row>
    <row r="86" spans="1:10" ht="12.75">
      <c r="A86" s="7"/>
      <c r="B86" s="7"/>
      <c r="C86" s="6"/>
      <c r="D86" s="6"/>
      <c r="E86" s="7"/>
      <c r="F86" s="7"/>
      <c r="G86" s="6"/>
      <c r="H86" s="7"/>
      <c r="I86" s="7"/>
      <c r="J86" s="7"/>
    </row>
    <row r="87" spans="1:10" ht="12.75">
      <c r="A87" s="7"/>
      <c r="B87" s="7"/>
      <c r="C87" s="6"/>
      <c r="D87" s="6"/>
      <c r="E87" s="7"/>
      <c r="F87" s="7"/>
      <c r="G87" s="6"/>
      <c r="H87" s="7"/>
      <c r="I87" s="7"/>
      <c r="J87" s="7"/>
    </row>
    <row r="88" spans="1:10" ht="12.75">
      <c r="A88" s="7"/>
      <c r="B88" s="7"/>
      <c r="C88" s="6"/>
      <c r="D88" s="6"/>
      <c r="E88" s="7"/>
      <c r="F88" s="7"/>
      <c r="G88" s="6"/>
      <c r="H88" s="7"/>
      <c r="I88" s="7"/>
      <c r="J88" s="7"/>
    </row>
    <row r="89" spans="1:10" ht="12.75">
      <c r="A89" s="7"/>
      <c r="B89" s="7"/>
      <c r="C89" s="6"/>
      <c r="D89" s="6"/>
      <c r="E89" s="7"/>
      <c r="F89" s="7"/>
      <c r="G89" s="6"/>
      <c r="H89" s="7"/>
      <c r="I89" s="7"/>
      <c r="J89" s="7"/>
    </row>
    <row r="90" spans="1:10" ht="12.75">
      <c r="A90" s="7"/>
      <c r="B90" s="7"/>
      <c r="C90" s="6"/>
      <c r="D90" s="6"/>
      <c r="E90" s="7"/>
      <c r="F90" s="7"/>
      <c r="G90" s="6"/>
      <c r="H90" s="7"/>
      <c r="I90" s="7"/>
      <c r="J90" s="7"/>
    </row>
    <row r="91" spans="1:10" ht="12.75">
      <c r="A91" s="7"/>
      <c r="B91" s="7"/>
      <c r="C91" s="6"/>
      <c r="D91" s="6"/>
      <c r="E91" s="7"/>
      <c r="F91" s="7"/>
      <c r="G91" s="6"/>
      <c r="H91" s="7"/>
      <c r="I91" s="7"/>
      <c r="J91" s="7"/>
    </row>
    <row r="92" spans="1:10" ht="12.75">
      <c r="A92" s="7"/>
      <c r="B92" s="7"/>
      <c r="C92" s="6"/>
      <c r="D92" s="6"/>
      <c r="E92" s="7"/>
      <c r="F92" s="7"/>
      <c r="G92" s="6"/>
      <c r="H92" s="7"/>
      <c r="I92" s="7"/>
      <c r="J92" s="7"/>
    </row>
    <row r="93" spans="1:10" ht="12.75">
      <c r="A93" s="7"/>
      <c r="B93" s="7"/>
      <c r="C93" s="6"/>
      <c r="D93" s="6"/>
      <c r="E93" s="7"/>
      <c r="F93" s="7"/>
      <c r="G93" s="6"/>
      <c r="H93" s="7"/>
      <c r="I93" s="7"/>
      <c r="J93" s="7"/>
    </row>
    <row r="94" spans="1:10" ht="12.75">
      <c r="A94" s="7"/>
      <c r="B94" s="7"/>
      <c r="C94" s="6"/>
      <c r="D94" s="6"/>
      <c r="E94" s="7"/>
      <c r="F94" s="7"/>
      <c r="G94" s="6"/>
      <c r="H94" s="7"/>
      <c r="I94" s="7"/>
      <c r="J94" s="7"/>
    </row>
    <row r="95" spans="1:10" ht="12.75">
      <c r="A95" s="7"/>
      <c r="B95" s="7"/>
      <c r="C95" s="6"/>
      <c r="D95" s="6"/>
      <c r="E95" s="7"/>
      <c r="F95" s="7"/>
      <c r="G95" s="6"/>
      <c r="H95" s="7"/>
      <c r="I95" s="7"/>
      <c r="J95" s="7"/>
    </row>
    <row r="96" spans="1:10" ht="12.75">
      <c r="A96" s="7"/>
      <c r="B96" s="7"/>
      <c r="C96" s="6"/>
      <c r="D96" s="6"/>
      <c r="E96" s="7"/>
      <c r="F96" s="7"/>
      <c r="G96" s="6"/>
      <c r="H96" s="7"/>
      <c r="I96" s="7"/>
      <c r="J96" s="7"/>
    </row>
    <row r="97" spans="1:10" ht="12.75">
      <c r="A97" s="7"/>
      <c r="B97" s="7"/>
      <c r="C97" s="6"/>
      <c r="D97" s="6"/>
      <c r="E97" s="7"/>
      <c r="F97" s="7"/>
      <c r="G97" s="6"/>
      <c r="H97" s="7"/>
      <c r="I97" s="7"/>
      <c r="J97" s="7"/>
    </row>
    <row r="98" spans="1:10" ht="12.75">
      <c r="A98" s="7"/>
      <c r="B98" s="7"/>
      <c r="C98" s="6"/>
      <c r="D98" s="6"/>
      <c r="E98" s="7"/>
      <c r="F98" s="7"/>
      <c r="G98" s="6"/>
      <c r="H98" s="7"/>
      <c r="I98" s="7"/>
      <c r="J98" s="7"/>
    </row>
    <row r="99" spans="1:10" ht="12.75">
      <c r="A99" s="7"/>
      <c r="B99" s="7"/>
      <c r="C99" s="6"/>
      <c r="D99" s="6"/>
      <c r="E99" s="7"/>
      <c r="F99" s="7"/>
      <c r="G99" s="6"/>
      <c r="H99" s="7"/>
      <c r="I99" s="7"/>
      <c r="J99" s="7"/>
    </row>
    <row r="100" spans="1:10" ht="12.75">
      <c r="A100" s="7"/>
      <c r="B100" s="7"/>
      <c r="C100" s="6"/>
      <c r="D100" s="6"/>
      <c r="E100" s="7"/>
      <c r="F100" s="7"/>
      <c r="G100" s="6"/>
      <c r="H100" s="7"/>
      <c r="I100" s="7"/>
      <c r="J100" s="7"/>
    </row>
    <row r="101" spans="1:10" ht="12.75">
      <c r="A101" s="7"/>
      <c r="B101" s="7"/>
      <c r="C101" s="6"/>
      <c r="D101" s="6"/>
      <c r="E101" s="7"/>
      <c r="F101" s="7"/>
      <c r="G101" s="6"/>
      <c r="H101" s="7"/>
      <c r="I101" s="7"/>
      <c r="J101" s="7"/>
    </row>
    <row r="102" spans="1:10" ht="12.75">
      <c r="A102" s="7"/>
      <c r="B102" s="7"/>
      <c r="C102" s="6"/>
      <c r="D102" s="6"/>
      <c r="E102" s="7"/>
      <c r="F102" s="7"/>
      <c r="G102" s="6"/>
      <c r="H102" s="7"/>
      <c r="I102" s="7"/>
      <c r="J102" s="7"/>
    </row>
    <row r="103" spans="1:10" ht="12.75">
      <c r="A103" s="7"/>
      <c r="B103" s="7"/>
      <c r="C103" s="6"/>
      <c r="D103" s="6"/>
      <c r="E103" s="7"/>
      <c r="F103" s="7"/>
      <c r="G103" s="6"/>
      <c r="H103" s="7"/>
      <c r="I103" s="7"/>
      <c r="J103" s="7"/>
    </row>
    <row r="104" spans="1:10" ht="12.75">
      <c r="A104" s="7"/>
      <c r="B104" s="7"/>
      <c r="C104" s="6"/>
      <c r="D104" s="6"/>
      <c r="E104" s="7"/>
      <c r="F104" s="7"/>
      <c r="G104" s="6"/>
      <c r="H104" s="7"/>
      <c r="I104" s="7"/>
      <c r="J104" s="7"/>
    </row>
    <row r="105" spans="1:10" ht="12.75">
      <c r="A105" s="7"/>
      <c r="B105" s="7"/>
      <c r="C105" s="6"/>
      <c r="D105" s="6"/>
      <c r="E105" s="7"/>
      <c r="F105" s="7"/>
      <c r="G105" s="6"/>
      <c r="H105" s="7"/>
      <c r="I105" s="7"/>
      <c r="J105" s="7"/>
    </row>
    <row r="106" spans="1:10" ht="12.75">
      <c r="A106" s="7"/>
      <c r="B106" s="7"/>
      <c r="C106" s="6"/>
      <c r="D106" s="6"/>
      <c r="E106" s="7"/>
      <c r="F106" s="7"/>
      <c r="G106" s="6"/>
      <c r="H106" s="7"/>
      <c r="I106" s="7"/>
      <c r="J106" s="7"/>
    </row>
    <row r="107" spans="1:10" ht="12.75">
      <c r="A107" s="7"/>
      <c r="B107" s="7"/>
      <c r="C107" s="6"/>
      <c r="D107" s="6"/>
      <c r="E107" s="7"/>
      <c r="F107" s="7"/>
      <c r="G107" s="6"/>
      <c r="H107" s="7"/>
      <c r="I107" s="7"/>
      <c r="J107" s="7"/>
    </row>
    <row r="108" spans="1:10" ht="12.75">
      <c r="A108" s="7"/>
      <c r="B108" s="7"/>
      <c r="C108" s="6"/>
      <c r="D108" s="6"/>
      <c r="E108" s="7"/>
      <c r="F108" s="7"/>
      <c r="G108" s="6"/>
      <c r="H108" s="7"/>
      <c r="I108" s="7"/>
      <c r="J108" s="7"/>
    </row>
    <row r="109" spans="1:10" ht="12.75">
      <c r="A109" s="7"/>
      <c r="B109" s="7"/>
      <c r="C109" s="6"/>
      <c r="D109" s="6"/>
      <c r="E109" s="7"/>
      <c r="F109" s="7"/>
      <c r="G109" s="6"/>
      <c r="H109" s="7"/>
      <c r="I109" s="7"/>
      <c r="J109" s="7"/>
    </row>
    <row r="110" spans="1:10" ht="12.75">
      <c r="A110" s="7"/>
      <c r="B110" s="7"/>
      <c r="C110" s="6"/>
      <c r="D110" s="6"/>
      <c r="E110" s="7"/>
      <c r="F110" s="7"/>
      <c r="G110" s="6"/>
      <c r="H110" s="7"/>
      <c r="I110" s="7"/>
      <c r="J110" s="7"/>
    </row>
    <row r="111" spans="1:10" ht="12.75">
      <c r="A111" s="7"/>
      <c r="B111" s="7"/>
      <c r="C111" s="6"/>
      <c r="D111" s="6"/>
      <c r="E111" s="7"/>
      <c r="F111" s="7"/>
      <c r="G111" s="6"/>
      <c r="H111" s="7"/>
      <c r="I111" s="7"/>
      <c r="J111" s="7"/>
    </row>
    <row r="112" spans="1:10" ht="12.75">
      <c r="A112" s="7"/>
      <c r="B112" s="7"/>
      <c r="C112" s="6"/>
      <c r="D112" s="6"/>
      <c r="E112" s="7"/>
      <c r="F112" s="7"/>
      <c r="G112" s="6"/>
      <c r="H112" s="7"/>
      <c r="I112" s="7"/>
      <c r="J112" s="7"/>
    </row>
    <row r="113" spans="1:10" ht="12.75">
      <c r="A113" s="7"/>
      <c r="B113" s="7"/>
      <c r="C113" s="6"/>
      <c r="D113" s="6"/>
      <c r="E113" s="7"/>
      <c r="F113" s="7"/>
      <c r="G113" s="6"/>
      <c r="H113" s="7"/>
      <c r="I113" s="7"/>
      <c r="J113" s="7"/>
    </row>
    <row r="114" spans="1:10" ht="12.75">
      <c r="A114" s="7"/>
      <c r="B114" s="7"/>
      <c r="C114" s="6"/>
      <c r="D114" s="6"/>
      <c r="E114" s="7"/>
      <c r="F114" s="7"/>
      <c r="G114" s="6"/>
      <c r="H114" s="7"/>
      <c r="I114" s="7"/>
      <c r="J114" s="7"/>
    </row>
    <row r="115" spans="1:10" ht="12.75">
      <c r="A115" s="7"/>
      <c r="B115" s="7"/>
      <c r="C115" s="6"/>
      <c r="D115" s="6"/>
      <c r="E115" s="7"/>
      <c r="F115" s="7"/>
      <c r="G115" s="6"/>
      <c r="H115" s="7"/>
      <c r="I115" s="7"/>
      <c r="J115" s="7"/>
    </row>
    <row r="116" spans="1:10" ht="12.75">
      <c r="A116" s="7"/>
      <c r="B116" s="7"/>
      <c r="C116" s="6"/>
      <c r="D116" s="6"/>
      <c r="E116" s="7"/>
      <c r="F116" s="7"/>
      <c r="G116" s="6"/>
      <c r="H116" s="7"/>
      <c r="I116" s="7"/>
      <c r="J116" s="7"/>
    </row>
    <row r="117" spans="1:10" ht="12.75">
      <c r="A117" s="7"/>
      <c r="B117" s="7"/>
      <c r="C117" s="6"/>
      <c r="D117" s="6"/>
      <c r="E117" s="7"/>
      <c r="F117" s="7"/>
      <c r="G117" s="6"/>
      <c r="H117" s="7"/>
      <c r="I117" s="7"/>
      <c r="J117" s="7"/>
    </row>
    <row r="118" spans="1:10" ht="12.75">
      <c r="A118" s="7"/>
      <c r="B118" s="7"/>
      <c r="C118" s="6"/>
      <c r="D118" s="6"/>
      <c r="E118" s="7"/>
      <c r="F118" s="7"/>
      <c r="G118" s="6"/>
      <c r="H118" s="7"/>
      <c r="I118" s="7"/>
      <c r="J118" s="7"/>
    </row>
    <row r="119" spans="1:10" ht="12.75">
      <c r="A119" s="7"/>
      <c r="B119" s="7"/>
      <c r="C119" s="6"/>
      <c r="D119" s="6"/>
      <c r="E119" s="7"/>
      <c r="F119" s="7"/>
      <c r="G119" s="6"/>
      <c r="H119" s="7"/>
      <c r="I119" s="7"/>
      <c r="J119" s="7"/>
    </row>
    <row r="120" spans="1:10" ht="12.75">
      <c r="A120" s="7"/>
      <c r="B120" s="7"/>
      <c r="C120" s="6"/>
      <c r="D120" s="6"/>
      <c r="E120" s="7"/>
      <c r="F120" s="7"/>
      <c r="G120" s="6"/>
      <c r="H120" s="7"/>
      <c r="I120" s="7"/>
      <c r="J120" s="7"/>
    </row>
    <row r="121" spans="1:10" ht="12.75">
      <c r="A121" s="7"/>
      <c r="B121" s="7"/>
      <c r="C121" s="6"/>
      <c r="D121" s="6"/>
      <c r="E121" s="7"/>
      <c r="F121" s="7"/>
      <c r="G121" s="6"/>
      <c r="H121" s="7"/>
      <c r="I121" s="7"/>
      <c r="J121" s="7"/>
    </row>
    <row r="122" spans="1:10" ht="12.75">
      <c r="A122" s="7"/>
      <c r="B122" s="7"/>
      <c r="C122" s="6"/>
      <c r="D122" s="6"/>
      <c r="E122" s="7"/>
      <c r="F122" s="7"/>
      <c r="G122" s="6"/>
      <c r="H122" s="7"/>
      <c r="I122" s="7"/>
      <c r="J122" s="7"/>
    </row>
    <row r="123" spans="1:10" ht="12.75">
      <c r="A123" s="7"/>
      <c r="B123" s="7"/>
      <c r="C123" s="6"/>
      <c r="D123" s="6"/>
      <c r="E123" s="7"/>
      <c r="F123" s="7"/>
      <c r="G123" s="6"/>
      <c r="H123" s="7"/>
      <c r="I123" s="7"/>
      <c r="J123" s="7"/>
    </row>
    <row r="124" spans="1:10" ht="12.75">
      <c r="A124" s="7"/>
      <c r="B124" s="7"/>
      <c r="C124" s="6"/>
      <c r="D124" s="6"/>
      <c r="E124" s="7"/>
      <c r="F124" s="7"/>
      <c r="G124" s="6"/>
      <c r="H124" s="7"/>
      <c r="I124" s="7"/>
      <c r="J124" s="7"/>
    </row>
    <row r="125" spans="1:10" ht="12.75">
      <c r="A125" s="7"/>
      <c r="B125" s="7"/>
      <c r="C125" s="6"/>
      <c r="D125" s="6"/>
      <c r="E125" s="7"/>
      <c r="F125" s="7"/>
      <c r="G125" s="6"/>
      <c r="H125" s="7"/>
      <c r="I125" s="7"/>
      <c r="J125" s="7"/>
    </row>
    <row r="126" spans="1:10" ht="12.75">
      <c r="A126" s="7"/>
      <c r="B126" s="7"/>
      <c r="C126" s="6"/>
      <c r="D126" s="6"/>
      <c r="E126" s="7"/>
      <c r="F126" s="7"/>
      <c r="G126" s="6"/>
      <c r="H126" s="7"/>
      <c r="I126" s="7"/>
      <c r="J126" s="7"/>
    </row>
    <row r="127" spans="1:10" ht="12.75">
      <c r="A127" s="7"/>
      <c r="B127" s="7"/>
      <c r="C127" s="6"/>
      <c r="D127" s="6"/>
      <c r="E127" s="7"/>
      <c r="F127" s="7"/>
      <c r="G127" s="6"/>
      <c r="H127" s="7"/>
      <c r="I127" s="7"/>
      <c r="J127" s="7"/>
    </row>
    <row r="128" spans="1:10" ht="12.75">
      <c r="A128" s="7"/>
      <c r="B128" s="7"/>
      <c r="C128" s="6"/>
      <c r="D128" s="6"/>
      <c r="E128" s="7"/>
      <c r="F128" s="7"/>
      <c r="G128" s="6"/>
      <c r="H128" s="7"/>
      <c r="I128" s="7"/>
      <c r="J128" s="7"/>
    </row>
    <row r="129" spans="1:10" ht="12.75">
      <c r="A129" s="7"/>
      <c r="B129" s="7"/>
      <c r="C129" s="6"/>
      <c r="D129" s="6"/>
      <c r="E129" s="7"/>
      <c r="F129" s="7"/>
      <c r="G129" s="6"/>
      <c r="H129" s="7"/>
      <c r="I129" s="7"/>
      <c r="J129" s="7"/>
    </row>
    <row r="130" spans="1:10" ht="12.75">
      <c r="A130" s="7"/>
      <c r="B130" s="7"/>
      <c r="C130" s="6"/>
      <c r="D130" s="6"/>
      <c r="E130" s="7"/>
      <c r="F130" s="7"/>
      <c r="G130" s="6"/>
      <c r="H130" s="7"/>
      <c r="I130" s="7"/>
      <c r="J130" s="7"/>
    </row>
    <row r="131" spans="1:10" ht="12.75">
      <c r="A131" s="7"/>
      <c r="B131" s="7"/>
      <c r="C131" s="6"/>
      <c r="D131" s="6"/>
      <c r="E131" s="7"/>
      <c r="F131" s="7"/>
      <c r="G131" s="6"/>
      <c r="H131" s="7"/>
      <c r="I131" s="7"/>
      <c r="J131" s="7"/>
    </row>
    <row r="132" spans="1:10" ht="12.75">
      <c r="A132" s="7"/>
      <c r="B132" s="7"/>
      <c r="C132" s="6"/>
      <c r="D132" s="6"/>
      <c r="E132" s="7"/>
      <c r="F132" s="7"/>
      <c r="G132" s="6"/>
      <c r="H132" s="7"/>
      <c r="I132" s="7"/>
      <c r="J132" s="7"/>
    </row>
    <row r="133" spans="1:10" ht="12.75">
      <c r="A133" s="7"/>
      <c r="B133" s="7"/>
      <c r="C133" s="6"/>
      <c r="D133" s="6"/>
      <c r="E133" s="7"/>
      <c r="F133" s="7"/>
      <c r="G133" s="6"/>
      <c r="H133" s="7"/>
      <c r="I133" s="7"/>
      <c r="J133" s="7"/>
    </row>
    <row r="134" spans="1:10" ht="12.75">
      <c r="A134" s="7"/>
      <c r="B134" s="7"/>
      <c r="C134" s="6"/>
      <c r="D134" s="6"/>
      <c r="E134" s="7"/>
      <c r="F134" s="7"/>
      <c r="G134" s="6"/>
      <c r="H134" s="7"/>
      <c r="I134" s="7"/>
      <c r="J134" s="7"/>
    </row>
    <row r="135" spans="1:10" ht="12.75">
      <c r="A135" s="7"/>
      <c r="B135" s="7"/>
      <c r="C135" s="6"/>
      <c r="D135" s="6"/>
      <c r="E135" s="7"/>
      <c r="F135" s="7"/>
      <c r="G135" s="6"/>
      <c r="H135" s="7"/>
      <c r="I135" s="7"/>
      <c r="J135" s="7"/>
    </row>
    <row r="136" spans="1:10" ht="12.75">
      <c r="A136" s="7"/>
      <c r="B136" s="7"/>
      <c r="C136" s="6"/>
      <c r="D136" s="6"/>
      <c r="E136" s="7"/>
      <c r="F136" s="7"/>
      <c r="G136" s="6"/>
      <c r="H136" s="7"/>
      <c r="I136" s="7"/>
      <c r="J136" s="7"/>
    </row>
    <row r="137" spans="1:10" ht="12.75">
      <c r="A137" s="7"/>
      <c r="B137" s="7"/>
      <c r="C137" s="6"/>
      <c r="D137" s="6"/>
      <c r="E137" s="7"/>
      <c r="F137" s="7"/>
      <c r="G137" s="6"/>
      <c r="H137" s="7"/>
      <c r="I137" s="7"/>
      <c r="J137" s="7"/>
    </row>
    <row r="138" spans="1:10" ht="12.75">
      <c r="A138" s="7"/>
      <c r="B138" s="7"/>
      <c r="C138" s="6"/>
      <c r="D138" s="6"/>
      <c r="E138" s="7"/>
      <c r="F138" s="7"/>
      <c r="G138" s="6"/>
      <c r="H138" s="7"/>
      <c r="I138" s="7"/>
      <c r="J138" s="7"/>
    </row>
    <row r="139" spans="1:10" ht="12.75">
      <c r="A139" s="7"/>
      <c r="B139" s="7"/>
      <c r="C139" s="6"/>
      <c r="D139" s="6"/>
      <c r="E139" s="7"/>
      <c r="F139" s="7"/>
      <c r="G139" s="6"/>
      <c r="H139" s="7"/>
      <c r="I139" s="7"/>
      <c r="J139" s="7"/>
    </row>
    <row r="140" spans="1:10" ht="12.75">
      <c r="A140" s="7"/>
      <c r="B140" s="7"/>
      <c r="C140" s="6"/>
      <c r="D140" s="6"/>
      <c r="E140" s="7"/>
      <c r="F140" s="7"/>
      <c r="G140" s="6"/>
      <c r="H140" s="7"/>
      <c r="I140" s="7"/>
      <c r="J140" s="7"/>
    </row>
    <row r="141" spans="1:10" ht="12.75">
      <c r="A141" s="7"/>
      <c r="B141" s="7"/>
      <c r="C141" s="6"/>
      <c r="D141" s="6"/>
      <c r="E141" s="7"/>
      <c r="F141" s="7"/>
      <c r="G141" s="6"/>
      <c r="H141" s="7"/>
      <c r="I141" s="7"/>
      <c r="J141" s="7"/>
    </row>
    <row r="142" spans="1:10" ht="12.75">
      <c r="A142" s="7"/>
      <c r="B142" s="7"/>
      <c r="C142" s="6"/>
      <c r="D142" s="6"/>
      <c r="E142" s="7"/>
      <c r="F142" s="7"/>
      <c r="G142" s="6"/>
      <c r="H142" s="7"/>
      <c r="I142" s="7"/>
      <c r="J142" s="7"/>
    </row>
    <row r="143" spans="1:10" ht="12.75">
      <c r="A143" s="7"/>
      <c r="B143" s="7"/>
      <c r="C143" s="6"/>
      <c r="D143" s="6"/>
      <c r="E143" s="7"/>
      <c r="F143" s="7"/>
      <c r="G143" s="6"/>
      <c r="H143" s="7"/>
      <c r="I143" s="7"/>
      <c r="J143" s="7"/>
    </row>
    <row r="144" spans="1:10" ht="12.75">
      <c r="A144" s="7"/>
      <c r="B144" s="7"/>
      <c r="C144" s="6"/>
      <c r="D144" s="6"/>
      <c r="E144" s="7"/>
      <c r="F144" s="7"/>
      <c r="G144" s="6"/>
      <c r="H144" s="7"/>
      <c r="I144" s="7"/>
      <c r="J144" s="7"/>
    </row>
    <row r="145" spans="1:10" ht="12.75">
      <c r="A145" s="7"/>
      <c r="B145" s="7"/>
      <c r="C145" s="6"/>
      <c r="D145" s="6"/>
      <c r="E145" s="7"/>
      <c r="F145" s="7"/>
      <c r="G145" s="6"/>
      <c r="H145" s="7"/>
      <c r="I145" s="7"/>
      <c r="J145" s="7"/>
    </row>
    <row r="146" spans="1:10" ht="12.75">
      <c r="A146" s="7"/>
      <c r="B146" s="7"/>
      <c r="C146" s="6"/>
      <c r="D146" s="6"/>
      <c r="E146" s="7"/>
      <c r="F146" s="7"/>
      <c r="G146" s="6"/>
      <c r="H146" s="7"/>
      <c r="I146" s="7"/>
      <c r="J146" s="7"/>
    </row>
    <row r="147" spans="1:10" ht="12.75">
      <c r="A147" s="7"/>
      <c r="B147" s="7"/>
      <c r="C147" s="6"/>
      <c r="D147" s="6"/>
      <c r="E147" s="7"/>
      <c r="F147" s="7"/>
      <c r="G147" s="6"/>
      <c r="H147" s="7"/>
      <c r="I147" s="7"/>
      <c r="J147" s="7"/>
    </row>
    <row r="148" spans="1:10" ht="12.75">
      <c r="A148" s="7"/>
      <c r="B148" s="7"/>
      <c r="C148" s="6"/>
      <c r="D148" s="6"/>
      <c r="E148" s="7"/>
      <c r="F148" s="7"/>
      <c r="G148" s="6"/>
      <c r="H148" s="7"/>
      <c r="I148" s="7"/>
      <c r="J148" s="7"/>
    </row>
    <row r="149" spans="1:10" ht="12.75">
      <c r="A149" s="7"/>
      <c r="B149" s="7"/>
      <c r="C149" s="6"/>
      <c r="D149" s="6"/>
      <c r="E149" s="7"/>
      <c r="F149" s="7"/>
      <c r="G149" s="6"/>
      <c r="H149" s="7"/>
      <c r="I149" s="7"/>
      <c r="J149" s="7"/>
    </row>
    <row r="150" spans="1:10" ht="12.75">
      <c r="A150" s="7"/>
      <c r="B150" s="7"/>
      <c r="C150" s="6"/>
      <c r="D150" s="6"/>
      <c r="E150" s="7"/>
      <c r="F150" s="7"/>
      <c r="G150" s="6"/>
      <c r="H150" s="7"/>
      <c r="I150" s="7"/>
      <c r="J150" s="7"/>
    </row>
    <row r="151" spans="1:10" ht="12.75">
      <c r="A151" s="7"/>
      <c r="B151" s="7"/>
      <c r="C151" s="6"/>
      <c r="D151" s="6"/>
      <c r="E151" s="7"/>
      <c r="F151" s="7"/>
      <c r="G151" s="6"/>
      <c r="H151" s="7"/>
      <c r="I151" s="7"/>
      <c r="J151" s="7"/>
    </row>
    <row r="152" spans="1:10" ht="12.75">
      <c r="A152" s="7"/>
      <c r="B152" s="7"/>
      <c r="C152" s="6"/>
      <c r="D152" s="6"/>
      <c r="E152" s="7"/>
      <c r="F152" s="7"/>
      <c r="G152" s="6"/>
      <c r="H152" s="7"/>
      <c r="I152" s="7"/>
      <c r="J152" s="7"/>
    </row>
    <row r="153" spans="1:10" ht="12.75">
      <c r="A153" s="7"/>
      <c r="B153" s="7"/>
      <c r="C153" s="6"/>
      <c r="D153" s="6"/>
      <c r="E153" s="7"/>
      <c r="F153" s="7"/>
      <c r="G153" s="6"/>
      <c r="H153" s="7"/>
      <c r="I153" s="7"/>
      <c r="J153" s="7"/>
    </row>
    <row r="154" spans="1:10" ht="12.75">
      <c r="A154" s="7"/>
      <c r="B154" s="7"/>
      <c r="C154" s="6"/>
      <c r="D154" s="6"/>
      <c r="E154" s="7"/>
      <c r="F154" s="7"/>
      <c r="G154" s="6"/>
      <c r="H154" s="7"/>
      <c r="I154" s="7"/>
      <c r="J154" s="7"/>
    </row>
    <row r="155" spans="1:10" ht="12.75">
      <c r="A155" s="7"/>
      <c r="B155" s="7"/>
      <c r="C155" s="6"/>
      <c r="D155" s="6"/>
      <c r="E155" s="7"/>
      <c r="F155" s="7"/>
      <c r="G155" s="6"/>
      <c r="H155" s="7"/>
      <c r="I155" s="7"/>
      <c r="J155" s="7"/>
    </row>
    <row r="156" spans="1:10" ht="12.75">
      <c r="A156" s="7"/>
      <c r="B156" s="7"/>
      <c r="C156" s="6"/>
      <c r="D156" s="6"/>
      <c r="E156" s="7"/>
      <c r="F156" s="7"/>
      <c r="G156" s="6"/>
      <c r="H156" s="7"/>
      <c r="I156" s="7"/>
      <c r="J156" s="7"/>
    </row>
    <row r="157" spans="1:10" ht="12.75">
      <c r="A157" s="7"/>
      <c r="B157" s="7"/>
      <c r="C157" s="6"/>
      <c r="D157" s="6"/>
      <c r="E157" s="7"/>
      <c r="F157" s="7"/>
      <c r="G157" s="6"/>
      <c r="H157" s="7"/>
      <c r="I157" s="7"/>
      <c r="J157" s="7"/>
    </row>
    <row r="158" spans="1:10" ht="12.75">
      <c r="A158" s="7"/>
      <c r="B158" s="7"/>
      <c r="C158" s="6"/>
      <c r="D158" s="6"/>
      <c r="E158" s="7"/>
      <c r="F158" s="7"/>
      <c r="G158" s="6"/>
      <c r="H158" s="7"/>
      <c r="I158" s="7"/>
      <c r="J158" s="7"/>
    </row>
    <row r="159" spans="1:10" ht="12.75">
      <c r="A159" s="7"/>
      <c r="B159" s="7"/>
      <c r="C159" s="6"/>
      <c r="D159" s="6"/>
      <c r="E159" s="7"/>
      <c r="F159" s="7"/>
      <c r="G159" s="6"/>
      <c r="H159" s="7"/>
      <c r="I159" s="7"/>
      <c r="J159" s="7"/>
    </row>
    <row r="160" spans="1:10" ht="12.75">
      <c r="A160" s="7"/>
      <c r="B160" s="7"/>
      <c r="C160" s="6"/>
      <c r="D160" s="6"/>
      <c r="E160" s="7"/>
      <c r="F160" s="7"/>
      <c r="G160" s="6"/>
      <c r="H160" s="7"/>
      <c r="I160" s="7"/>
      <c r="J160" s="7"/>
    </row>
    <row r="161" spans="1:10" ht="12.75">
      <c r="A161" s="7"/>
      <c r="B161" s="7"/>
      <c r="C161" s="6"/>
      <c r="D161" s="6"/>
      <c r="E161" s="7"/>
      <c r="F161" s="7"/>
      <c r="G161" s="6"/>
      <c r="H161" s="7"/>
      <c r="I161" s="7"/>
      <c r="J161" s="7"/>
    </row>
    <row r="162" spans="1:10" ht="12.75">
      <c r="A162" s="7"/>
      <c r="B162" s="7"/>
      <c r="C162" s="6"/>
      <c r="D162" s="6"/>
      <c r="E162" s="7"/>
      <c r="F162" s="7"/>
      <c r="G162" s="6"/>
      <c r="H162" s="7"/>
      <c r="I162" s="7"/>
      <c r="J162" s="7"/>
    </row>
    <row r="163" spans="1:10" ht="12.75">
      <c r="A163" s="7"/>
      <c r="B163" s="7"/>
      <c r="C163" s="6"/>
      <c r="D163" s="6"/>
      <c r="E163" s="7"/>
      <c r="F163" s="7"/>
      <c r="G163" s="6"/>
      <c r="H163" s="7"/>
      <c r="I163" s="7"/>
      <c r="J163" s="7"/>
    </row>
    <row r="164" spans="1:10" ht="12.75">
      <c r="A164" s="7"/>
      <c r="B164" s="7"/>
      <c r="C164" s="6"/>
      <c r="D164" s="6"/>
      <c r="E164" s="7"/>
      <c r="F164" s="7"/>
      <c r="G164" s="6"/>
      <c r="H164" s="7"/>
      <c r="I164" s="7"/>
      <c r="J164" s="7"/>
    </row>
    <row r="165" spans="1:10" ht="12.75">
      <c r="A165" s="7"/>
      <c r="B165" s="7"/>
      <c r="C165" s="6"/>
      <c r="D165" s="6"/>
      <c r="E165" s="7"/>
      <c r="F165" s="7"/>
      <c r="G165" s="6"/>
      <c r="H165" s="7"/>
      <c r="I165" s="7"/>
      <c r="J165" s="7"/>
    </row>
    <row r="166" spans="1:10" ht="12.75">
      <c r="A166" s="7"/>
      <c r="B166" s="7"/>
      <c r="C166" s="6"/>
      <c r="D166" s="6"/>
      <c r="E166" s="7"/>
      <c r="F166" s="7"/>
      <c r="G166" s="6"/>
      <c r="H166" s="7"/>
      <c r="I166" s="7"/>
      <c r="J166" s="7"/>
    </row>
    <row r="167" spans="1:10" ht="12.75">
      <c r="A167" s="7"/>
      <c r="B167" s="7"/>
      <c r="C167" s="6"/>
      <c r="D167" s="6"/>
      <c r="E167" s="7"/>
      <c r="F167" s="7"/>
      <c r="G167" s="6"/>
      <c r="H167" s="7"/>
      <c r="I167" s="7"/>
      <c r="J167" s="7"/>
    </row>
    <row r="168" spans="1:10" ht="12.75">
      <c r="A168" s="7"/>
      <c r="B168" s="7"/>
      <c r="C168" s="6"/>
      <c r="D168" s="6"/>
      <c r="E168" s="7"/>
      <c r="F168" s="7"/>
      <c r="G168" s="6"/>
      <c r="H168" s="7"/>
      <c r="I168" s="7"/>
      <c r="J168" s="7"/>
    </row>
    <row r="169" spans="1:10" ht="12.75">
      <c r="A169" s="7"/>
      <c r="B169" s="7"/>
      <c r="C169" s="6"/>
      <c r="D169" s="6"/>
      <c r="E169" s="7"/>
      <c r="F169" s="7"/>
      <c r="G169" s="6"/>
      <c r="H169" s="7"/>
      <c r="I169" s="7"/>
      <c r="J169" s="7"/>
    </row>
    <row r="170" spans="1:10" ht="12.75">
      <c r="A170" s="7"/>
      <c r="B170" s="7"/>
      <c r="C170" s="6"/>
      <c r="D170" s="6"/>
      <c r="E170" s="7"/>
      <c r="F170" s="7"/>
      <c r="G170" s="6"/>
      <c r="H170" s="7"/>
      <c r="I170" s="7"/>
      <c r="J170" s="7"/>
    </row>
    <row r="171" spans="1:10" ht="12.75">
      <c r="A171" s="7"/>
      <c r="B171" s="7"/>
      <c r="C171" s="6"/>
      <c r="D171" s="6"/>
      <c r="E171" s="7"/>
      <c r="F171" s="7"/>
      <c r="G171" s="6"/>
      <c r="H171" s="7"/>
      <c r="I171" s="7"/>
      <c r="J171" s="7"/>
    </row>
    <row r="172" spans="1:10" ht="12.75">
      <c r="A172" s="7"/>
      <c r="B172" s="7"/>
      <c r="C172" s="6"/>
      <c r="D172" s="6"/>
      <c r="E172" s="7"/>
      <c r="F172" s="7"/>
      <c r="G172" s="6"/>
      <c r="H172" s="7"/>
      <c r="I172" s="7"/>
      <c r="J172" s="7"/>
    </row>
    <row r="173" spans="1:10" ht="12.75">
      <c r="A173" s="7"/>
      <c r="B173" s="7"/>
      <c r="C173" s="6"/>
      <c r="D173" s="6"/>
      <c r="E173" s="7"/>
      <c r="F173" s="7"/>
      <c r="G173" s="6"/>
      <c r="H173" s="7"/>
      <c r="I173" s="7"/>
      <c r="J173" s="7"/>
    </row>
    <row r="174" spans="1:10" ht="12.75">
      <c r="A174" s="7"/>
      <c r="B174" s="7"/>
      <c r="C174" s="6"/>
      <c r="D174" s="6"/>
      <c r="E174" s="7"/>
      <c r="F174" s="7"/>
      <c r="G174" s="6"/>
      <c r="H174" s="7"/>
      <c r="I174" s="7"/>
      <c r="J174" s="7"/>
    </row>
    <row r="175" spans="1:10" ht="12.75">
      <c r="A175" s="7"/>
      <c r="B175" s="7"/>
      <c r="C175" s="6"/>
      <c r="D175" s="6"/>
      <c r="E175" s="7"/>
      <c r="F175" s="7"/>
      <c r="G175" s="6"/>
      <c r="H175" s="7"/>
      <c r="I175" s="7"/>
      <c r="J175" s="7"/>
    </row>
    <row r="176" spans="1:10" ht="12.75">
      <c r="A176" s="7"/>
      <c r="B176" s="7"/>
      <c r="C176" s="6"/>
      <c r="D176" s="6"/>
      <c r="E176" s="7"/>
      <c r="F176" s="7"/>
      <c r="G176" s="6"/>
      <c r="H176" s="7"/>
      <c r="I176" s="7"/>
      <c r="J176" s="7"/>
    </row>
    <row r="177" spans="1:10" ht="12.75">
      <c r="A177" s="7"/>
      <c r="B177" s="7"/>
      <c r="C177" s="6"/>
      <c r="D177" s="6"/>
      <c r="E177" s="7"/>
      <c r="F177" s="7"/>
      <c r="G177" s="6"/>
      <c r="H177" s="7"/>
      <c r="I177" s="7"/>
      <c r="J177" s="7"/>
    </row>
    <row r="178" spans="1:10" ht="12.75">
      <c r="A178" s="7"/>
      <c r="B178" s="7"/>
      <c r="C178" s="6"/>
      <c r="D178" s="6"/>
      <c r="E178" s="7"/>
      <c r="F178" s="7"/>
      <c r="G178" s="6"/>
      <c r="H178" s="7"/>
      <c r="I178" s="7"/>
      <c r="J178" s="7"/>
    </row>
    <row r="179" spans="1:10" ht="12.75">
      <c r="A179" s="7"/>
      <c r="B179" s="7"/>
      <c r="C179" s="6"/>
      <c r="D179" s="6"/>
      <c r="E179" s="7"/>
      <c r="F179" s="7"/>
      <c r="G179" s="6"/>
      <c r="H179" s="7"/>
      <c r="I179" s="7"/>
      <c r="J179" s="7"/>
    </row>
    <row r="180" spans="1:10" ht="12.75">
      <c r="A180" s="7"/>
      <c r="B180" s="7"/>
      <c r="C180" s="6"/>
      <c r="D180" s="6"/>
      <c r="E180" s="7"/>
      <c r="F180" s="7"/>
      <c r="G180" s="6"/>
      <c r="H180" s="7"/>
      <c r="I180" s="7"/>
      <c r="J180" s="7"/>
    </row>
    <row r="181" spans="1:10" ht="12.75">
      <c r="A181" s="7"/>
      <c r="B181" s="7"/>
      <c r="C181" s="6"/>
      <c r="D181" s="6"/>
      <c r="E181" s="7"/>
      <c r="F181" s="7"/>
      <c r="G181" s="6"/>
      <c r="H181" s="7"/>
      <c r="I181" s="7"/>
      <c r="J181" s="7"/>
    </row>
    <row r="182" spans="1:10" ht="12.75">
      <c r="A182" s="7"/>
      <c r="B182" s="7"/>
      <c r="C182" s="6"/>
      <c r="D182" s="6"/>
      <c r="E182" s="7"/>
      <c r="F182" s="7"/>
      <c r="G182" s="6"/>
      <c r="H182" s="7"/>
      <c r="I182" s="7"/>
      <c r="J182" s="7"/>
    </row>
    <row r="183" spans="1:10" ht="12.75">
      <c r="A183" s="7"/>
      <c r="B183" s="7"/>
      <c r="C183" s="6"/>
      <c r="D183" s="6"/>
      <c r="E183" s="7"/>
      <c r="F183" s="7"/>
      <c r="G183" s="6"/>
      <c r="H183" s="7"/>
      <c r="I183" s="7"/>
      <c r="J183" s="7"/>
    </row>
    <row r="184" spans="1:10" ht="12.75">
      <c r="A184" s="7"/>
      <c r="B184" s="7"/>
      <c r="C184" s="6"/>
      <c r="D184" s="6"/>
      <c r="E184" s="7"/>
      <c r="F184" s="7"/>
      <c r="G184" s="6"/>
      <c r="H184" s="7"/>
      <c r="I184" s="7"/>
      <c r="J184" s="7"/>
    </row>
    <row r="185" spans="1:10" ht="12.75">
      <c r="A185" s="7"/>
      <c r="B185" s="7"/>
      <c r="C185" s="6"/>
      <c r="D185" s="6"/>
      <c r="E185" s="7"/>
      <c r="F185" s="7"/>
      <c r="G185" s="6"/>
      <c r="H185" s="7"/>
      <c r="I185" s="7"/>
      <c r="J185" s="7"/>
    </row>
    <row r="186" spans="1:10" ht="12.75">
      <c r="A186" s="7"/>
      <c r="B186" s="7"/>
      <c r="C186" s="6"/>
      <c r="D186" s="6"/>
      <c r="E186" s="7"/>
      <c r="F186" s="7"/>
      <c r="G186" s="6"/>
      <c r="H186" s="7"/>
      <c r="I186" s="7"/>
      <c r="J186" s="7"/>
    </row>
    <row r="187" spans="1:10" ht="12.75">
      <c r="A187" s="7"/>
      <c r="B187" s="7"/>
      <c r="C187" s="6"/>
      <c r="D187" s="6"/>
      <c r="E187" s="7"/>
      <c r="F187" s="7"/>
      <c r="G187" s="6"/>
      <c r="H187" s="7"/>
      <c r="I187" s="7"/>
      <c r="J187" s="7"/>
    </row>
    <row r="188" spans="1:10" ht="12.75">
      <c r="A188" s="7"/>
      <c r="B188" s="7"/>
      <c r="C188" s="6"/>
      <c r="D188" s="6"/>
      <c r="E188" s="7"/>
      <c r="F188" s="7"/>
      <c r="G188" s="6"/>
      <c r="H188" s="7"/>
      <c r="I188" s="7"/>
      <c r="J188" s="7"/>
    </row>
    <row r="189" spans="1:10" ht="12.75">
      <c r="A189" s="7"/>
      <c r="B189" s="7"/>
      <c r="C189" s="6"/>
      <c r="D189" s="6"/>
      <c r="E189" s="7"/>
      <c r="F189" s="7"/>
      <c r="G189" s="6"/>
      <c r="H189" s="7"/>
      <c r="I189" s="7"/>
      <c r="J189" s="7"/>
    </row>
    <row r="190" spans="1:10" ht="12.75">
      <c r="A190" s="7"/>
      <c r="B190" s="7"/>
      <c r="C190" s="6"/>
      <c r="D190" s="6"/>
      <c r="E190" s="7"/>
      <c r="F190" s="7"/>
      <c r="G190" s="6"/>
      <c r="H190" s="7"/>
      <c r="I190" s="7"/>
      <c r="J190" s="7"/>
    </row>
    <row r="191" spans="1:10" ht="12.75">
      <c r="A191" s="7"/>
      <c r="B191" s="7"/>
      <c r="C191" s="6"/>
      <c r="D191" s="6"/>
      <c r="E191" s="7"/>
      <c r="F191" s="7"/>
      <c r="G191" s="6"/>
      <c r="H191" s="7"/>
      <c r="I191" s="7"/>
      <c r="J191" s="7"/>
    </row>
    <row r="192" spans="1:10" ht="12.75">
      <c r="A192" s="7"/>
      <c r="B192" s="7"/>
      <c r="C192" s="6"/>
      <c r="D192" s="6"/>
      <c r="E192" s="7"/>
      <c r="F192" s="7"/>
      <c r="G192" s="6"/>
      <c r="H192" s="7"/>
      <c r="I192" s="7"/>
      <c r="J192" s="7"/>
    </row>
    <row r="193" spans="1:10" ht="12.75">
      <c r="A193" s="7"/>
      <c r="B193" s="7"/>
      <c r="C193" s="6"/>
      <c r="D193" s="6"/>
      <c r="E193" s="7"/>
      <c r="F193" s="7"/>
      <c r="G193" s="6"/>
      <c r="H193" s="7"/>
      <c r="I193" s="7"/>
      <c r="J193" s="7"/>
    </row>
    <row r="194" spans="1:10" ht="12.75">
      <c r="A194" s="7"/>
      <c r="B194" s="7"/>
      <c r="C194" s="6"/>
      <c r="D194" s="6"/>
      <c r="E194" s="7"/>
      <c r="F194" s="7"/>
      <c r="G194" s="6"/>
      <c r="H194" s="7"/>
      <c r="I194" s="7"/>
      <c r="J194" s="7"/>
    </row>
    <row r="195" spans="1:10" ht="12.75">
      <c r="A195" s="7"/>
      <c r="B195" s="7"/>
      <c r="C195" s="6"/>
      <c r="D195" s="6"/>
      <c r="E195" s="7"/>
      <c r="F195" s="7"/>
      <c r="G195" s="6"/>
      <c r="H195" s="7"/>
      <c r="I195" s="7"/>
      <c r="J195" s="7"/>
    </row>
    <row r="196" spans="1:10" ht="12.75">
      <c r="A196" s="7"/>
      <c r="B196" s="7"/>
      <c r="C196" s="6"/>
      <c r="D196" s="6"/>
      <c r="E196" s="7"/>
      <c r="F196" s="7"/>
      <c r="G196" s="6"/>
      <c r="H196" s="7"/>
      <c r="I196" s="7"/>
      <c r="J196" s="7"/>
    </row>
    <row r="197" spans="1:10" ht="12.75">
      <c r="A197" s="7"/>
      <c r="B197" s="7"/>
      <c r="C197" s="6"/>
      <c r="D197" s="6"/>
      <c r="E197" s="7"/>
      <c r="F197" s="7"/>
      <c r="G197" s="6"/>
      <c r="H197" s="7"/>
      <c r="I197" s="7"/>
      <c r="J197" s="7"/>
    </row>
    <row r="198" spans="1:10" ht="12.75">
      <c r="A198" s="7"/>
      <c r="B198" s="7"/>
      <c r="C198" s="6"/>
      <c r="D198" s="6"/>
      <c r="E198" s="7"/>
      <c r="F198" s="7"/>
      <c r="G198" s="6"/>
      <c r="H198" s="7"/>
      <c r="I198" s="7"/>
      <c r="J198" s="7"/>
    </row>
    <row r="199" spans="1:10" ht="12.75">
      <c r="A199" s="7"/>
      <c r="B199" s="7"/>
      <c r="C199" s="6"/>
      <c r="D199" s="6"/>
      <c r="E199" s="7"/>
      <c r="F199" s="7"/>
      <c r="G199" s="6"/>
      <c r="H199" s="7"/>
      <c r="I199" s="7"/>
      <c r="J199" s="7"/>
    </row>
    <row r="200" spans="1:10" ht="12.75">
      <c r="A200" s="7"/>
      <c r="B200" s="7"/>
      <c r="C200" s="6"/>
      <c r="D200" s="6"/>
      <c r="E200" s="7"/>
      <c r="F200" s="7"/>
      <c r="G200" s="6"/>
      <c r="H200" s="7"/>
      <c r="I200" s="7"/>
      <c r="J200" s="7"/>
    </row>
    <row r="201" spans="1:10" ht="12.75">
      <c r="A201" s="7"/>
      <c r="B201" s="7"/>
      <c r="C201" s="6"/>
      <c r="D201" s="6"/>
      <c r="E201" s="7"/>
      <c r="F201" s="7"/>
      <c r="G201" s="6"/>
      <c r="H201" s="7"/>
      <c r="I201" s="7"/>
      <c r="J201" s="7"/>
    </row>
    <row r="202" spans="1:10" ht="12.75">
      <c r="A202" s="7"/>
      <c r="B202" s="7"/>
      <c r="C202" s="6"/>
      <c r="D202" s="6"/>
      <c r="E202" s="7"/>
      <c r="F202" s="7"/>
      <c r="G202" s="6"/>
      <c r="H202" s="7"/>
      <c r="I202" s="7"/>
      <c r="J202" s="7"/>
    </row>
    <row r="203" spans="1:10" ht="12.75">
      <c r="A203" s="7"/>
      <c r="B203" s="7"/>
      <c r="C203" s="6"/>
      <c r="D203" s="6"/>
      <c r="E203" s="7"/>
      <c r="F203" s="7"/>
      <c r="G203" s="6"/>
      <c r="H203" s="7"/>
      <c r="I203" s="7"/>
      <c r="J203" s="7"/>
    </row>
    <row r="204" spans="1:10" ht="12.75">
      <c r="A204" s="7"/>
      <c r="B204" s="7"/>
      <c r="C204" s="6"/>
      <c r="D204" s="6"/>
      <c r="E204" s="7"/>
      <c r="F204" s="7"/>
      <c r="G204" s="6"/>
      <c r="H204" s="7"/>
      <c r="I204" s="7"/>
      <c r="J204" s="7"/>
    </row>
    <row r="205" spans="1:10" ht="12.75">
      <c r="A205" s="7"/>
      <c r="B205" s="7"/>
      <c r="C205" s="6"/>
      <c r="D205" s="6"/>
      <c r="E205" s="7"/>
      <c r="F205" s="7"/>
      <c r="G205" s="6"/>
      <c r="H205" s="7"/>
      <c r="I205" s="7"/>
      <c r="J205" s="7"/>
    </row>
    <row r="206" spans="1:10" ht="12.75">
      <c r="A206" s="7"/>
      <c r="B206" s="7"/>
      <c r="C206" s="6"/>
      <c r="D206" s="6"/>
      <c r="E206" s="7"/>
      <c r="F206" s="7"/>
      <c r="G206" s="6"/>
      <c r="H206" s="7"/>
      <c r="I206" s="7"/>
      <c r="J206" s="7"/>
    </row>
    <row r="207" spans="1:10" ht="12.75">
      <c r="A207" s="7"/>
      <c r="B207" s="7"/>
      <c r="C207" s="6"/>
      <c r="D207" s="6"/>
      <c r="E207" s="7"/>
      <c r="F207" s="7"/>
      <c r="G207" s="6"/>
      <c r="H207" s="7"/>
      <c r="I207" s="7"/>
      <c r="J207" s="7"/>
    </row>
    <row r="208" spans="1:10" ht="12.75">
      <c r="A208" s="7"/>
      <c r="B208" s="7"/>
      <c r="C208" s="6"/>
      <c r="D208" s="6"/>
      <c r="E208" s="7"/>
      <c r="F208" s="7"/>
      <c r="G208" s="6"/>
      <c r="H208" s="7"/>
      <c r="I208" s="7"/>
      <c r="J208" s="7"/>
    </row>
    <row r="209" spans="1:10" ht="12.75">
      <c r="A209" s="7"/>
      <c r="B209" s="7"/>
      <c r="C209" s="6"/>
      <c r="D209" s="6"/>
      <c r="E209" s="7"/>
      <c r="F209" s="7"/>
      <c r="G209" s="6"/>
      <c r="H209" s="7"/>
      <c r="I209" s="7"/>
      <c r="J209" s="7"/>
    </row>
    <row r="210" spans="1:10" ht="12.75">
      <c r="A210" s="7"/>
      <c r="B210" s="7"/>
      <c r="C210" s="6"/>
      <c r="D210" s="6"/>
      <c r="E210" s="7"/>
      <c r="F210" s="7"/>
      <c r="G210" s="6"/>
      <c r="H210" s="7"/>
      <c r="I210" s="7"/>
      <c r="J210" s="7"/>
    </row>
    <row r="211" spans="1:10" ht="12.75">
      <c r="A211" s="7"/>
      <c r="B211" s="7"/>
      <c r="C211" s="6"/>
      <c r="D211" s="6"/>
      <c r="E211" s="7"/>
      <c r="F211" s="7"/>
      <c r="G211" s="6"/>
      <c r="H211" s="7"/>
      <c r="I211" s="7"/>
      <c r="J211" s="7"/>
    </row>
    <row r="212" spans="1:10" ht="12.75">
      <c r="A212" s="7"/>
      <c r="B212" s="7"/>
      <c r="C212" s="6"/>
      <c r="D212" s="6"/>
      <c r="E212" s="7"/>
      <c r="F212" s="7"/>
      <c r="G212" s="6"/>
      <c r="H212" s="7"/>
      <c r="I212" s="7"/>
      <c r="J212" s="7"/>
    </row>
    <row r="213" spans="1:10" ht="12.75">
      <c r="A213" s="7"/>
      <c r="B213" s="7"/>
      <c r="C213" s="6"/>
      <c r="D213" s="6"/>
      <c r="E213" s="7"/>
      <c r="F213" s="7"/>
      <c r="G213" s="6"/>
      <c r="H213" s="7"/>
      <c r="I213" s="7"/>
      <c r="J213" s="7"/>
    </row>
    <row r="214" spans="1:10" ht="12.75">
      <c r="A214" s="7"/>
      <c r="B214" s="7"/>
      <c r="C214" s="6"/>
      <c r="D214" s="6"/>
      <c r="E214" s="7"/>
      <c r="F214" s="7"/>
      <c r="G214" s="6"/>
      <c r="H214" s="7"/>
      <c r="I214" s="7"/>
      <c r="J214" s="7"/>
    </row>
    <row r="215" spans="1:10" ht="12.75">
      <c r="A215" s="7"/>
      <c r="B215" s="7"/>
      <c r="C215" s="6"/>
      <c r="D215" s="6"/>
      <c r="E215" s="7"/>
      <c r="F215" s="7"/>
      <c r="G215" s="6"/>
      <c r="H215" s="7"/>
      <c r="I215" s="7"/>
      <c r="J215" s="7"/>
    </row>
    <row r="216" spans="1:10" ht="12.75">
      <c r="A216" s="7"/>
      <c r="B216" s="7"/>
      <c r="C216" s="6"/>
      <c r="D216" s="6"/>
      <c r="E216" s="7"/>
      <c r="F216" s="7"/>
      <c r="G216" s="6"/>
      <c r="H216" s="7"/>
      <c r="I216" s="7"/>
      <c r="J216" s="7"/>
    </row>
    <row r="217" spans="1:10" ht="12.75">
      <c r="A217" s="7"/>
      <c r="B217" s="7"/>
      <c r="C217" s="6"/>
      <c r="D217" s="6"/>
      <c r="E217" s="7"/>
      <c r="F217" s="7"/>
      <c r="G217" s="6"/>
      <c r="H217" s="7"/>
      <c r="I217" s="7"/>
      <c r="J217" s="7"/>
    </row>
    <row r="218" spans="1:10" ht="12.75">
      <c r="A218" s="7"/>
      <c r="B218" s="7"/>
      <c r="C218" s="6"/>
      <c r="D218" s="6"/>
      <c r="E218" s="7"/>
      <c r="F218" s="7"/>
      <c r="G218" s="6"/>
      <c r="H218" s="7"/>
      <c r="I218" s="7"/>
      <c r="J218" s="7"/>
    </row>
    <row r="219" spans="1:10" ht="12.75">
      <c r="A219" s="7"/>
      <c r="B219" s="7"/>
      <c r="C219" s="6"/>
      <c r="D219" s="6"/>
      <c r="E219" s="7"/>
      <c r="F219" s="7"/>
      <c r="G219" s="6"/>
      <c r="H219" s="7"/>
      <c r="I219" s="7"/>
      <c r="J219" s="7"/>
    </row>
    <row r="220" spans="1:10" ht="12.75">
      <c r="A220" s="7"/>
      <c r="B220" s="7"/>
      <c r="C220" s="6"/>
      <c r="D220" s="6"/>
      <c r="E220" s="7"/>
      <c r="F220" s="7"/>
      <c r="G220" s="6"/>
      <c r="H220" s="7"/>
      <c r="I220" s="7"/>
      <c r="J220" s="7"/>
    </row>
    <row r="221" spans="1:10" ht="12.75">
      <c r="A221" s="7"/>
      <c r="B221" s="7"/>
      <c r="C221" s="6"/>
      <c r="D221" s="6"/>
      <c r="E221" s="7"/>
      <c r="F221" s="7"/>
      <c r="G221" s="6"/>
      <c r="H221" s="7"/>
      <c r="I221" s="7"/>
      <c r="J221" s="7"/>
    </row>
    <row r="222" spans="1:10" ht="12.75">
      <c r="A222" s="7"/>
      <c r="B222" s="7"/>
      <c r="C222" s="6"/>
      <c r="D222" s="6"/>
      <c r="E222" s="7"/>
      <c r="F222" s="7"/>
      <c r="G222" s="6"/>
      <c r="H222" s="7"/>
      <c r="I222" s="7"/>
      <c r="J222" s="7"/>
    </row>
    <row r="223" spans="1:10" ht="12.75">
      <c r="A223" s="7"/>
      <c r="B223" s="7"/>
      <c r="C223" s="6"/>
      <c r="D223" s="6"/>
      <c r="E223" s="7"/>
      <c r="F223" s="7"/>
      <c r="G223" s="6"/>
      <c r="H223" s="7"/>
      <c r="I223" s="7"/>
      <c r="J223" s="7"/>
    </row>
    <row r="224" spans="1:10" ht="12.75">
      <c r="A224" s="7"/>
      <c r="B224" s="7"/>
      <c r="C224" s="6"/>
      <c r="D224" s="6"/>
      <c r="E224" s="7"/>
      <c r="F224" s="7"/>
      <c r="G224" s="6"/>
      <c r="H224" s="7"/>
      <c r="I224" s="7"/>
      <c r="J224" s="7"/>
    </row>
    <row r="225" spans="1:10" ht="12.75">
      <c r="A225" s="7"/>
      <c r="B225" s="7"/>
      <c r="C225" s="6"/>
      <c r="D225" s="6"/>
      <c r="E225" s="7"/>
      <c r="F225" s="7"/>
      <c r="G225" s="6"/>
      <c r="H225" s="7"/>
      <c r="I225" s="7"/>
      <c r="J225" s="7"/>
    </row>
    <row r="226" spans="1:10" ht="12.75">
      <c r="A226" s="7"/>
      <c r="B226" s="7"/>
      <c r="C226" s="6"/>
      <c r="D226" s="6"/>
      <c r="E226" s="7"/>
      <c r="F226" s="7"/>
      <c r="G226" s="6"/>
      <c r="H226" s="7"/>
      <c r="I226" s="7"/>
      <c r="J226" s="7"/>
    </row>
    <row r="227" spans="1:10" ht="12.75">
      <c r="A227" s="7"/>
      <c r="B227" s="7"/>
      <c r="C227" s="6"/>
      <c r="D227" s="6"/>
      <c r="E227" s="7"/>
      <c r="F227" s="7"/>
      <c r="G227" s="6"/>
      <c r="H227" s="7"/>
      <c r="I227" s="7"/>
      <c r="J227" s="7"/>
    </row>
    <row r="228" spans="1:10" ht="12.75">
      <c r="A228" s="7"/>
      <c r="B228" s="7"/>
      <c r="C228" s="6"/>
      <c r="D228" s="6"/>
      <c r="E228" s="7"/>
      <c r="F228" s="7"/>
      <c r="G228" s="6"/>
      <c r="H228" s="7"/>
      <c r="I228" s="7"/>
      <c r="J228" s="7"/>
    </row>
    <row r="229" spans="1:10" ht="12.75">
      <c r="A229" s="7"/>
      <c r="B229" s="7"/>
      <c r="C229" s="6"/>
      <c r="D229" s="6"/>
      <c r="E229" s="7"/>
      <c r="F229" s="7"/>
      <c r="G229" s="6"/>
      <c r="H229" s="7"/>
      <c r="I229" s="7"/>
      <c r="J229" s="7"/>
    </row>
    <row r="230" spans="1:10" ht="12.75">
      <c r="A230" s="7"/>
      <c r="B230" s="7"/>
      <c r="C230" s="6"/>
      <c r="D230" s="6"/>
      <c r="E230" s="7"/>
      <c r="F230" s="7"/>
      <c r="G230" s="6"/>
      <c r="H230" s="7"/>
      <c r="I230" s="7"/>
      <c r="J230" s="7"/>
    </row>
    <row r="231" spans="1:10" ht="12.75">
      <c r="A231" s="7"/>
      <c r="B231" s="7"/>
      <c r="C231" s="6"/>
      <c r="D231" s="6"/>
      <c r="E231" s="7"/>
      <c r="F231" s="7"/>
      <c r="G231" s="6"/>
      <c r="H231" s="7"/>
      <c r="I231" s="7"/>
      <c r="J231" s="7"/>
    </row>
    <row r="232" spans="1:10" ht="12.75">
      <c r="A232" s="7"/>
      <c r="B232" s="7"/>
      <c r="C232" s="6"/>
      <c r="D232" s="6"/>
      <c r="E232" s="7"/>
      <c r="F232" s="7"/>
      <c r="G232" s="6"/>
      <c r="H232" s="7"/>
      <c r="I232" s="7"/>
      <c r="J232" s="7"/>
    </row>
    <row r="233" spans="1:10" ht="12.75">
      <c r="A233" s="7"/>
      <c r="B233" s="7"/>
      <c r="C233" s="6"/>
      <c r="D233" s="6"/>
      <c r="E233" s="7"/>
      <c r="F233" s="7"/>
      <c r="G233" s="6"/>
      <c r="H233" s="7"/>
      <c r="I233" s="7"/>
      <c r="J233" s="7"/>
    </row>
    <row r="234" spans="1:10" ht="12.75">
      <c r="A234" s="7"/>
      <c r="B234" s="7"/>
      <c r="C234" s="6"/>
      <c r="D234" s="6"/>
      <c r="E234" s="7"/>
      <c r="F234" s="7"/>
      <c r="G234" s="6"/>
      <c r="H234" s="7"/>
      <c r="I234" s="7"/>
      <c r="J234" s="7"/>
    </row>
    <row r="235" spans="1:10" ht="12.75">
      <c r="A235" s="7"/>
      <c r="B235" s="7"/>
      <c r="C235" s="6"/>
      <c r="D235" s="6"/>
      <c r="E235" s="7"/>
      <c r="F235" s="7"/>
      <c r="G235" s="6"/>
      <c r="H235" s="7"/>
      <c r="I235" s="7"/>
      <c r="J235" s="7"/>
    </row>
    <row r="236" spans="1:10" ht="12.75">
      <c r="A236" s="7"/>
      <c r="B236" s="7"/>
      <c r="C236" s="6"/>
      <c r="D236" s="6"/>
      <c r="E236" s="7"/>
      <c r="F236" s="7"/>
      <c r="G236" s="6"/>
      <c r="H236" s="7"/>
      <c r="I236" s="7"/>
      <c r="J236" s="7"/>
    </row>
    <row r="237" spans="1:10" ht="12.75">
      <c r="A237" s="7"/>
      <c r="B237" s="7"/>
      <c r="C237" s="6"/>
      <c r="D237" s="6"/>
      <c r="E237" s="7"/>
      <c r="F237" s="7"/>
      <c r="G237" s="6"/>
      <c r="H237" s="7"/>
      <c r="I237" s="7"/>
      <c r="J237" s="7"/>
    </row>
    <row r="238" spans="1:10" ht="12.75">
      <c r="A238" s="7"/>
      <c r="B238" s="7"/>
      <c r="C238" s="6"/>
      <c r="D238" s="6"/>
      <c r="E238" s="7"/>
      <c r="F238" s="7"/>
      <c r="G238" s="6"/>
      <c r="H238" s="7"/>
      <c r="I238" s="7"/>
      <c r="J238" s="7"/>
    </row>
    <row r="239" spans="1:10" ht="12.75">
      <c r="A239" s="7"/>
      <c r="B239" s="7"/>
      <c r="C239" s="6"/>
      <c r="D239" s="6"/>
      <c r="E239" s="7"/>
      <c r="F239" s="7"/>
      <c r="G239" s="6"/>
      <c r="H239" s="7"/>
      <c r="I239" s="7"/>
      <c r="J239" s="7"/>
    </row>
    <row r="240" spans="1:10" ht="12.75">
      <c r="A240" s="7"/>
      <c r="B240" s="7"/>
      <c r="C240" s="6"/>
      <c r="D240" s="6"/>
      <c r="E240" s="7"/>
      <c r="F240" s="7"/>
      <c r="G240" s="6"/>
      <c r="H240" s="7"/>
      <c r="I240" s="7"/>
      <c r="J240" s="7"/>
    </row>
    <row r="241" spans="1:10" ht="12.75">
      <c r="A241" s="7"/>
      <c r="B241" s="7"/>
      <c r="C241" s="6"/>
      <c r="D241" s="6"/>
      <c r="E241" s="7"/>
      <c r="F241" s="7"/>
      <c r="G241" s="6"/>
      <c r="H241" s="7"/>
      <c r="I241" s="7"/>
      <c r="J241" s="7"/>
    </row>
    <row r="242" spans="1:10" ht="12.75">
      <c r="A242" s="7"/>
      <c r="B242" s="7"/>
      <c r="C242" s="6"/>
      <c r="D242" s="6"/>
      <c r="E242" s="7"/>
      <c r="F242" s="7"/>
      <c r="G242" s="6"/>
      <c r="H242" s="7"/>
      <c r="I242" s="7"/>
      <c r="J242" s="7"/>
    </row>
    <row r="243" spans="1:10" ht="12.75">
      <c r="A243" s="7"/>
      <c r="B243" s="7"/>
      <c r="C243" s="6"/>
      <c r="D243" s="6"/>
      <c r="E243" s="7"/>
      <c r="F243" s="7"/>
      <c r="G243" s="6"/>
      <c r="H243" s="7"/>
      <c r="I243" s="7"/>
      <c r="J243" s="7"/>
    </row>
    <row r="244" spans="1:10" ht="12.75">
      <c r="A244" s="7"/>
      <c r="B244" s="7"/>
      <c r="C244" s="6"/>
      <c r="D244" s="6"/>
      <c r="E244" s="7"/>
      <c r="F244" s="7"/>
      <c r="G244" s="6"/>
      <c r="H244" s="7"/>
      <c r="I244" s="7"/>
      <c r="J244" s="7"/>
    </row>
    <row r="245" spans="1:10" ht="12.75">
      <c r="A245" s="7"/>
      <c r="B245" s="7"/>
      <c r="C245" s="6"/>
      <c r="D245" s="6"/>
      <c r="E245" s="7"/>
      <c r="F245" s="7"/>
      <c r="G245" s="6"/>
      <c r="H245" s="7"/>
      <c r="I245" s="7"/>
      <c r="J245" s="7"/>
    </row>
    <row r="246" spans="1:10" ht="12.75">
      <c r="A246" s="7"/>
      <c r="B246" s="7"/>
      <c r="C246" s="6"/>
      <c r="D246" s="6"/>
      <c r="E246" s="7"/>
      <c r="F246" s="7"/>
      <c r="G246" s="6"/>
      <c r="H246" s="7"/>
      <c r="I246" s="7"/>
      <c r="J246" s="7"/>
    </row>
    <row r="247" spans="1:10" ht="12.75">
      <c r="A247" s="7"/>
      <c r="B247" s="7"/>
      <c r="C247" s="6"/>
      <c r="D247" s="6"/>
      <c r="E247" s="7"/>
      <c r="F247" s="7"/>
      <c r="G247" s="6"/>
      <c r="H247" s="7"/>
      <c r="I247" s="7"/>
      <c r="J247" s="7"/>
    </row>
    <row r="248" spans="1:10" ht="12.75">
      <c r="A248" s="7"/>
      <c r="B248" s="7"/>
      <c r="C248" s="6"/>
      <c r="D248" s="6"/>
      <c r="E248" s="7"/>
      <c r="F248" s="7"/>
      <c r="G248" s="6"/>
      <c r="H248" s="7"/>
      <c r="I248" s="7"/>
      <c r="J248" s="7"/>
    </row>
    <row r="249" spans="1:10" ht="12.75">
      <c r="A249" s="7"/>
      <c r="B249" s="7"/>
      <c r="C249" s="6"/>
      <c r="D249" s="6"/>
      <c r="E249" s="7"/>
      <c r="F249" s="7"/>
      <c r="G249" s="6"/>
      <c r="H249" s="7"/>
      <c r="I249" s="7"/>
      <c r="J249" s="7"/>
    </row>
    <row r="250" spans="1:10" ht="12.75">
      <c r="A250" s="7"/>
      <c r="B250" s="7"/>
      <c r="C250" s="6"/>
      <c r="D250" s="6"/>
      <c r="E250" s="7"/>
      <c r="F250" s="7"/>
      <c r="G250" s="6"/>
      <c r="H250" s="7"/>
      <c r="I250" s="7"/>
      <c r="J250" s="7"/>
    </row>
    <row r="251" spans="1:10" ht="12.75">
      <c r="A251" s="7"/>
      <c r="B251" s="7"/>
      <c r="C251" s="6"/>
      <c r="D251" s="6"/>
      <c r="E251" s="7"/>
      <c r="F251" s="7"/>
      <c r="G251" s="6"/>
      <c r="H251" s="7"/>
      <c r="I251" s="7"/>
      <c r="J251" s="7"/>
    </row>
    <row r="252" spans="1:10" ht="12.75">
      <c r="A252" s="7"/>
      <c r="B252" s="7"/>
      <c r="C252" s="6"/>
      <c r="D252" s="6"/>
      <c r="E252" s="7"/>
      <c r="F252" s="7"/>
      <c r="G252" s="6"/>
      <c r="H252" s="7"/>
      <c r="I252" s="7"/>
      <c r="J252" s="7"/>
    </row>
    <row r="253" spans="1:10" ht="12.75">
      <c r="A253" s="7"/>
      <c r="B253" s="7"/>
      <c r="C253" s="6"/>
      <c r="D253" s="6"/>
      <c r="E253" s="7"/>
      <c r="F253" s="7"/>
      <c r="G253" s="6"/>
      <c r="H253" s="7"/>
      <c r="I253" s="7"/>
      <c r="J253" s="7"/>
    </row>
    <row r="254" spans="1:10" ht="12.75">
      <c r="A254" s="7"/>
      <c r="B254" s="7"/>
      <c r="C254" s="6"/>
      <c r="D254" s="6"/>
      <c r="E254" s="7"/>
      <c r="F254" s="7"/>
      <c r="G254" s="6"/>
      <c r="H254" s="7"/>
      <c r="I254" s="7"/>
      <c r="J254" s="7"/>
    </row>
    <row r="255" spans="1:10" ht="12.75">
      <c r="A255" s="7"/>
      <c r="B255" s="7"/>
      <c r="C255" s="6"/>
      <c r="D255" s="6"/>
      <c r="E255" s="7"/>
      <c r="F255" s="7"/>
      <c r="G255" s="6"/>
      <c r="H255" s="7"/>
      <c r="I255" s="7"/>
      <c r="J255" s="7"/>
    </row>
    <row r="256" spans="1:10" ht="12.75">
      <c r="A256" s="7"/>
      <c r="B256" s="7"/>
      <c r="C256" s="6"/>
      <c r="D256" s="6"/>
      <c r="E256" s="7"/>
      <c r="F256" s="7"/>
      <c r="G256" s="6"/>
      <c r="H256" s="7"/>
      <c r="I256" s="7"/>
      <c r="J256" s="7"/>
    </row>
    <row r="257" spans="1:10" ht="12.75">
      <c r="A257" s="7"/>
      <c r="B257" s="7"/>
      <c r="C257" s="6"/>
      <c r="D257" s="6"/>
      <c r="E257" s="7"/>
      <c r="F257" s="7"/>
      <c r="G257" s="6"/>
      <c r="H257" s="7"/>
      <c r="I257" s="7"/>
      <c r="J257" s="7"/>
    </row>
    <row r="258" spans="1:10" ht="12.75">
      <c r="A258" s="7"/>
      <c r="B258" s="7"/>
      <c r="C258" s="6"/>
      <c r="D258" s="6"/>
      <c r="E258" s="7"/>
      <c r="F258" s="7"/>
      <c r="G258" s="6"/>
      <c r="H258" s="7"/>
      <c r="I258" s="7"/>
      <c r="J258" s="7"/>
    </row>
    <row r="259" spans="1:10" ht="12.75">
      <c r="A259" s="7"/>
      <c r="B259" s="7"/>
      <c r="C259" s="6"/>
      <c r="D259" s="6"/>
      <c r="E259" s="7"/>
      <c r="F259" s="7"/>
      <c r="G259" s="6"/>
      <c r="H259" s="7"/>
      <c r="I259" s="7"/>
      <c r="J259" s="7"/>
    </row>
    <row r="260" spans="1:10" ht="12.75">
      <c r="A260" s="7"/>
      <c r="B260" s="7"/>
      <c r="C260" s="6"/>
      <c r="D260" s="6"/>
      <c r="E260" s="7"/>
      <c r="F260" s="7"/>
      <c r="G260" s="6"/>
      <c r="H260" s="7"/>
      <c r="I260" s="7"/>
      <c r="J260" s="7"/>
    </row>
    <row r="261" spans="1:10" ht="12.75">
      <c r="A261" s="7"/>
      <c r="B261" s="7"/>
      <c r="C261" s="6"/>
      <c r="D261" s="6"/>
      <c r="E261" s="7"/>
      <c r="F261" s="7"/>
      <c r="G261" s="6"/>
      <c r="H261" s="7"/>
      <c r="I261" s="7"/>
      <c r="J261" s="7"/>
    </row>
    <row r="262" spans="1:10" ht="12.75">
      <c r="A262" s="7"/>
      <c r="B262" s="7"/>
      <c r="C262" s="6"/>
      <c r="D262" s="6"/>
      <c r="E262" s="7"/>
      <c r="F262" s="7"/>
      <c r="G262" s="6"/>
      <c r="H262" s="7"/>
      <c r="I262" s="7"/>
      <c r="J262" s="7"/>
    </row>
    <row r="263" spans="1:10" ht="12.75">
      <c r="A263" s="7"/>
      <c r="B263" s="7"/>
      <c r="C263" s="6"/>
      <c r="D263" s="6"/>
      <c r="E263" s="7"/>
      <c r="F263" s="7"/>
      <c r="G263" s="6"/>
      <c r="H263" s="7"/>
      <c r="I263" s="7"/>
      <c r="J263" s="7"/>
    </row>
    <row r="264" spans="1:10" ht="12.75">
      <c r="A264" s="7"/>
      <c r="B264" s="7"/>
      <c r="C264" s="6"/>
      <c r="D264" s="6"/>
      <c r="E264" s="7"/>
      <c r="F264" s="7"/>
      <c r="G264" s="6"/>
      <c r="H264" s="7"/>
      <c r="I264" s="7"/>
      <c r="J264" s="7"/>
    </row>
    <row r="265" spans="1:10" ht="12.75">
      <c r="A265" s="7"/>
      <c r="B265" s="7"/>
      <c r="C265" s="6"/>
      <c r="D265" s="6"/>
      <c r="E265" s="7"/>
      <c r="F265" s="7"/>
      <c r="G265" s="6"/>
      <c r="H265" s="7"/>
      <c r="I265" s="7"/>
      <c r="J265" s="7"/>
    </row>
    <row r="266" spans="1:10" ht="12.75">
      <c r="A266" s="7"/>
      <c r="B266" s="7"/>
      <c r="C266" s="6"/>
      <c r="D266" s="6"/>
      <c r="E266" s="7"/>
      <c r="F266" s="7"/>
      <c r="G266" s="6"/>
      <c r="H266" s="7"/>
      <c r="I266" s="7"/>
      <c r="J266" s="7"/>
    </row>
    <row r="267" spans="1:10" ht="12.75">
      <c r="A267" s="7"/>
      <c r="B267" s="7"/>
      <c r="C267" s="6"/>
      <c r="D267" s="6"/>
      <c r="E267" s="7"/>
      <c r="F267" s="7"/>
      <c r="G267" s="6"/>
      <c r="H267" s="7"/>
      <c r="I267" s="7"/>
      <c r="J267" s="7"/>
    </row>
    <row r="268" spans="1:10" ht="12.75">
      <c r="A268" s="7"/>
      <c r="B268" s="7"/>
      <c r="C268" s="6"/>
      <c r="D268" s="6"/>
      <c r="E268" s="7"/>
      <c r="F268" s="7"/>
      <c r="G268" s="6"/>
      <c r="H268" s="7"/>
      <c r="I268" s="7"/>
      <c r="J268" s="7"/>
    </row>
    <row r="269" spans="1:10" ht="12.75">
      <c r="A269" s="7"/>
      <c r="B269" s="7"/>
      <c r="C269" s="6"/>
      <c r="D269" s="6"/>
      <c r="E269" s="7"/>
      <c r="F269" s="7"/>
      <c r="G269" s="6"/>
      <c r="H269" s="7"/>
      <c r="I269" s="7"/>
      <c r="J269" s="7"/>
    </row>
  </sheetData>
  <sheetProtection password="EF65" sheet="1" objects="1" scenarios="1"/>
  <mergeCells count="69">
    <mergeCell ref="B14:F14"/>
    <mergeCell ref="G14:H14"/>
    <mergeCell ref="I14:J14"/>
    <mergeCell ref="A15:J15"/>
    <mergeCell ref="B12:F12"/>
    <mergeCell ref="G12:H12"/>
    <mergeCell ref="I12:J12"/>
    <mergeCell ref="B13:F13"/>
    <mergeCell ref="G13:H13"/>
    <mergeCell ref="I13:J13"/>
    <mergeCell ref="G3:J3"/>
    <mergeCell ref="G4:H4"/>
    <mergeCell ref="I4:J4"/>
    <mergeCell ref="G5:H5"/>
    <mergeCell ref="I5:J5"/>
    <mergeCell ref="A3:F4"/>
    <mergeCell ref="B5:F5"/>
    <mergeCell ref="A33:J33"/>
    <mergeCell ref="A34:J34"/>
    <mergeCell ref="B30:F30"/>
    <mergeCell ref="G30:I30"/>
    <mergeCell ref="B31:F31"/>
    <mergeCell ref="A32:J32"/>
    <mergeCell ref="B28:F28"/>
    <mergeCell ref="G28:I28"/>
    <mergeCell ref="B29:F29"/>
    <mergeCell ref="G29:I29"/>
    <mergeCell ref="B26:F26"/>
    <mergeCell ref="G26:I26"/>
    <mergeCell ref="B27:F27"/>
    <mergeCell ref="G27:I27"/>
    <mergeCell ref="A23:J23"/>
    <mergeCell ref="B24:F25"/>
    <mergeCell ref="G24:I25"/>
    <mergeCell ref="J24:J25"/>
    <mergeCell ref="A20:G20"/>
    <mergeCell ref="I20:J20"/>
    <mergeCell ref="A21:J21"/>
    <mergeCell ref="A22:B22"/>
    <mergeCell ref="C22:F22"/>
    <mergeCell ref="G22:H22"/>
    <mergeCell ref="I22:J22"/>
    <mergeCell ref="A16:J16"/>
    <mergeCell ref="A17:J17"/>
    <mergeCell ref="A18:J18"/>
    <mergeCell ref="A19:G19"/>
    <mergeCell ref="I19:J19"/>
    <mergeCell ref="B6:F6"/>
    <mergeCell ref="G6:H6"/>
    <mergeCell ref="I6:J6"/>
    <mergeCell ref="B7:F7"/>
    <mergeCell ref="G7:H7"/>
    <mergeCell ref="I7:J7"/>
    <mergeCell ref="B8:F8"/>
    <mergeCell ref="G8:H8"/>
    <mergeCell ref="I8:J8"/>
    <mergeCell ref="B9:F9"/>
    <mergeCell ref="G9:H9"/>
    <mergeCell ref="I9:J9"/>
    <mergeCell ref="B10:F10"/>
    <mergeCell ref="G10:H10"/>
    <mergeCell ref="I10:J10"/>
    <mergeCell ref="B11:F11"/>
    <mergeCell ref="G11:H11"/>
    <mergeCell ref="I11:J11"/>
    <mergeCell ref="A2:J2"/>
    <mergeCell ref="I1:J1"/>
    <mergeCell ref="G1:H1"/>
    <mergeCell ref="A1:F1"/>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G221"/>
  <sheetViews>
    <sheetView workbookViewId="0" topLeftCell="A2">
      <selection activeCell="D4" sqref="D4"/>
    </sheetView>
  </sheetViews>
  <sheetFormatPr defaultColWidth="9.140625" defaultRowHeight="12.75"/>
  <cols>
    <col min="1" max="1" width="4.421875" style="463" customWidth="1"/>
    <col min="2" max="2" width="44.7109375" style="463" customWidth="1"/>
    <col min="3" max="4" width="12.00390625" style="463" customWidth="1"/>
    <col min="5" max="6" width="12.00390625" style="428" customWidth="1"/>
    <col min="7" max="43" width="9.140625" style="428" customWidth="1"/>
    <col min="44" max="16384" width="9.140625" style="429" customWidth="1"/>
  </cols>
  <sheetData>
    <row r="1" spans="1:6" ht="12.75" customHeight="1">
      <c r="A1" s="971" t="s">
        <v>350</v>
      </c>
      <c r="B1" s="972"/>
      <c r="C1" s="803" t="s">
        <v>437</v>
      </c>
      <c r="D1" s="977"/>
      <c r="E1" s="978"/>
      <c r="F1" s="979"/>
    </row>
    <row r="2" spans="1:6" ht="12.75" customHeight="1">
      <c r="A2" s="973"/>
      <c r="B2" s="974"/>
      <c r="C2" s="980" t="s">
        <v>339</v>
      </c>
      <c r="D2" s="981"/>
      <c r="E2" s="980" t="s">
        <v>379</v>
      </c>
      <c r="F2" s="982"/>
    </row>
    <row r="3" spans="1:6" ht="12.75" customHeight="1">
      <c r="A3" s="975"/>
      <c r="B3" s="976"/>
      <c r="C3" s="430" t="s">
        <v>325</v>
      </c>
      <c r="D3" s="430" t="s">
        <v>504</v>
      </c>
      <c r="E3" s="430" t="s">
        <v>325</v>
      </c>
      <c r="F3" s="431" t="s">
        <v>504</v>
      </c>
    </row>
    <row r="4" spans="1:6" ht="18" customHeight="1">
      <c r="A4" s="262">
        <v>82</v>
      </c>
      <c r="B4" s="432" t="s">
        <v>394</v>
      </c>
      <c r="C4" s="433"/>
      <c r="D4" s="434">
        <f>+IF(EXACT('DP5'!I19,"ne"),38040,0)</f>
        <v>38040</v>
      </c>
      <c r="E4" s="435"/>
      <c r="F4" s="436"/>
    </row>
    <row r="5" spans="1:6" ht="18" customHeight="1">
      <c r="A5" s="268" t="s">
        <v>508</v>
      </c>
      <c r="B5" s="437" t="s">
        <v>307</v>
      </c>
      <c r="C5" s="438">
        <v>0</v>
      </c>
      <c r="D5" s="439">
        <f>+C5*1960</f>
        <v>0</v>
      </c>
      <c r="E5" s="440"/>
      <c r="F5" s="436"/>
    </row>
    <row r="6" spans="1:6" ht="18" customHeight="1">
      <c r="A6" s="262" t="s">
        <v>509</v>
      </c>
      <c r="B6" s="432" t="s">
        <v>308</v>
      </c>
      <c r="C6" s="434">
        <v>0</v>
      </c>
      <c r="D6" s="439">
        <f>+C6*3920</f>
        <v>0</v>
      </c>
      <c r="E6" s="440"/>
      <c r="F6" s="436"/>
    </row>
    <row r="7" spans="1:6" ht="18" customHeight="1">
      <c r="A7" s="268" t="s">
        <v>510</v>
      </c>
      <c r="B7" s="437" t="s">
        <v>351</v>
      </c>
      <c r="C7" s="434">
        <v>0</v>
      </c>
      <c r="D7" s="439">
        <f>+C7*1810</f>
        <v>0</v>
      </c>
      <c r="E7" s="440"/>
      <c r="F7" s="436"/>
    </row>
    <row r="8" spans="1:6" ht="18" customHeight="1">
      <c r="A8" s="262" t="s">
        <v>511</v>
      </c>
      <c r="B8" s="432" t="s">
        <v>352</v>
      </c>
      <c r="C8" s="434">
        <v>0</v>
      </c>
      <c r="D8" s="439">
        <f>+C8*3620</f>
        <v>0</v>
      </c>
      <c r="E8" s="440"/>
      <c r="F8" s="436"/>
    </row>
    <row r="9" spans="1:6" ht="18" customHeight="1">
      <c r="A9" s="262">
        <v>85</v>
      </c>
      <c r="B9" s="432" t="s">
        <v>353</v>
      </c>
      <c r="C9" s="434">
        <v>0</v>
      </c>
      <c r="D9" s="439">
        <f>+C9*595</f>
        <v>0</v>
      </c>
      <c r="E9" s="440"/>
      <c r="F9" s="436"/>
    </row>
    <row r="10" spans="1:6" ht="18" customHeight="1">
      <c r="A10" s="262">
        <v>86</v>
      </c>
      <c r="B10" s="432" t="s">
        <v>395</v>
      </c>
      <c r="C10" s="434">
        <v>0</v>
      </c>
      <c r="D10" s="439">
        <f>+C10*1190</f>
        <v>0</v>
      </c>
      <c r="E10" s="440"/>
      <c r="F10" s="436"/>
    </row>
    <row r="11" spans="1:6" ht="18" customHeight="1">
      <c r="A11" s="262">
        <v>87</v>
      </c>
      <c r="B11" s="432" t="s">
        <v>354</v>
      </c>
      <c r="C11" s="434">
        <v>0</v>
      </c>
      <c r="D11" s="439">
        <f>+C11*4170</f>
        <v>0</v>
      </c>
      <c r="E11" s="440"/>
      <c r="F11" s="436"/>
    </row>
    <row r="12" spans="1:6" ht="18" customHeight="1">
      <c r="A12" s="262">
        <v>88</v>
      </c>
      <c r="B12" s="432" t="s">
        <v>396</v>
      </c>
      <c r="C12" s="434">
        <v>0</v>
      </c>
      <c r="D12" s="439">
        <f>+C12*950</f>
        <v>0</v>
      </c>
      <c r="E12" s="440"/>
      <c r="F12" s="436"/>
    </row>
    <row r="13" spans="1:6" ht="18" customHeight="1">
      <c r="A13" s="262">
        <v>89</v>
      </c>
      <c r="B13" s="432" t="s">
        <v>355</v>
      </c>
      <c r="C13" s="433"/>
      <c r="D13" s="434">
        <v>0</v>
      </c>
      <c r="E13" s="435"/>
      <c r="F13" s="436"/>
    </row>
    <row r="14" spans="1:6" ht="18" customHeight="1">
      <c r="A14" s="262">
        <v>90</v>
      </c>
      <c r="B14" s="432" t="s">
        <v>505</v>
      </c>
      <c r="C14" s="433"/>
      <c r="D14" s="434">
        <v>0</v>
      </c>
      <c r="E14" s="435"/>
      <c r="F14" s="436"/>
    </row>
    <row r="15" spans="1:6" ht="18" customHeight="1">
      <c r="A15" s="262">
        <v>91</v>
      </c>
      <c r="B15" s="432" t="s">
        <v>309</v>
      </c>
      <c r="C15" s="433"/>
      <c r="D15" s="434">
        <v>0</v>
      </c>
      <c r="E15" s="435"/>
      <c r="F15" s="436"/>
    </row>
    <row r="16" spans="1:6" ht="18" customHeight="1">
      <c r="A16" s="262">
        <v>92</v>
      </c>
      <c r="B16" s="432" t="s">
        <v>310</v>
      </c>
      <c r="C16" s="433"/>
      <c r="D16" s="434">
        <v>0</v>
      </c>
      <c r="E16" s="435"/>
      <c r="F16" s="436"/>
    </row>
    <row r="17" spans="1:6" ht="18" customHeight="1">
      <c r="A17" s="441">
        <v>93</v>
      </c>
      <c r="B17" s="432" t="s">
        <v>506</v>
      </c>
      <c r="C17" s="434">
        <v>0</v>
      </c>
      <c r="D17" s="434">
        <v>0</v>
      </c>
      <c r="E17" s="442"/>
      <c r="F17" s="436"/>
    </row>
    <row r="18" spans="1:6" ht="18" customHeight="1">
      <c r="A18" s="262">
        <v>94</v>
      </c>
      <c r="B18" s="443" t="s">
        <v>356</v>
      </c>
      <c r="C18" s="433"/>
      <c r="D18" s="434">
        <v>0</v>
      </c>
      <c r="E18" s="433"/>
      <c r="F18" s="436"/>
    </row>
    <row r="19" spans="1:6" ht="18" customHeight="1">
      <c r="A19" s="441">
        <v>95</v>
      </c>
      <c r="B19" s="443" t="s">
        <v>357</v>
      </c>
      <c r="C19" s="433"/>
      <c r="D19" s="444">
        <v>0</v>
      </c>
      <c r="E19" s="433"/>
      <c r="F19" s="436"/>
    </row>
    <row r="20" spans="1:6" ht="36" customHeight="1">
      <c r="A20" s="267">
        <v>96</v>
      </c>
      <c r="B20" s="445" t="s">
        <v>512</v>
      </c>
      <c r="C20" s="433"/>
      <c r="D20" s="442">
        <f>SUM(D4:D19)</f>
        <v>38040</v>
      </c>
      <c r="E20" s="433"/>
      <c r="F20" s="446"/>
    </row>
    <row r="21" spans="1:6" ht="24" customHeight="1">
      <c r="A21" s="267">
        <v>97</v>
      </c>
      <c r="B21" s="445" t="s">
        <v>513</v>
      </c>
      <c r="C21" s="447"/>
      <c r="D21" s="448">
        <f>MAX(+'DP5'!G14-'DP6'!D20,0)</f>
        <v>0</v>
      </c>
      <c r="E21" s="449"/>
      <c r="F21" s="450"/>
    </row>
    <row r="22" spans="1:6" ht="18" customHeight="1">
      <c r="A22" s="262">
        <v>98</v>
      </c>
      <c r="B22" s="432" t="s">
        <v>358</v>
      </c>
      <c r="C22" s="433"/>
      <c r="D22" s="442">
        <f>+MAX(INT(D21/100)*100,0)</f>
        <v>0</v>
      </c>
      <c r="E22" s="435"/>
      <c r="F22" s="451"/>
    </row>
    <row r="23" spans="1:6" ht="18" customHeight="1" thickBot="1">
      <c r="A23" s="263">
        <v>99</v>
      </c>
      <c r="B23" s="452" t="s">
        <v>507</v>
      </c>
      <c r="C23" s="453"/>
      <c r="D23" s="454">
        <f>IF(D22&lt;=109200,D22*0.15,0)+IF(D22&gt;218400,0,1)*IF(D22&gt;109200,16380+0.2*(D22-109200),0)+IF(D22&gt;331200,0,1)*IF(D22&gt;218400,38220+0.25*(D22-218400),0)+IF(D22&gt;331200,66420+0.32*(D22-331200),0)</f>
        <v>0</v>
      </c>
      <c r="E23" s="455"/>
      <c r="F23" s="456"/>
    </row>
    <row r="24" spans="1:7" ht="15.75" customHeight="1" thickBot="1">
      <c r="A24" s="983" t="s">
        <v>514</v>
      </c>
      <c r="B24" s="984"/>
      <c r="C24" s="984"/>
      <c r="D24" s="984"/>
      <c r="E24" s="985"/>
      <c r="F24" s="985"/>
      <c r="G24" s="457"/>
    </row>
    <row r="25" spans="1:7" ht="12.75" customHeight="1">
      <c r="A25" s="986"/>
      <c r="B25" s="609"/>
      <c r="C25" s="803" t="s">
        <v>437</v>
      </c>
      <c r="D25" s="977"/>
      <c r="E25" s="978"/>
      <c r="F25" s="979"/>
      <c r="G25" s="457"/>
    </row>
    <row r="26" spans="1:7" ht="12.75" customHeight="1">
      <c r="A26" s="611"/>
      <c r="B26" s="612"/>
      <c r="C26" s="980" t="s">
        <v>339</v>
      </c>
      <c r="D26" s="981"/>
      <c r="E26" s="980" t="s">
        <v>379</v>
      </c>
      <c r="F26" s="982"/>
      <c r="G26" s="458"/>
    </row>
    <row r="27" spans="1:7" ht="36" customHeight="1">
      <c r="A27" s="262">
        <v>100</v>
      </c>
      <c r="B27" s="459" t="s">
        <v>311</v>
      </c>
      <c r="C27" s="987">
        <f>IF(Př2!F45&lt;0,Př2!F45,MAX(-'DP5'!G11,0))</f>
        <v>0</v>
      </c>
      <c r="D27" s="988"/>
      <c r="E27" s="989"/>
      <c r="F27" s="990"/>
      <c r="G27" s="458"/>
    </row>
    <row r="28" spans="1:7" ht="24" customHeight="1">
      <c r="A28" s="262">
        <v>101</v>
      </c>
      <c r="B28" s="460" t="s">
        <v>312</v>
      </c>
      <c r="C28" s="987">
        <f>IF(Př2!F47&gt;0,Př2!F47,+D23)</f>
        <v>0</v>
      </c>
      <c r="D28" s="988"/>
      <c r="E28" s="989"/>
      <c r="F28" s="990"/>
      <c r="G28" s="458"/>
    </row>
    <row r="29" spans="1:7" ht="24" customHeight="1">
      <c r="A29" s="262">
        <v>102</v>
      </c>
      <c r="B29" s="459" t="s">
        <v>515</v>
      </c>
      <c r="C29" s="991">
        <f>+Př3!F12</f>
        <v>0</v>
      </c>
      <c r="D29" s="988"/>
      <c r="E29" s="989"/>
      <c r="F29" s="990"/>
      <c r="G29" s="458"/>
    </row>
    <row r="30" spans="1:7" ht="24" customHeight="1">
      <c r="A30" s="262">
        <v>103</v>
      </c>
      <c r="B30" s="459" t="s">
        <v>600</v>
      </c>
      <c r="C30" s="987">
        <f>+C29+C28</f>
        <v>0</v>
      </c>
      <c r="D30" s="988"/>
      <c r="E30" s="989"/>
      <c r="F30" s="990"/>
      <c r="G30" s="458"/>
    </row>
    <row r="31" spans="1:7" ht="24" customHeight="1">
      <c r="A31" s="262">
        <v>104</v>
      </c>
      <c r="B31" s="459" t="s">
        <v>313</v>
      </c>
      <c r="C31" s="987">
        <f>MIN(C30,Př3!F17)</f>
        <v>0</v>
      </c>
      <c r="D31" s="988"/>
      <c r="E31" s="989"/>
      <c r="F31" s="990"/>
      <c r="G31" s="458"/>
    </row>
    <row r="32" spans="1:7" ht="20.25" customHeight="1">
      <c r="A32" s="262">
        <v>105</v>
      </c>
      <c r="B32" s="459" t="s">
        <v>601</v>
      </c>
      <c r="C32" s="987">
        <f>+C30-C31</f>
        <v>0</v>
      </c>
      <c r="D32" s="988"/>
      <c r="E32" s="989"/>
      <c r="F32" s="990"/>
      <c r="G32" s="458"/>
    </row>
    <row r="33" spans="1:7" ht="24" customHeight="1">
      <c r="A33" s="262">
        <v>106</v>
      </c>
      <c r="B33" s="459" t="s">
        <v>602</v>
      </c>
      <c r="C33" s="987">
        <f>+Př3!F24</f>
        <v>0</v>
      </c>
      <c r="D33" s="988"/>
      <c r="E33" s="989"/>
      <c r="F33" s="990"/>
      <c r="G33" s="458"/>
    </row>
    <row r="34" spans="1:7" ht="24" customHeight="1">
      <c r="A34" s="262">
        <v>107</v>
      </c>
      <c r="B34" s="459" t="s">
        <v>603</v>
      </c>
      <c r="C34" s="987">
        <f>+C32-C33</f>
        <v>0</v>
      </c>
      <c r="D34" s="988"/>
      <c r="E34" s="989"/>
      <c r="F34" s="990"/>
      <c r="G34" s="458"/>
    </row>
    <row r="35" spans="1:7" ht="20.25" customHeight="1">
      <c r="A35" s="262">
        <v>108</v>
      </c>
      <c r="B35" s="459" t="s">
        <v>604</v>
      </c>
      <c r="C35" s="997">
        <v>0</v>
      </c>
      <c r="D35" s="998"/>
      <c r="E35" s="989"/>
      <c r="F35" s="990"/>
      <c r="G35" s="458"/>
    </row>
    <row r="36" spans="1:7" ht="20.25" customHeight="1" thickBot="1">
      <c r="A36" s="263">
        <v>109</v>
      </c>
      <c r="B36" s="461" t="s">
        <v>138</v>
      </c>
      <c r="C36" s="993">
        <f>+C35+C34</f>
        <v>0</v>
      </c>
      <c r="D36" s="994"/>
      <c r="E36" s="995"/>
      <c r="F36" s="996"/>
      <c r="G36" s="458"/>
    </row>
    <row r="37" spans="1:7" ht="12.75" customHeight="1">
      <c r="A37" s="986">
        <v>6</v>
      </c>
      <c r="B37" s="992"/>
      <c r="C37" s="992"/>
      <c r="D37" s="992"/>
      <c r="E37" s="992"/>
      <c r="F37" s="992"/>
      <c r="G37" s="458"/>
    </row>
    <row r="38" spans="1:4" ht="12.75">
      <c r="A38" s="462"/>
      <c r="B38" s="462"/>
      <c r="C38" s="462"/>
      <c r="D38" s="462"/>
    </row>
    <row r="39" spans="1:4" ht="12.75">
      <c r="A39" s="462"/>
      <c r="B39" s="462"/>
      <c r="C39" s="462"/>
      <c r="D39" s="462"/>
    </row>
    <row r="40" spans="1:4" ht="12.75">
      <c r="A40" s="462"/>
      <c r="B40" s="462"/>
      <c r="C40" s="462"/>
      <c r="D40" s="462"/>
    </row>
    <row r="41" spans="1:4" ht="12.75">
      <c r="A41" s="462"/>
      <c r="B41" s="462"/>
      <c r="C41" s="462"/>
      <c r="D41" s="462"/>
    </row>
    <row r="42" spans="1:4" ht="12.75">
      <c r="A42" s="462"/>
      <c r="B42" s="462"/>
      <c r="C42" s="462"/>
      <c r="D42" s="462"/>
    </row>
    <row r="43" spans="1:4" ht="12.75">
      <c r="A43" s="462"/>
      <c r="B43" s="462"/>
      <c r="C43" s="462"/>
      <c r="D43" s="462"/>
    </row>
    <row r="44" spans="1:4" ht="12.75">
      <c r="A44" s="462"/>
      <c r="B44" s="462"/>
      <c r="C44" s="462"/>
      <c r="D44" s="462"/>
    </row>
    <row r="45" spans="1:4" ht="12.75">
      <c r="A45" s="462"/>
      <c r="B45" s="462"/>
      <c r="C45" s="462"/>
      <c r="D45" s="462"/>
    </row>
    <row r="46" spans="1:4" ht="12.75">
      <c r="A46" s="462"/>
      <c r="B46" s="462"/>
      <c r="C46" s="462"/>
      <c r="D46" s="462"/>
    </row>
    <row r="47" spans="1:4" ht="12.75">
      <c r="A47" s="462"/>
      <c r="B47" s="462"/>
      <c r="C47" s="462"/>
      <c r="D47" s="462"/>
    </row>
    <row r="48" spans="1:4" ht="12.75">
      <c r="A48" s="462"/>
      <c r="B48" s="462"/>
      <c r="C48" s="462"/>
      <c r="D48" s="462"/>
    </row>
    <row r="49" spans="1:4" ht="12.75">
      <c r="A49" s="462"/>
      <c r="B49" s="462"/>
      <c r="C49" s="462"/>
      <c r="D49" s="462"/>
    </row>
    <row r="50" spans="1:4" ht="12.75">
      <c r="A50" s="462"/>
      <c r="B50" s="462"/>
      <c r="C50" s="462"/>
      <c r="D50" s="462"/>
    </row>
    <row r="51" spans="1:4" ht="12.75">
      <c r="A51" s="462"/>
      <c r="B51" s="462"/>
      <c r="C51" s="462"/>
      <c r="D51" s="462"/>
    </row>
    <row r="52" spans="1:4" ht="12.75">
      <c r="A52" s="462"/>
      <c r="B52" s="462"/>
      <c r="C52" s="462"/>
      <c r="D52" s="462"/>
    </row>
    <row r="53" spans="1:4" ht="12.75">
      <c r="A53" s="462"/>
      <c r="B53" s="462"/>
      <c r="C53" s="462"/>
      <c r="D53" s="462"/>
    </row>
    <row r="54" spans="1:4" ht="12.75">
      <c r="A54" s="462"/>
      <c r="B54" s="462"/>
      <c r="C54" s="462"/>
      <c r="D54" s="462"/>
    </row>
    <row r="55" spans="1:4" ht="12.75">
      <c r="A55" s="462"/>
      <c r="B55" s="462"/>
      <c r="C55" s="462"/>
      <c r="D55" s="462"/>
    </row>
    <row r="56" spans="1:4" ht="12.75">
      <c r="A56" s="462"/>
      <c r="B56" s="462"/>
      <c r="C56" s="462"/>
      <c r="D56" s="462"/>
    </row>
    <row r="57" spans="1:4" ht="12.75">
      <c r="A57" s="462"/>
      <c r="B57" s="462"/>
      <c r="C57" s="462"/>
      <c r="D57" s="462"/>
    </row>
    <row r="58" spans="1:4" ht="12.75">
      <c r="A58" s="462"/>
      <c r="B58" s="462"/>
      <c r="C58" s="462"/>
      <c r="D58" s="462"/>
    </row>
    <row r="59" spans="1:4" ht="12.75">
      <c r="A59" s="462"/>
      <c r="B59" s="462"/>
      <c r="C59" s="462"/>
      <c r="D59" s="462"/>
    </row>
    <row r="60" spans="1:4" ht="12.75">
      <c r="A60" s="462"/>
      <c r="B60" s="462"/>
      <c r="C60" s="462"/>
      <c r="D60" s="462"/>
    </row>
    <row r="61" spans="1:4" ht="12.75">
      <c r="A61" s="462"/>
      <c r="B61" s="462"/>
      <c r="C61" s="462"/>
      <c r="D61" s="462"/>
    </row>
    <row r="62" spans="1:4" ht="12.75">
      <c r="A62" s="462"/>
      <c r="B62" s="462"/>
      <c r="C62" s="462"/>
      <c r="D62" s="462"/>
    </row>
    <row r="63" spans="1:4" ht="12.75">
      <c r="A63" s="462"/>
      <c r="B63" s="462"/>
      <c r="C63" s="462"/>
      <c r="D63" s="462"/>
    </row>
    <row r="64" spans="1:4" ht="12.75">
      <c r="A64" s="462"/>
      <c r="B64" s="462"/>
      <c r="C64" s="462"/>
      <c r="D64" s="462"/>
    </row>
    <row r="65" spans="1:4" ht="12.75">
      <c r="A65" s="462"/>
      <c r="B65" s="462"/>
      <c r="C65" s="462"/>
      <c r="D65" s="462"/>
    </row>
    <row r="66" spans="1:4" ht="12.75">
      <c r="A66" s="462"/>
      <c r="B66" s="462"/>
      <c r="C66" s="462"/>
      <c r="D66" s="462"/>
    </row>
    <row r="67" spans="1:4" ht="12.75">
      <c r="A67" s="462"/>
      <c r="B67" s="462"/>
      <c r="C67" s="462"/>
      <c r="D67" s="462"/>
    </row>
    <row r="68" spans="1:4" ht="12.75">
      <c r="A68" s="462"/>
      <c r="B68" s="462"/>
      <c r="C68" s="462"/>
      <c r="D68" s="462"/>
    </row>
    <row r="69" spans="1:4" ht="12.75">
      <c r="A69" s="462"/>
      <c r="B69" s="462"/>
      <c r="C69" s="462"/>
      <c r="D69" s="462"/>
    </row>
    <row r="70" spans="1:4" ht="12.75">
      <c r="A70" s="462"/>
      <c r="B70" s="462"/>
      <c r="C70" s="462"/>
      <c r="D70" s="462"/>
    </row>
    <row r="71" spans="1:4" ht="12.75">
      <c r="A71" s="462"/>
      <c r="B71" s="462"/>
      <c r="C71" s="462"/>
      <c r="D71" s="462"/>
    </row>
    <row r="72" spans="1:4" ht="12.75">
      <c r="A72" s="462"/>
      <c r="B72" s="462"/>
      <c r="C72" s="462"/>
      <c r="D72" s="462"/>
    </row>
    <row r="73" spans="1:4" ht="12.75">
      <c r="A73" s="462"/>
      <c r="B73" s="462"/>
      <c r="C73" s="462"/>
      <c r="D73" s="462"/>
    </row>
    <row r="74" spans="1:4" ht="12.75">
      <c r="A74" s="462"/>
      <c r="B74" s="462"/>
      <c r="C74" s="462"/>
      <c r="D74" s="462"/>
    </row>
    <row r="75" spans="1:4" ht="12.75">
      <c r="A75" s="462"/>
      <c r="B75" s="462"/>
      <c r="C75" s="462"/>
      <c r="D75" s="462"/>
    </row>
    <row r="76" spans="1:4" ht="12.75">
      <c r="A76" s="462"/>
      <c r="B76" s="462"/>
      <c r="C76" s="462"/>
      <c r="D76" s="462"/>
    </row>
    <row r="77" spans="1:4" ht="12.75">
      <c r="A77" s="462"/>
      <c r="B77" s="462"/>
      <c r="C77" s="462"/>
      <c r="D77" s="462"/>
    </row>
    <row r="78" spans="1:4" ht="12.75">
      <c r="A78" s="462"/>
      <c r="B78" s="462"/>
      <c r="C78" s="462"/>
      <c r="D78" s="462"/>
    </row>
    <row r="79" spans="1:4" ht="12.75">
      <c r="A79" s="462"/>
      <c r="B79" s="462"/>
      <c r="C79" s="462"/>
      <c r="D79" s="462"/>
    </row>
    <row r="80" spans="1:4" ht="12.75">
      <c r="A80" s="462"/>
      <c r="B80" s="462"/>
      <c r="C80" s="462"/>
      <c r="D80" s="462"/>
    </row>
    <row r="81" spans="1:4" ht="12.75">
      <c r="A81" s="462"/>
      <c r="B81" s="462"/>
      <c r="C81" s="462"/>
      <c r="D81" s="462"/>
    </row>
    <row r="82" spans="1:4" ht="12.75">
      <c r="A82" s="462"/>
      <c r="B82" s="462"/>
      <c r="C82" s="462"/>
      <c r="D82" s="462"/>
    </row>
    <row r="83" spans="1:4" ht="12.75">
      <c r="A83" s="462"/>
      <c r="B83" s="462"/>
      <c r="C83" s="462"/>
      <c r="D83" s="462"/>
    </row>
    <row r="84" spans="1:4" ht="12.75">
      <c r="A84" s="462"/>
      <c r="B84" s="462"/>
      <c r="C84" s="462"/>
      <c r="D84" s="462"/>
    </row>
    <row r="85" spans="1:4" ht="12.75">
      <c r="A85" s="462"/>
      <c r="B85" s="462"/>
      <c r="C85" s="462"/>
      <c r="D85" s="462"/>
    </row>
    <row r="86" spans="1:4" ht="12.75">
      <c r="A86" s="462"/>
      <c r="B86" s="462"/>
      <c r="C86" s="462"/>
      <c r="D86" s="462"/>
    </row>
    <row r="87" spans="1:4" ht="12.75">
      <c r="A87" s="462"/>
      <c r="B87" s="462"/>
      <c r="C87" s="462"/>
      <c r="D87" s="462"/>
    </row>
    <row r="88" spans="1:4" ht="12.75">
      <c r="A88" s="462"/>
      <c r="B88" s="462"/>
      <c r="C88" s="462"/>
      <c r="D88" s="462"/>
    </row>
    <row r="89" spans="1:4" ht="12.75">
      <c r="A89" s="462"/>
      <c r="B89" s="462"/>
      <c r="C89" s="462"/>
      <c r="D89" s="462"/>
    </row>
    <row r="90" spans="1:4" ht="12.75">
      <c r="A90" s="462"/>
      <c r="B90" s="462"/>
      <c r="C90" s="462"/>
      <c r="D90" s="462"/>
    </row>
    <row r="91" spans="1:4" ht="12.75">
      <c r="A91" s="462"/>
      <c r="B91" s="462"/>
      <c r="C91" s="462"/>
      <c r="D91" s="462"/>
    </row>
    <row r="92" spans="1:4" ht="12.75">
      <c r="A92" s="462"/>
      <c r="B92" s="462"/>
      <c r="C92" s="462"/>
      <c r="D92" s="462"/>
    </row>
    <row r="93" spans="1:4" ht="12.75">
      <c r="A93" s="462"/>
      <c r="B93" s="462"/>
      <c r="C93" s="462"/>
      <c r="D93" s="462"/>
    </row>
    <row r="94" spans="1:4" ht="12.75">
      <c r="A94" s="462"/>
      <c r="B94" s="462"/>
      <c r="C94" s="462"/>
      <c r="D94" s="462"/>
    </row>
    <row r="95" spans="1:4" ht="12.75">
      <c r="A95" s="462"/>
      <c r="B95" s="462"/>
      <c r="C95" s="462"/>
      <c r="D95" s="462"/>
    </row>
    <row r="96" spans="1:4" ht="12.75">
      <c r="A96" s="462"/>
      <c r="B96" s="462"/>
      <c r="C96" s="462"/>
      <c r="D96" s="462"/>
    </row>
    <row r="97" spans="1:4" ht="12.75">
      <c r="A97" s="462"/>
      <c r="B97" s="462"/>
      <c r="C97" s="462"/>
      <c r="D97" s="462"/>
    </row>
    <row r="98" spans="1:4" ht="12.75">
      <c r="A98" s="462"/>
      <c r="B98" s="462"/>
      <c r="C98" s="462"/>
      <c r="D98" s="462"/>
    </row>
    <row r="99" spans="1:4" ht="12.75">
      <c r="A99" s="462"/>
      <c r="B99" s="462"/>
      <c r="C99" s="462"/>
      <c r="D99" s="462"/>
    </row>
    <row r="100" spans="1:4" ht="12.75">
      <c r="A100" s="462"/>
      <c r="B100" s="462"/>
      <c r="C100" s="462"/>
      <c r="D100" s="462"/>
    </row>
    <row r="101" spans="1:4" ht="12.75">
      <c r="A101" s="462"/>
      <c r="B101" s="462"/>
      <c r="C101" s="462"/>
      <c r="D101" s="462"/>
    </row>
    <row r="102" spans="1:4" ht="12.75">
      <c r="A102" s="462"/>
      <c r="B102" s="462"/>
      <c r="C102" s="462"/>
      <c r="D102" s="462"/>
    </row>
    <row r="103" spans="1:4" ht="12.75">
      <c r="A103" s="462"/>
      <c r="B103" s="462"/>
      <c r="C103" s="462"/>
      <c r="D103" s="462"/>
    </row>
    <row r="104" spans="1:4" ht="12.75">
      <c r="A104" s="462"/>
      <c r="B104" s="462"/>
      <c r="C104" s="462"/>
      <c r="D104" s="462"/>
    </row>
    <row r="105" spans="1:4" ht="12.75">
      <c r="A105" s="462"/>
      <c r="B105" s="462"/>
      <c r="C105" s="462"/>
      <c r="D105" s="462"/>
    </row>
    <row r="106" spans="1:4" ht="12.75">
      <c r="A106" s="462"/>
      <c r="B106" s="462"/>
      <c r="C106" s="462"/>
      <c r="D106" s="462"/>
    </row>
    <row r="107" spans="1:4" ht="12.75">
      <c r="A107" s="462"/>
      <c r="B107" s="462"/>
      <c r="C107" s="462"/>
      <c r="D107" s="462"/>
    </row>
    <row r="108" spans="1:4" ht="12.75">
      <c r="A108" s="462"/>
      <c r="B108" s="462"/>
      <c r="C108" s="462"/>
      <c r="D108" s="462"/>
    </row>
    <row r="109" spans="1:4" ht="12.75">
      <c r="A109" s="462"/>
      <c r="B109" s="462"/>
      <c r="C109" s="462"/>
      <c r="D109" s="462"/>
    </row>
    <row r="110" spans="1:4" ht="12.75">
      <c r="A110" s="462"/>
      <c r="B110" s="462"/>
      <c r="C110" s="462"/>
      <c r="D110" s="462"/>
    </row>
    <row r="111" spans="1:4" ht="12.75">
      <c r="A111" s="462"/>
      <c r="B111" s="462"/>
      <c r="C111" s="462"/>
      <c r="D111" s="462"/>
    </row>
    <row r="112" spans="1:4" ht="12.75">
      <c r="A112" s="462"/>
      <c r="B112" s="462"/>
      <c r="C112" s="462"/>
      <c r="D112" s="462"/>
    </row>
    <row r="113" spans="1:4" ht="12.75">
      <c r="A113" s="462"/>
      <c r="B113" s="462"/>
      <c r="C113" s="462"/>
      <c r="D113" s="462"/>
    </row>
    <row r="114" spans="1:4" ht="12.75">
      <c r="A114" s="462"/>
      <c r="B114" s="462"/>
      <c r="C114" s="462"/>
      <c r="D114" s="462"/>
    </row>
    <row r="115" spans="1:4" ht="12.75">
      <c r="A115" s="462"/>
      <c r="B115" s="462"/>
      <c r="C115" s="462"/>
      <c r="D115" s="462"/>
    </row>
    <row r="116" spans="1:4" ht="12.75">
      <c r="A116" s="462"/>
      <c r="B116" s="462"/>
      <c r="C116" s="462"/>
      <c r="D116" s="462"/>
    </row>
    <row r="117" spans="1:4" ht="12.75">
      <c r="A117" s="462"/>
      <c r="B117" s="462"/>
      <c r="C117" s="462"/>
      <c r="D117" s="462"/>
    </row>
    <row r="118" spans="1:4" ht="12.75">
      <c r="A118" s="462"/>
      <c r="B118" s="462"/>
      <c r="C118" s="462"/>
      <c r="D118" s="462"/>
    </row>
    <row r="119" spans="1:4" ht="12.75">
      <c r="A119" s="462"/>
      <c r="B119" s="462"/>
      <c r="C119" s="462"/>
      <c r="D119" s="462"/>
    </row>
    <row r="120" spans="1:4" ht="12.75">
      <c r="A120" s="462"/>
      <c r="B120" s="462"/>
      <c r="C120" s="462"/>
      <c r="D120" s="462"/>
    </row>
    <row r="121" spans="1:4" ht="12.75">
      <c r="A121" s="462"/>
      <c r="B121" s="462"/>
      <c r="C121" s="462"/>
      <c r="D121" s="462"/>
    </row>
    <row r="122" spans="1:4" ht="12.75">
      <c r="A122" s="462"/>
      <c r="B122" s="462"/>
      <c r="C122" s="462"/>
      <c r="D122" s="462"/>
    </row>
    <row r="123" spans="1:4" ht="12.75">
      <c r="A123" s="462"/>
      <c r="B123" s="462"/>
      <c r="C123" s="462"/>
      <c r="D123" s="462"/>
    </row>
    <row r="124" spans="1:4" ht="12.75">
      <c r="A124" s="462"/>
      <c r="B124" s="462"/>
      <c r="C124" s="462"/>
      <c r="D124" s="462"/>
    </row>
    <row r="125" spans="1:4" ht="12.75">
      <c r="A125" s="462"/>
      <c r="B125" s="462"/>
      <c r="C125" s="462"/>
      <c r="D125" s="462"/>
    </row>
    <row r="126" spans="1:4" ht="12.75">
      <c r="A126" s="462"/>
      <c r="B126" s="462"/>
      <c r="C126" s="462"/>
      <c r="D126" s="462"/>
    </row>
    <row r="127" spans="1:4" ht="12.75">
      <c r="A127" s="462"/>
      <c r="B127" s="462"/>
      <c r="C127" s="462"/>
      <c r="D127" s="462"/>
    </row>
    <row r="128" spans="1:4" ht="12.75">
      <c r="A128" s="462"/>
      <c r="B128" s="462"/>
      <c r="C128" s="462"/>
      <c r="D128" s="462"/>
    </row>
    <row r="129" spans="1:4" ht="12.75">
      <c r="A129" s="462"/>
      <c r="B129" s="462"/>
      <c r="C129" s="462"/>
      <c r="D129" s="462"/>
    </row>
    <row r="130" spans="1:4" ht="12.75">
      <c r="A130" s="462"/>
      <c r="B130" s="462"/>
      <c r="C130" s="462"/>
      <c r="D130" s="462"/>
    </row>
    <row r="131" spans="1:4" ht="12.75">
      <c r="A131" s="462"/>
      <c r="B131" s="462"/>
      <c r="C131" s="462"/>
      <c r="D131" s="462"/>
    </row>
    <row r="132" spans="1:4" ht="12.75">
      <c r="A132" s="462"/>
      <c r="B132" s="462"/>
      <c r="C132" s="462"/>
      <c r="D132" s="462"/>
    </row>
    <row r="133" spans="1:4" ht="12.75">
      <c r="A133" s="462"/>
      <c r="B133" s="462"/>
      <c r="C133" s="462"/>
      <c r="D133" s="462"/>
    </row>
    <row r="134" spans="1:4" ht="12.75">
      <c r="A134" s="462"/>
      <c r="B134" s="462"/>
      <c r="C134" s="462"/>
      <c r="D134" s="462"/>
    </row>
    <row r="135" spans="1:4" ht="12.75">
      <c r="A135" s="462"/>
      <c r="B135" s="462"/>
      <c r="C135" s="462"/>
      <c r="D135" s="462"/>
    </row>
    <row r="136" spans="1:4" ht="12.75">
      <c r="A136" s="462"/>
      <c r="B136" s="462"/>
      <c r="C136" s="462"/>
      <c r="D136" s="462"/>
    </row>
    <row r="137" spans="1:4" ht="12.75">
      <c r="A137" s="462"/>
      <c r="B137" s="462"/>
      <c r="C137" s="462"/>
      <c r="D137" s="462"/>
    </row>
    <row r="138" spans="1:4" ht="12.75">
      <c r="A138" s="462"/>
      <c r="B138" s="462"/>
      <c r="C138" s="462"/>
      <c r="D138" s="462"/>
    </row>
    <row r="139" spans="1:4" ht="12.75">
      <c r="A139" s="462"/>
      <c r="B139" s="462"/>
      <c r="C139" s="462"/>
      <c r="D139" s="462"/>
    </row>
    <row r="140" spans="1:4" ht="12.75">
      <c r="A140" s="462"/>
      <c r="B140" s="462"/>
      <c r="C140" s="462"/>
      <c r="D140" s="462"/>
    </row>
    <row r="141" spans="1:4" ht="12.75">
      <c r="A141" s="462"/>
      <c r="B141" s="462"/>
      <c r="C141" s="462"/>
      <c r="D141" s="462"/>
    </row>
    <row r="142" spans="1:4" ht="12.75">
      <c r="A142" s="462"/>
      <c r="B142" s="462"/>
      <c r="C142" s="462"/>
      <c r="D142" s="462"/>
    </row>
    <row r="143" spans="1:4" ht="12.75">
      <c r="A143" s="462"/>
      <c r="B143" s="462"/>
      <c r="C143" s="462"/>
      <c r="D143" s="462"/>
    </row>
    <row r="144" spans="1:4" ht="12.75">
      <c r="A144" s="462"/>
      <c r="B144" s="462"/>
      <c r="C144" s="462"/>
      <c r="D144" s="462"/>
    </row>
    <row r="145" spans="1:4" ht="12.75">
      <c r="A145" s="462"/>
      <c r="B145" s="462"/>
      <c r="C145" s="462"/>
      <c r="D145" s="462"/>
    </row>
    <row r="146" spans="1:4" ht="12.75">
      <c r="A146" s="462"/>
      <c r="B146" s="462"/>
      <c r="C146" s="462"/>
      <c r="D146" s="462"/>
    </row>
    <row r="147" spans="1:4" ht="12.75">
      <c r="A147" s="462"/>
      <c r="B147" s="462"/>
      <c r="C147" s="462"/>
      <c r="D147" s="462"/>
    </row>
    <row r="148" spans="1:4" ht="12.75">
      <c r="A148" s="462"/>
      <c r="B148" s="462"/>
      <c r="C148" s="462"/>
      <c r="D148" s="462"/>
    </row>
    <row r="149" spans="1:4" ht="12.75">
      <c r="A149" s="462"/>
      <c r="B149" s="462"/>
      <c r="C149" s="462"/>
      <c r="D149" s="462"/>
    </row>
    <row r="150" spans="1:4" ht="12.75">
      <c r="A150" s="462"/>
      <c r="B150" s="462"/>
      <c r="C150" s="462"/>
      <c r="D150" s="462"/>
    </row>
    <row r="151" spans="1:4" ht="12.75">
      <c r="A151" s="462"/>
      <c r="B151" s="462"/>
      <c r="C151" s="462"/>
      <c r="D151" s="462"/>
    </row>
    <row r="152" spans="1:4" ht="12.75">
      <c r="A152" s="462"/>
      <c r="B152" s="462"/>
      <c r="C152" s="462"/>
      <c r="D152" s="462"/>
    </row>
    <row r="153" spans="1:4" ht="12.75">
      <c r="A153" s="462"/>
      <c r="B153" s="462"/>
      <c r="C153" s="462"/>
      <c r="D153" s="462"/>
    </row>
    <row r="154" spans="1:4" ht="12.75">
      <c r="A154" s="462"/>
      <c r="B154" s="462"/>
      <c r="C154" s="462"/>
      <c r="D154" s="462"/>
    </row>
    <row r="155" spans="1:4" ht="12.75">
      <c r="A155" s="462"/>
      <c r="B155" s="462"/>
      <c r="C155" s="462"/>
      <c r="D155" s="462"/>
    </row>
    <row r="156" spans="1:4" ht="12.75">
      <c r="A156" s="462"/>
      <c r="B156" s="462"/>
      <c r="C156" s="462"/>
      <c r="D156" s="462"/>
    </row>
    <row r="157" spans="1:4" ht="12.75">
      <c r="A157" s="462"/>
      <c r="B157" s="462"/>
      <c r="C157" s="462"/>
      <c r="D157" s="462"/>
    </row>
    <row r="158" spans="1:4" ht="12.75">
      <c r="A158" s="462"/>
      <c r="B158" s="462"/>
      <c r="C158" s="462"/>
      <c r="D158" s="462"/>
    </row>
    <row r="159" spans="1:4" ht="12.75">
      <c r="A159" s="462"/>
      <c r="B159" s="462"/>
      <c r="C159" s="462"/>
      <c r="D159" s="462"/>
    </row>
    <row r="160" spans="1:4" ht="12.75">
      <c r="A160" s="462"/>
      <c r="B160" s="462"/>
      <c r="C160" s="462"/>
      <c r="D160" s="462"/>
    </row>
    <row r="161" spans="1:4" ht="12.75">
      <c r="A161" s="462"/>
      <c r="B161" s="462"/>
      <c r="C161" s="462"/>
      <c r="D161" s="462"/>
    </row>
    <row r="162" spans="1:4" ht="12.75">
      <c r="A162" s="462"/>
      <c r="B162" s="462"/>
      <c r="C162" s="462"/>
      <c r="D162" s="462"/>
    </row>
    <row r="163" spans="1:4" ht="12.75">
      <c r="A163" s="462"/>
      <c r="B163" s="462"/>
      <c r="C163" s="462"/>
      <c r="D163" s="462"/>
    </row>
    <row r="164" spans="1:4" ht="12.75">
      <c r="A164" s="462"/>
      <c r="B164" s="462"/>
      <c r="C164" s="462"/>
      <c r="D164" s="462"/>
    </row>
    <row r="165" spans="1:4" ht="12.75">
      <c r="A165" s="462"/>
      <c r="B165" s="462"/>
      <c r="C165" s="462"/>
      <c r="D165" s="462"/>
    </row>
    <row r="166" spans="1:4" ht="12.75">
      <c r="A166" s="462"/>
      <c r="B166" s="462"/>
      <c r="C166" s="462"/>
      <c r="D166" s="462"/>
    </row>
    <row r="167" spans="1:4" ht="12.75">
      <c r="A167" s="462"/>
      <c r="B167" s="462"/>
      <c r="C167" s="462"/>
      <c r="D167" s="462"/>
    </row>
    <row r="168" spans="1:4" ht="12.75">
      <c r="A168" s="462"/>
      <c r="B168" s="462"/>
      <c r="C168" s="462"/>
      <c r="D168" s="462"/>
    </row>
    <row r="169" spans="1:4" ht="12.75">
      <c r="A169" s="462"/>
      <c r="B169" s="462"/>
      <c r="C169" s="462"/>
      <c r="D169" s="462"/>
    </row>
    <row r="170" spans="1:4" ht="12.75">
      <c r="A170" s="462"/>
      <c r="B170" s="462"/>
      <c r="C170" s="462"/>
      <c r="D170" s="462"/>
    </row>
    <row r="171" spans="1:4" ht="12.75">
      <c r="A171" s="462"/>
      <c r="B171" s="462"/>
      <c r="C171" s="462"/>
      <c r="D171" s="462"/>
    </row>
    <row r="172" spans="1:4" ht="12.75">
      <c r="A172" s="462"/>
      <c r="B172" s="462"/>
      <c r="C172" s="462"/>
      <c r="D172" s="462"/>
    </row>
    <row r="173" spans="1:4" ht="12.75">
      <c r="A173" s="462"/>
      <c r="B173" s="462"/>
      <c r="C173" s="462"/>
      <c r="D173" s="462"/>
    </row>
    <row r="174" spans="1:4" ht="12.75">
      <c r="A174" s="462"/>
      <c r="B174" s="462"/>
      <c r="C174" s="462"/>
      <c r="D174" s="462"/>
    </row>
    <row r="175" spans="1:4" ht="12.75">
      <c r="A175" s="462"/>
      <c r="B175" s="462"/>
      <c r="C175" s="462"/>
      <c r="D175" s="462"/>
    </row>
    <row r="176" spans="1:4" ht="12.75">
      <c r="A176" s="462"/>
      <c r="B176" s="462"/>
      <c r="C176" s="462"/>
      <c r="D176" s="462"/>
    </row>
    <row r="177" spans="1:4" ht="12.75">
      <c r="A177" s="462"/>
      <c r="B177" s="462"/>
      <c r="C177" s="462"/>
      <c r="D177" s="462"/>
    </row>
    <row r="178" spans="1:4" ht="12.75">
      <c r="A178" s="462"/>
      <c r="B178" s="462"/>
      <c r="C178" s="462"/>
      <c r="D178" s="462"/>
    </row>
    <row r="179" spans="1:4" ht="12.75">
      <c r="A179" s="462"/>
      <c r="B179" s="462"/>
      <c r="C179" s="462"/>
      <c r="D179" s="462"/>
    </row>
    <row r="180" spans="1:4" ht="12.75">
      <c r="A180" s="462"/>
      <c r="B180" s="462"/>
      <c r="C180" s="462"/>
      <c r="D180" s="462"/>
    </row>
    <row r="181" spans="1:4" ht="12.75">
      <c r="A181" s="462"/>
      <c r="B181" s="462"/>
      <c r="C181" s="462"/>
      <c r="D181" s="462"/>
    </row>
    <row r="182" spans="1:4" ht="12.75">
      <c r="A182" s="462"/>
      <c r="B182" s="462"/>
      <c r="C182" s="462"/>
      <c r="D182" s="462"/>
    </row>
    <row r="183" spans="1:4" ht="12.75">
      <c r="A183" s="462"/>
      <c r="B183" s="462"/>
      <c r="C183" s="462"/>
      <c r="D183" s="462"/>
    </row>
    <row r="184" spans="1:4" ht="12.75">
      <c r="A184" s="462"/>
      <c r="B184" s="462"/>
      <c r="C184" s="462"/>
      <c r="D184" s="462"/>
    </row>
    <row r="185" spans="1:4" ht="12.75">
      <c r="A185" s="462"/>
      <c r="B185" s="462"/>
      <c r="C185" s="462"/>
      <c r="D185" s="462"/>
    </row>
    <row r="186" spans="1:4" ht="12.75">
      <c r="A186" s="462"/>
      <c r="B186" s="462"/>
      <c r="C186" s="462"/>
      <c r="D186" s="462"/>
    </row>
    <row r="187" spans="1:4" ht="12.75">
      <c r="A187" s="462"/>
      <c r="B187" s="462"/>
      <c r="C187" s="462"/>
      <c r="D187" s="462"/>
    </row>
    <row r="188" spans="1:4" ht="12.75">
      <c r="A188" s="462"/>
      <c r="B188" s="462"/>
      <c r="C188" s="462"/>
      <c r="D188" s="462"/>
    </row>
    <row r="189" spans="1:4" ht="12.75">
      <c r="A189" s="462"/>
      <c r="B189" s="462"/>
      <c r="C189" s="462"/>
      <c r="D189" s="462"/>
    </row>
    <row r="190" spans="1:4" ht="12.75">
      <c r="A190" s="462"/>
      <c r="B190" s="462"/>
      <c r="C190" s="462"/>
      <c r="D190" s="462"/>
    </row>
    <row r="191" spans="1:4" ht="12.75">
      <c r="A191" s="462"/>
      <c r="B191" s="462"/>
      <c r="C191" s="462"/>
      <c r="D191" s="462"/>
    </row>
    <row r="192" spans="1:4" ht="12.75">
      <c r="A192" s="462"/>
      <c r="B192" s="462"/>
      <c r="C192" s="462"/>
      <c r="D192" s="462"/>
    </row>
    <row r="193" spans="1:4" ht="12.75">
      <c r="A193" s="462"/>
      <c r="B193" s="462"/>
      <c r="C193" s="462"/>
      <c r="D193" s="462"/>
    </row>
    <row r="194" spans="1:4" ht="12.75">
      <c r="A194" s="462"/>
      <c r="B194" s="462"/>
      <c r="C194" s="462"/>
      <c r="D194" s="462"/>
    </row>
    <row r="195" spans="1:4" ht="12.75">
      <c r="A195" s="462"/>
      <c r="B195" s="462"/>
      <c r="C195" s="462"/>
      <c r="D195" s="462"/>
    </row>
    <row r="196" spans="1:4" ht="12.75">
      <c r="A196" s="462"/>
      <c r="B196" s="462"/>
      <c r="C196" s="462"/>
      <c r="D196" s="462"/>
    </row>
    <row r="197" spans="1:4" ht="12.75">
      <c r="A197" s="462"/>
      <c r="B197" s="462"/>
      <c r="C197" s="462"/>
      <c r="D197" s="462"/>
    </row>
    <row r="198" spans="1:4" ht="12.75">
      <c r="A198" s="462"/>
      <c r="B198" s="462"/>
      <c r="C198" s="462"/>
      <c r="D198" s="462"/>
    </row>
    <row r="199" spans="1:4" ht="12.75">
      <c r="A199" s="462"/>
      <c r="B199" s="462"/>
      <c r="C199" s="462"/>
      <c r="D199" s="462"/>
    </row>
    <row r="200" spans="1:4" ht="12.75">
      <c r="A200" s="462"/>
      <c r="B200" s="462"/>
      <c r="C200" s="462"/>
      <c r="D200" s="462"/>
    </row>
    <row r="201" spans="1:4" ht="12.75">
      <c r="A201" s="462"/>
      <c r="B201" s="462"/>
      <c r="C201" s="462"/>
      <c r="D201" s="462"/>
    </row>
    <row r="202" spans="1:4" ht="12.75">
      <c r="A202" s="462"/>
      <c r="B202" s="462"/>
      <c r="C202" s="462"/>
      <c r="D202" s="462"/>
    </row>
    <row r="203" spans="1:4" ht="12.75">
      <c r="A203" s="462"/>
      <c r="B203" s="462"/>
      <c r="C203" s="462"/>
      <c r="D203" s="462"/>
    </row>
    <row r="204" spans="1:4" ht="12.75">
      <c r="A204" s="462"/>
      <c r="B204" s="462"/>
      <c r="C204" s="462"/>
      <c r="D204" s="462"/>
    </row>
    <row r="205" spans="1:4" ht="12.75">
      <c r="A205" s="462"/>
      <c r="B205" s="462"/>
      <c r="C205" s="462"/>
      <c r="D205" s="462"/>
    </row>
    <row r="206" spans="1:4" ht="12.75">
      <c r="A206" s="462"/>
      <c r="B206" s="462"/>
      <c r="C206" s="462"/>
      <c r="D206" s="462"/>
    </row>
    <row r="207" spans="1:4" ht="12.75">
      <c r="A207" s="462"/>
      <c r="B207" s="462"/>
      <c r="C207" s="462"/>
      <c r="D207" s="462"/>
    </row>
    <row r="208" spans="1:4" ht="12.75">
      <c r="A208" s="462"/>
      <c r="B208" s="462"/>
      <c r="C208" s="462"/>
      <c r="D208" s="462"/>
    </row>
    <row r="209" spans="1:4" ht="12.75">
      <c r="A209" s="462"/>
      <c r="B209" s="462"/>
      <c r="C209" s="462"/>
      <c r="D209" s="462"/>
    </row>
    <row r="210" spans="1:4" ht="12.75">
      <c r="A210" s="462"/>
      <c r="B210" s="462"/>
      <c r="C210" s="462"/>
      <c r="D210" s="462"/>
    </row>
    <row r="211" spans="1:4" ht="12.75">
      <c r="A211" s="462"/>
      <c r="B211" s="462"/>
      <c r="C211" s="462"/>
      <c r="D211" s="462"/>
    </row>
    <row r="212" spans="1:4" ht="12.75">
      <c r="A212" s="462"/>
      <c r="B212" s="462"/>
      <c r="C212" s="462"/>
      <c r="D212" s="462"/>
    </row>
    <row r="213" spans="1:4" ht="12.75">
      <c r="A213" s="462"/>
      <c r="B213" s="462"/>
      <c r="C213" s="462"/>
      <c r="D213" s="462"/>
    </row>
    <row r="214" spans="1:4" ht="12.75">
      <c r="A214" s="462"/>
      <c r="B214" s="462"/>
      <c r="C214" s="462"/>
      <c r="D214" s="462"/>
    </row>
    <row r="215" spans="1:4" ht="12.75">
      <c r="A215" s="462"/>
      <c r="B215" s="462"/>
      <c r="C215" s="462"/>
      <c r="D215" s="462"/>
    </row>
    <row r="216" spans="1:4" ht="12.75">
      <c r="A216" s="462"/>
      <c r="B216" s="462"/>
      <c r="C216" s="462"/>
      <c r="D216" s="462"/>
    </row>
    <row r="217" spans="1:4" ht="12.75">
      <c r="A217" s="462"/>
      <c r="B217" s="462"/>
      <c r="C217" s="462"/>
      <c r="D217" s="462"/>
    </row>
    <row r="218" spans="1:4" ht="12.75">
      <c r="A218" s="462"/>
      <c r="B218" s="462"/>
      <c r="C218" s="462"/>
      <c r="D218" s="462"/>
    </row>
    <row r="219" spans="1:4" ht="12.75">
      <c r="A219" s="462"/>
      <c r="B219" s="462"/>
      <c r="C219" s="462"/>
      <c r="D219" s="462"/>
    </row>
    <row r="220" spans="1:4" ht="12.75">
      <c r="A220" s="462"/>
      <c r="B220" s="462"/>
      <c r="C220" s="462"/>
      <c r="D220" s="462"/>
    </row>
    <row r="221" spans="1:4" ht="12.75">
      <c r="A221" s="462"/>
      <c r="B221" s="462"/>
      <c r="C221" s="462"/>
      <c r="D221" s="462"/>
    </row>
  </sheetData>
  <sheetProtection password="EF65" sheet="1" objects="1" scenarios="1"/>
  <mergeCells count="30">
    <mergeCell ref="C36:D36"/>
    <mergeCell ref="E36:F36"/>
    <mergeCell ref="E33:F33"/>
    <mergeCell ref="C34:D34"/>
    <mergeCell ref="E34:F34"/>
    <mergeCell ref="C35:D35"/>
    <mergeCell ref="E35:F35"/>
    <mergeCell ref="C29:D29"/>
    <mergeCell ref="E29:F29"/>
    <mergeCell ref="A37:F37"/>
    <mergeCell ref="C30:D30"/>
    <mergeCell ref="E30:F30"/>
    <mergeCell ref="C31:D31"/>
    <mergeCell ref="E31:F31"/>
    <mergeCell ref="C32:D32"/>
    <mergeCell ref="E32:F32"/>
    <mergeCell ref="C33:D33"/>
    <mergeCell ref="C27:D27"/>
    <mergeCell ref="E27:F27"/>
    <mergeCell ref="C28:D28"/>
    <mergeCell ref="E28:F28"/>
    <mergeCell ref="A24:F24"/>
    <mergeCell ref="C26:D26"/>
    <mergeCell ref="E26:F26"/>
    <mergeCell ref="C25:F25"/>
    <mergeCell ref="A25:B26"/>
    <mergeCell ref="A1:B3"/>
    <mergeCell ref="C1:F1"/>
    <mergeCell ref="C2:D2"/>
    <mergeCell ref="E2:F2"/>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AQ30"/>
  <sheetViews>
    <sheetView workbookViewId="0" topLeftCell="A1">
      <selection activeCell="D5" sqref="D5:E5"/>
    </sheetView>
  </sheetViews>
  <sheetFormatPr defaultColWidth="9.140625" defaultRowHeight="12.75"/>
  <cols>
    <col min="1" max="1" width="6.421875" style="105" customWidth="1"/>
    <col min="2" max="2" width="26.8515625" style="105" customWidth="1"/>
    <col min="3" max="3" width="22.57421875" style="105" customWidth="1"/>
    <col min="4" max="7" width="10.28125" style="105" customWidth="1"/>
    <col min="8" max="16384" width="9.140625" style="101" customWidth="1"/>
  </cols>
  <sheetData>
    <row r="1" spans="1:7" ht="12.75">
      <c r="A1" s="1020"/>
      <c r="B1" s="1020"/>
      <c r="C1" s="1020"/>
      <c r="D1" s="901" t="s">
        <v>338</v>
      </c>
      <c r="E1" s="1026"/>
      <c r="F1" s="899">
        <f>+'DP1'!A8</f>
      </c>
      <c r="G1" s="900"/>
    </row>
    <row r="2" spans="1:7" ht="36" customHeight="1" thickBot="1">
      <c r="A2" s="1027" t="s">
        <v>617</v>
      </c>
      <c r="B2" s="1028"/>
      <c r="C2" s="1028"/>
      <c r="D2" s="1028"/>
      <c r="E2" s="1028"/>
      <c r="F2" s="1028"/>
      <c r="G2" s="1028"/>
    </row>
    <row r="3" spans="1:7" ht="12.75">
      <c r="A3" s="1038"/>
      <c r="B3" s="857"/>
      <c r="C3" s="849"/>
      <c r="D3" s="1021" t="s">
        <v>437</v>
      </c>
      <c r="E3" s="1022"/>
      <c r="F3" s="1022"/>
      <c r="G3" s="1023"/>
    </row>
    <row r="4" spans="1:7" ht="12.75">
      <c r="A4" s="850"/>
      <c r="B4" s="554"/>
      <c r="C4" s="555"/>
      <c r="D4" s="1024" t="s">
        <v>339</v>
      </c>
      <c r="E4" s="1025"/>
      <c r="F4" s="999" t="s">
        <v>379</v>
      </c>
      <c r="G4" s="1000"/>
    </row>
    <row r="5" spans="1:7" ht="24" customHeight="1">
      <c r="A5" s="99">
        <v>110</v>
      </c>
      <c r="B5" s="904" t="s">
        <v>618</v>
      </c>
      <c r="C5" s="1035"/>
      <c r="D5" s="1009">
        <v>0</v>
      </c>
      <c r="E5" s="1010"/>
      <c r="F5" s="1011"/>
      <c r="G5" s="1012"/>
    </row>
    <row r="6" spans="1:7" ht="39" customHeight="1">
      <c r="A6" s="99">
        <v>111</v>
      </c>
      <c r="B6" s="904" t="s">
        <v>619</v>
      </c>
      <c r="C6" s="1035"/>
      <c r="D6" s="1009">
        <f>+D5</f>
        <v>0</v>
      </c>
      <c r="E6" s="1010"/>
      <c r="F6" s="1011"/>
      <c r="G6" s="1012"/>
    </row>
    <row r="7" spans="1:7" ht="30" customHeight="1" thickBot="1">
      <c r="A7" s="104">
        <v>112</v>
      </c>
      <c r="B7" s="1036" t="s">
        <v>620</v>
      </c>
      <c r="C7" s="1037"/>
      <c r="D7" s="1029">
        <f>+'DP6'!C36-'DP7'!D6</f>
        <v>0</v>
      </c>
      <c r="E7" s="1030"/>
      <c r="F7" s="1031"/>
      <c r="G7" s="1032"/>
    </row>
    <row r="8" spans="1:7" ht="24" customHeight="1">
      <c r="A8" s="1043"/>
      <c r="B8" s="1043"/>
      <c r="C8" s="1043"/>
      <c r="D8" s="1043"/>
      <c r="E8" s="1043"/>
      <c r="F8" s="1043"/>
      <c r="G8" s="1043"/>
    </row>
    <row r="9" spans="1:43" s="102" customFormat="1" ht="24" customHeight="1" thickBot="1">
      <c r="A9" s="1027" t="s">
        <v>612</v>
      </c>
      <c r="B9" s="1041"/>
      <c r="C9" s="1041"/>
      <c r="D9" s="1041"/>
      <c r="E9" s="1042"/>
      <c r="F9" s="1042"/>
      <c r="G9" s="499"/>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row>
    <row r="10" spans="1:43" s="102" customFormat="1" ht="12.75" customHeight="1">
      <c r="A10" s="1038"/>
      <c r="B10" s="857"/>
      <c r="C10" s="849"/>
      <c r="D10" s="1021" t="s">
        <v>437</v>
      </c>
      <c r="E10" s="1022"/>
      <c r="F10" s="1022"/>
      <c r="G10" s="1023"/>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row>
    <row r="11" spans="1:43" s="102" customFormat="1" ht="12.75" customHeight="1">
      <c r="A11" s="850"/>
      <c r="B11" s="554"/>
      <c r="C11" s="555"/>
      <c r="D11" s="1024" t="s">
        <v>339</v>
      </c>
      <c r="E11" s="1025"/>
      <c r="F11" s="999" t="s">
        <v>379</v>
      </c>
      <c r="G11" s="1000"/>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row>
    <row r="12" spans="1:43" s="102" customFormat="1" ht="24" customHeight="1">
      <c r="A12" s="99">
        <v>113</v>
      </c>
      <c r="B12" s="904" t="s">
        <v>362</v>
      </c>
      <c r="C12" s="1035"/>
      <c r="D12" s="1009">
        <v>0</v>
      </c>
      <c r="E12" s="1010"/>
      <c r="F12" s="1011"/>
      <c r="G12" s="1012"/>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row>
    <row r="13" spans="1:43" s="102" customFormat="1" ht="30" customHeight="1">
      <c r="A13" s="99">
        <v>114</v>
      </c>
      <c r="B13" s="904" t="s">
        <v>613</v>
      </c>
      <c r="C13" s="1035"/>
      <c r="D13" s="1009">
        <v>0</v>
      </c>
      <c r="E13" s="1010"/>
      <c r="F13" s="1011"/>
      <c r="G13" s="1012"/>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row>
    <row r="14" spans="1:43" s="102" customFormat="1" ht="30" customHeight="1">
      <c r="A14" s="99">
        <v>115</v>
      </c>
      <c r="B14" s="904" t="s">
        <v>614</v>
      </c>
      <c r="C14" s="1035"/>
      <c r="D14" s="1017">
        <f>+D13-D12</f>
        <v>0</v>
      </c>
      <c r="E14" s="1014"/>
      <c r="F14" s="1011"/>
      <c r="G14" s="1012"/>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row>
    <row r="15" spans="1:43" s="102" customFormat="1" ht="24" customHeight="1">
      <c r="A15" s="99">
        <v>116</v>
      </c>
      <c r="B15" s="904" t="s">
        <v>615</v>
      </c>
      <c r="C15" s="1035"/>
      <c r="D15" s="1009">
        <v>0</v>
      </c>
      <c r="E15" s="1010"/>
      <c r="F15" s="1011"/>
      <c r="G15" s="1012"/>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row>
    <row r="16" spans="1:43" s="102" customFormat="1" ht="30" customHeight="1">
      <c r="A16" s="99">
        <v>117</v>
      </c>
      <c r="B16" s="904" t="s">
        <v>616</v>
      </c>
      <c r="C16" s="1035"/>
      <c r="D16" s="1009">
        <v>0</v>
      </c>
      <c r="E16" s="1010"/>
      <c r="F16" s="1011"/>
      <c r="G16" s="1012"/>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row>
    <row r="17" spans="1:43" s="102" customFormat="1" ht="30" customHeight="1" thickBot="1">
      <c r="A17" s="100">
        <v>118</v>
      </c>
      <c r="B17" s="1039" t="s">
        <v>314</v>
      </c>
      <c r="C17" s="1040"/>
      <c r="D17" s="1003">
        <f>+D16-D15</f>
        <v>0</v>
      </c>
      <c r="E17" s="1004"/>
      <c r="F17" s="1005"/>
      <c r="G17" s="1006"/>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row>
    <row r="18" spans="1:43" s="102" customFormat="1" ht="24" customHeight="1">
      <c r="A18" s="1033"/>
      <c r="B18" s="857"/>
      <c r="C18" s="857"/>
      <c r="D18" s="857"/>
      <c r="E18" s="857"/>
      <c r="F18" s="857"/>
      <c r="G18" s="857"/>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row>
    <row r="19" spans="1:7" ht="24" customHeight="1" thickBot="1">
      <c r="A19" s="896" t="s">
        <v>621</v>
      </c>
      <c r="B19" s="897"/>
      <c r="C19" s="897"/>
      <c r="D19" s="897"/>
      <c r="E19" s="898"/>
      <c r="F19" s="898"/>
      <c r="G19" s="898"/>
    </row>
    <row r="20" spans="1:7" ht="12.75">
      <c r="A20" s="1034"/>
      <c r="B20" s="946"/>
      <c r="C20" s="947"/>
      <c r="D20" s="1021" t="s">
        <v>437</v>
      </c>
      <c r="E20" s="1022"/>
      <c r="F20" s="1022"/>
      <c r="G20" s="1023"/>
    </row>
    <row r="21" spans="1:7" ht="12.75">
      <c r="A21" s="948"/>
      <c r="B21" s="949"/>
      <c r="C21" s="950"/>
      <c r="D21" s="1024" t="s">
        <v>339</v>
      </c>
      <c r="E21" s="1025"/>
      <c r="F21" s="999" t="s">
        <v>379</v>
      </c>
      <c r="G21" s="1000"/>
    </row>
    <row r="22" spans="1:7" ht="30" customHeight="1">
      <c r="A22" s="99">
        <v>119</v>
      </c>
      <c r="B22" s="1007" t="s">
        <v>605</v>
      </c>
      <c r="C22" s="1008"/>
      <c r="D22" s="1009">
        <v>0</v>
      </c>
      <c r="E22" s="1010"/>
      <c r="F22" s="1011"/>
      <c r="G22" s="1012"/>
    </row>
    <row r="23" spans="1:7" ht="24" customHeight="1">
      <c r="A23" s="99">
        <v>120</v>
      </c>
      <c r="B23" s="1013" t="s">
        <v>622</v>
      </c>
      <c r="C23" s="1014"/>
      <c r="D23" s="1009">
        <v>0</v>
      </c>
      <c r="E23" s="1010"/>
      <c r="F23" s="1011"/>
      <c r="G23" s="1012"/>
    </row>
    <row r="24" spans="1:7" ht="24" customHeight="1">
      <c r="A24" s="99">
        <v>121</v>
      </c>
      <c r="B24" s="1013" t="s">
        <v>625</v>
      </c>
      <c r="C24" s="1014"/>
      <c r="D24" s="1009">
        <v>0</v>
      </c>
      <c r="E24" s="1010"/>
      <c r="F24" s="1011"/>
      <c r="G24" s="1012"/>
    </row>
    <row r="25" spans="1:7" ht="30" customHeight="1">
      <c r="A25" s="99">
        <v>122</v>
      </c>
      <c r="B25" s="904" t="s">
        <v>626</v>
      </c>
      <c r="C25" s="906"/>
      <c r="D25" s="1017">
        <f>+D6</f>
        <v>0</v>
      </c>
      <c r="E25" s="1014"/>
      <c r="F25" s="1011"/>
      <c r="G25" s="1012"/>
    </row>
    <row r="26" spans="1:7" ht="24" customHeight="1">
      <c r="A26" s="99">
        <v>123</v>
      </c>
      <c r="B26" s="1013" t="s">
        <v>627</v>
      </c>
      <c r="C26" s="1014"/>
      <c r="D26" s="1009">
        <v>0</v>
      </c>
      <c r="E26" s="1010"/>
      <c r="F26" s="1011"/>
      <c r="G26" s="1012"/>
    </row>
    <row r="27" spans="1:7" ht="24" customHeight="1">
      <c r="A27" s="99">
        <v>124</v>
      </c>
      <c r="B27" s="1013" t="s">
        <v>628</v>
      </c>
      <c r="C27" s="1014"/>
      <c r="D27" s="1009">
        <v>0</v>
      </c>
      <c r="E27" s="1010"/>
      <c r="F27" s="1011"/>
      <c r="G27" s="1012"/>
    </row>
    <row r="28" spans="1:7" ht="30" customHeight="1">
      <c r="A28" s="99" t="s">
        <v>623</v>
      </c>
      <c r="B28" s="1015" t="s">
        <v>315</v>
      </c>
      <c r="C28" s="1016"/>
      <c r="D28" s="1017">
        <f>MAX(0,+'DP6'!C36-D22-D23-D24-D25-D26-D27)</f>
        <v>0</v>
      </c>
      <c r="E28" s="1014"/>
      <c r="F28" s="1011"/>
      <c r="G28" s="1012"/>
    </row>
    <row r="29" spans="1:7" ht="30" customHeight="1" thickBot="1">
      <c r="A29" s="100" t="s">
        <v>624</v>
      </c>
      <c r="B29" s="1001" t="s">
        <v>316</v>
      </c>
      <c r="C29" s="1002"/>
      <c r="D29" s="1003">
        <f>-MIN(0,+'DP6'!C36-D22-D23-D24-D25-D26-D27)</f>
        <v>0</v>
      </c>
      <c r="E29" s="1004"/>
      <c r="F29" s="1005"/>
      <c r="G29" s="1006"/>
    </row>
    <row r="30" spans="1:7" ht="12.75">
      <c r="A30" s="1018">
        <v>7</v>
      </c>
      <c r="B30" s="1018"/>
      <c r="C30" s="1018"/>
      <c r="D30" s="1018"/>
      <c r="E30" s="1018"/>
      <c r="F30" s="1018"/>
      <c r="G30" s="1019"/>
    </row>
    <row r="31" ht="12.75"/>
  </sheetData>
  <sheetProtection password="EF65" sheet="1" objects="1" scenarios="1"/>
  <mergeCells count="72">
    <mergeCell ref="B16:C16"/>
    <mergeCell ref="D16:E16"/>
    <mergeCell ref="F16:G16"/>
    <mergeCell ref="A8:G8"/>
    <mergeCell ref="B12:C12"/>
    <mergeCell ref="D12:E12"/>
    <mergeCell ref="F12:G12"/>
    <mergeCell ref="B13:C13"/>
    <mergeCell ref="D13:E13"/>
    <mergeCell ref="F13:G13"/>
    <mergeCell ref="B17:C17"/>
    <mergeCell ref="D17:E17"/>
    <mergeCell ref="F17:G17"/>
    <mergeCell ref="A9:G9"/>
    <mergeCell ref="B14:C14"/>
    <mergeCell ref="D14:E14"/>
    <mergeCell ref="F14:G14"/>
    <mergeCell ref="B15:C15"/>
    <mergeCell ref="D15:E15"/>
    <mergeCell ref="F15:G15"/>
    <mergeCell ref="A10:C11"/>
    <mergeCell ref="D10:G10"/>
    <mergeCell ref="D11:E11"/>
    <mergeCell ref="F11:G11"/>
    <mergeCell ref="B5:C5"/>
    <mergeCell ref="B6:C6"/>
    <mergeCell ref="B7:C7"/>
    <mergeCell ref="A3:C4"/>
    <mergeCell ref="D7:E7"/>
    <mergeCell ref="F7:G7"/>
    <mergeCell ref="A18:G18"/>
    <mergeCell ref="B24:C24"/>
    <mergeCell ref="D24:E24"/>
    <mergeCell ref="F24:G24"/>
    <mergeCell ref="A19:G19"/>
    <mergeCell ref="A20:C21"/>
    <mergeCell ref="D20:G20"/>
    <mergeCell ref="D21:E21"/>
    <mergeCell ref="D5:E5"/>
    <mergeCell ref="F5:G5"/>
    <mergeCell ref="D6:E6"/>
    <mergeCell ref="F6:G6"/>
    <mergeCell ref="D3:G3"/>
    <mergeCell ref="D4:E4"/>
    <mergeCell ref="F4:G4"/>
    <mergeCell ref="D1:E1"/>
    <mergeCell ref="F1:G1"/>
    <mergeCell ref="A2:G2"/>
    <mergeCell ref="A30:G30"/>
    <mergeCell ref="A1:C1"/>
    <mergeCell ref="B25:C25"/>
    <mergeCell ref="D25:E25"/>
    <mergeCell ref="F25:G25"/>
    <mergeCell ref="B26:C26"/>
    <mergeCell ref="D26:E26"/>
    <mergeCell ref="F26:G26"/>
    <mergeCell ref="B27:C27"/>
    <mergeCell ref="D27:E27"/>
    <mergeCell ref="F27:G27"/>
    <mergeCell ref="B28:C28"/>
    <mergeCell ref="D28:E28"/>
    <mergeCell ref="F28:G28"/>
    <mergeCell ref="F21:G21"/>
    <mergeCell ref="B29:C29"/>
    <mergeCell ref="D29:E29"/>
    <mergeCell ref="F29:G29"/>
    <mergeCell ref="B22:C22"/>
    <mergeCell ref="D22:E22"/>
    <mergeCell ref="F22:G22"/>
    <mergeCell ref="B23:C23"/>
    <mergeCell ref="D23:E23"/>
    <mergeCell ref="F23:G23"/>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G47"/>
  <sheetViews>
    <sheetView workbookViewId="0" topLeftCell="A1">
      <selection activeCell="C15" sqref="C15"/>
    </sheetView>
  </sheetViews>
  <sheetFormatPr defaultColWidth="9.140625" defaultRowHeight="12.75"/>
  <cols>
    <col min="1" max="1" width="6.421875" style="105" customWidth="1"/>
    <col min="2" max="2" width="26.8515625" style="105" customWidth="1"/>
    <col min="3" max="3" width="22.57421875" style="105" customWidth="1"/>
    <col min="4" max="7" width="10.28125" style="105" customWidth="1"/>
    <col min="8" max="16384" width="9.140625" style="101" customWidth="1"/>
  </cols>
  <sheetData>
    <row r="1" spans="1:7" ht="12.75">
      <c r="A1" s="1044" t="s">
        <v>318</v>
      </c>
      <c r="B1" s="1045"/>
      <c r="C1" s="1045"/>
      <c r="D1" s="1045"/>
      <c r="E1" s="1045"/>
      <c r="F1" s="1045"/>
      <c r="G1" s="1045"/>
    </row>
    <row r="2" spans="1:7" ht="12.75">
      <c r="A2" s="1044"/>
      <c r="B2" s="1045"/>
      <c r="C2" s="1045"/>
      <c r="D2" s="1045"/>
      <c r="E2" s="1045"/>
      <c r="F2" s="1045"/>
      <c r="G2" s="1045"/>
    </row>
    <row r="3" spans="1:7" ht="24" customHeight="1">
      <c r="A3" s="1046" t="s">
        <v>319</v>
      </c>
      <c r="B3" s="952"/>
      <c r="C3" s="952"/>
      <c r="D3" s="952"/>
      <c r="E3" s="952"/>
      <c r="F3" s="952"/>
      <c r="G3" s="952"/>
    </row>
    <row r="4" spans="1:7" ht="12.75">
      <c r="A4" s="1044"/>
      <c r="B4" s="1045"/>
      <c r="C4" s="1045"/>
      <c r="D4" s="1045"/>
      <c r="E4" s="1045"/>
      <c r="F4" s="1045"/>
      <c r="G4" s="1045"/>
    </row>
    <row r="5" spans="1:7" ht="12.75">
      <c r="A5" s="1057" t="s">
        <v>320</v>
      </c>
      <c r="B5" s="1058"/>
      <c r="C5" s="1058"/>
      <c r="D5" s="1058"/>
      <c r="E5" s="1058"/>
      <c r="F5" s="1058"/>
      <c r="G5" s="1058"/>
    </row>
    <row r="6" spans="1:7" ht="12.75">
      <c r="A6" s="1044"/>
      <c r="B6" s="1045"/>
      <c r="C6" s="1045"/>
      <c r="D6" s="1045"/>
      <c r="E6" s="1045"/>
      <c r="F6" s="1045"/>
      <c r="G6" s="1045"/>
    </row>
    <row r="7" spans="1:7" ht="12.75">
      <c r="A7" s="1044" t="s">
        <v>629</v>
      </c>
      <c r="B7" s="1045"/>
      <c r="C7" s="1045"/>
      <c r="D7" s="1045"/>
      <c r="E7" s="1045"/>
      <c r="F7" s="1045"/>
      <c r="G7" s="1045"/>
    </row>
    <row r="8" spans="1:7" ht="12.75">
      <c r="A8" s="1044" t="s">
        <v>630</v>
      </c>
      <c r="B8" s="1045"/>
      <c r="C8" s="1045"/>
      <c r="D8" s="1045"/>
      <c r="E8" s="1045"/>
      <c r="F8" s="1045"/>
      <c r="G8" s="1045"/>
    </row>
    <row r="9" spans="1:7" ht="25.5" customHeight="1">
      <c r="A9" s="1046" t="s">
        <v>631</v>
      </c>
      <c r="B9" s="952"/>
      <c r="C9" s="952"/>
      <c r="D9" s="952"/>
      <c r="E9" s="952"/>
      <c r="F9" s="952"/>
      <c r="G9" s="952"/>
    </row>
    <row r="10" spans="1:7" ht="12.75">
      <c r="A10" s="1044" t="s">
        <v>392</v>
      </c>
      <c r="B10" s="1045"/>
      <c r="C10" s="1045"/>
      <c r="D10" s="1045"/>
      <c r="E10" s="1045"/>
      <c r="F10" s="1045"/>
      <c r="G10" s="1045"/>
    </row>
    <row r="11" spans="1:7" ht="12.75">
      <c r="A11" s="1044" t="s">
        <v>606</v>
      </c>
      <c r="B11" s="1045"/>
      <c r="C11" s="1045"/>
      <c r="D11" s="1045"/>
      <c r="E11" s="1045"/>
      <c r="F11" s="1045"/>
      <c r="G11" s="1045"/>
    </row>
    <row r="12" spans="1:7" ht="12.75">
      <c r="A12" s="1044" t="s">
        <v>607</v>
      </c>
      <c r="B12" s="1045"/>
      <c r="C12" s="1045"/>
      <c r="D12" s="1045"/>
      <c r="E12" s="1045"/>
      <c r="F12" s="1045"/>
      <c r="G12" s="1045"/>
    </row>
    <row r="13" spans="1:7" ht="12.75">
      <c r="A13" s="1044" t="s">
        <v>632</v>
      </c>
      <c r="B13" s="1045"/>
      <c r="C13" s="1045"/>
      <c r="D13" s="1045"/>
      <c r="E13" s="1045"/>
      <c r="F13" s="1045"/>
      <c r="G13" s="1045"/>
    </row>
    <row r="14" spans="1:7" ht="13.5" thickBot="1">
      <c r="A14" s="1047"/>
      <c r="B14" s="492"/>
      <c r="C14" s="492"/>
      <c r="D14" s="492"/>
      <c r="E14" s="492"/>
      <c r="F14" s="492"/>
      <c r="G14" s="492"/>
    </row>
    <row r="15" spans="1:7" ht="24" customHeight="1" thickBot="1">
      <c r="A15" s="1048" t="s">
        <v>608</v>
      </c>
      <c r="B15" s="1049"/>
      <c r="C15" s="140">
        <v>0</v>
      </c>
      <c r="D15" s="1050"/>
      <c r="E15" s="492"/>
      <c r="F15" s="492"/>
      <c r="G15" s="492"/>
    </row>
    <row r="16" spans="1:7" ht="12.75">
      <c r="A16" s="1060"/>
      <c r="B16" s="552"/>
      <c r="C16" s="552"/>
      <c r="D16" s="552"/>
      <c r="E16" s="552"/>
      <c r="F16" s="552"/>
      <c r="G16" s="552"/>
    </row>
    <row r="17" spans="1:7" ht="13.5" thickBot="1">
      <c r="A17" s="661"/>
      <c r="B17" s="661"/>
      <c r="C17" s="661"/>
      <c r="D17" s="661"/>
      <c r="E17" s="661"/>
      <c r="F17" s="661"/>
      <c r="G17" s="661"/>
    </row>
    <row r="18" spans="1:7" ht="12.75">
      <c r="A18" s="1047"/>
      <c r="B18" s="492"/>
      <c r="C18" s="492"/>
      <c r="D18" s="492"/>
      <c r="E18" s="492"/>
      <c r="F18" s="492"/>
      <c r="G18" s="492"/>
    </row>
    <row r="19" spans="1:7" ht="12.75">
      <c r="A19" s="492"/>
      <c r="B19" s="492"/>
      <c r="C19" s="492"/>
      <c r="D19" s="492"/>
      <c r="E19" s="492"/>
      <c r="F19" s="492"/>
      <c r="G19" s="492"/>
    </row>
    <row r="20" spans="1:7" ht="38.25" customHeight="1">
      <c r="A20" s="1062" t="s">
        <v>317</v>
      </c>
      <c r="B20" s="1063"/>
      <c r="C20" s="1063"/>
      <c r="D20" s="1063"/>
      <c r="E20" s="1063"/>
      <c r="F20" s="1063"/>
      <c r="G20" s="1063"/>
    </row>
    <row r="21" spans="1:7" ht="12.75">
      <c r="A21" s="1061"/>
      <c r="B21" s="492"/>
      <c r="C21" s="492"/>
      <c r="D21" s="492"/>
      <c r="E21" s="492"/>
      <c r="F21" s="492"/>
      <c r="G21" s="492"/>
    </row>
    <row r="22" spans="1:7" ht="12.75">
      <c r="A22" s="1061"/>
      <c r="B22" s="492"/>
      <c r="C22" s="492"/>
      <c r="D22" s="492"/>
      <c r="E22" s="492"/>
      <c r="F22" s="492"/>
      <c r="G22" s="492"/>
    </row>
    <row r="23" spans="1:7" ht="12.75">
      <c r="A23" s="492"/>
      <c r="B23" s="492"/>
      <c r="C23" s="492"/>
      <c r="D23" s="492"/>
      <c r="E23" s="492"/>
      <c r="F23" s="492"/>
      <c r="G23" s="492"/>
    </row>
    <row r="24" spans="1:7" ht="12.75">
      <c r="A24" s="492"/>
      <c r="B24" s="492"/>
      <c r="C24" s="492"/>
      <c r="D24" s="492"/>
      <c r="E24" s="492"/>
      <c r="F24" s="492"/>
      <c r="G24" s="492"/>
    </row>
    <row r="25" spans="1:7" ht="13.5" thickBot="1">
      <c r="A25" s="492"/>
      <c r="B25" s="492"/>
      <c r="C25" s="492"/>
      <c r="D25" s="492"/>
      <c r="E25" s="492"/>
      <c r="F25" s="492"/>
      <c r="G25" s="492"/>
    </row>
    <row r="26" spans="1:7" ht="18" customHeight="1">
      <c r="A26" s="1059"/>
      <c r="B26" s="492"/>
      <c r="C26" s="492"/>
      <c r="D26" s="717"/>
      <c r="E26" s="106"/>
      <c r="F26" s="107"/>
      <c r="G26" s="108"/>
    </row>
    <row r="27" spans="1:7" ht="18" customHeight="1" thickBot="1">
      <c r="A27" s="492"/>
      <c r="B27" s="492"/>
      <c r="C27" s="492"/>
      <c r="D27" s="717"/>
      <c r="E27" s="109"/>
      <c r="F27" s="110"/>
      <c r="G27" s="111"/>
    </row>
    <row r="28" spans="1:7" ht="18" customHeight="1" thickBot="1">
      <c r="A28" s="41" t="s">
        <v>359</v>
      </c>
      <c r="B28" s="42"/>
      <c r="C28" s="14" t="s">
        <v>609</v>
      </c>
      <c r="D28" s="112"/>
      <c r="E28" s="1054" t="s">
        <v>397</v>
      </c>
      <c r="F28" s="1055"/>
      <c r="G28" s="1056"/>
    </row>
    <row r="29" spans="1:7" ht="15" customHeight="1">
      <c r="A29" s="896" t="s">
        <v>610</v>
      </c>
      <c r="B29" s="492"/>
      <c r="C29" s="492"/>
      <c r="D29" s="492"/>
      <c r="E29" s="492"/>
      <c r="F29" s="492"/>
      <c r="G29" s="492"/>
    </row>
    <row r="30" spans="1:7" ht="15" customHeight="1">
      <c r="A30" s="492"/>
      <c r="B30" s="492"/>
      <c r="C30" s="492"/>
      <c r="D30" s="492"/>
      <c r="E30" s="492"/>
      <c r="F30" s="492"/>
      <c r="G30" s="492"/>
    </row>
    <row r="31" spans="1:7" ht="15" customHeight="1">
      <c r="A31" s="492"/>
      <c r="B31" s="492"/>
      <c r="C31" s="492"/>
      <c r="D31" s="492"/>
      <c r="E31" s="492"/>
      <c r="F31" s="492"/>
      <c r="G31" s="492"/>
    </row>
    <row r="32" spans="1:7" ht="12.75">
      <c r="A32" s="492"/>
      <c r="B32" s="492"/>
      <c r="C32" s="492"/>
      <c r="D32" s="492"/>
      <c r="E32" s="492"/>
      <c r="F32" s="492"/>
      <c r="G32" s="492"/>
    </row>
    <row r="33" spans="1:7" ht="13.5" thickBot="1">
      <c r="A33" s="661"/>
      <c r="B33" s="661"/>
      <c r="C33" s="661"/>
      <c r="D33" s="661"/>
      <c r="E33" s="661"/>
      <c r="F33" s="661"/>
      <c r="G33" s="661"/>
    </row>
    <row r="34" spans="1:7" ht="18" customHeight="1">
      <c r="A34" s="113" t="s">
        <v>385</v>
      </c>
      <c r="B34" s="114"/>
      <c r="C34" s="115" t="s">
        <v>365</v>
      </c>
      <c r="D34" s="114" t="s">
        <v>366</v>
      </c>
      <c r="E34" s="116"/>
      <c r="F34" s="117" t="s">
        <v>340</v>
      </c>
      <c r="G34" s="15"/>
    </row>
    <row r="35" spans="1:7" ht="18" customHeight="1">
      <c r="A35" s="118" t="s">
        <v>360</v>
      </c>
      <c r="B35" s="119"/>
      <c r="C35" s="120"/>
      <c r="D35" s="119" t="s">
        <v>367</v>
      </c>
      <c r="E35" s="119"/>
      <c r="F35" s="121" t="s">
        <v>369</v>
      </c>
      <c r="G35" s="122"/>
    </row>
    <row r="36" spans="1:7" ht="18" customHeight="1">
      <c r="A36" s="118" t="s">
        <v>361</v>
      </c>
      <c r="B36" s="123"/>
      <c r="C36" s="124" t="s">
        <v>386</v>
      </c>
      <c r="D36" s="119" t="s">
        <v>398</v>
      </c>
      <c r="E36" s="121" t="s">
        <v>399</v>
      </c>
      <c r="F36" s="119"/>
      <c r="G36" s="122"/>
    </row>
    <row r="37" spans="1:7" ht="18" customHeight="1" thickBot="1">
      <c r="A37" s="125" t="s">
        <v>359</v>
      </c>
      <c r="B37" s="126"/>
      <c r="C37" s="127" t="s">
        <v>609</v>
      </c>
      <c r="D37" s="126" t="s">
        <v>368</v>
      </c>
      <c r="E37" s="126"/>
      <c r="F37" s="126"/>
      <c r="G37" s="128"/>
    </row>
    <row r="38" spans="1:7" ht="15" customHeight="1">
      <c r="A38" s="1047"/>
      <c r="B38" s="492"/>
      <c r="C38" s="492"/>
      <c r="D38" s="492"/>
      <c r="E38" s="492"/>
      <c r="F38" s="492"/>
      <c r="G38" s="492"/>
    </row>
    <row r="39" spans="1:7" ht="15" customHeight="1">
      <c r="A39" s="1047"/>
      <c r="B39" s="492"/>
      <c r="C39" s="492"/>
      <c r="D39" s="492"/>
      <c r="E39" s="492"/>
      <c r="F39" s="492"/>
      <c r="G39" s="492"/>
    </row>
    <row r="40" spans="1:7" ht="15" customHeight="1">
      <c r="A40" s="1047"/>
      <c r="B40" s="492"/>
      <c r="C40" s="492"/>
      <c r="D40" s="492"/>
      <c r="E40" s="492"/>
      <c r="F40" s="492"/>
      <c r="G40" s="492"/>
    </row>
    <row r="41" spans="1:7" ht="12.75">
      <c r="A41" s="896" t="s">
        <v>400</v>
      </c>
      <c r="B41" s="897"/>
      <c r="C41" s="897"/>
      <c r="D41" s="897"/>
      <c r="E41" s="897"/>
      <c r="F41" s="897"/>
      <c r="G41" s="897"/>
    </row>
    <row r="42" spans="1:7" s="131" customFormat="1" ht="15" customHeight="1">
      <c r="A42" s="129" t="s">
        <v>611</v>
      </c>
      <c r="B42" s="129"/>
      <c r="C42" s="129"/>
      <c r="D42" s="129"/>
      <c r="E42" s="129"/>
      <c r="F42" s="130"/>
      <c r="G42" s="130"/>
    </row>
    <row r="43" spans="1:7" s="131" customFormat="1" ht="15" customHeight="1">
      <c r="A43" s="129" t="s">
        <v>382</v>
      </c>
      <c r="B43" s="129"/>
      <c r="C43" s="129"/>
      <c r="D43" s="132"/>
      <c r="E43" s="133" t="s">
        <v>383</v>
      </c>
      <c r="F43" s="134"/>
      <c r="G43" s="135"/>
    </row>
    <row r="44" spans="1:7" ht="9.75" customHeight="1">
      <c r="A44" s="130"/>
      <c r="B44" s="112"/>
      <c r="C44" s="112"/>
      <c r="D44" s="130"/>
      <c r="E44" s="112"/>
      <c r="F44" s="112"/>
      <c r="G44" s="112"/>
    </row>
    <row r="45" spans="1:7" ht="15" customHeight="1">
      <c r="A45" s="130"/>
      <c r="B45" s="112"/>
      <c r="C45" s="112"/>
      <c r="D45" s="136"/>
      <c r="E45" s="137" t="s">
        <v>384</v>
      </c>
      <c r="F45" s="138"/>
      <c r="G45" s="139"/>
    </row>
    <row r="46" spans="1:7" ht="12.75">
      <c r="A46" s="1051" t="s">
        <v>401</v>
      </c>
      <c r="B46" s="1052"/>
      <c r="C46" s="1052"/>
      <c r="D46" s="1052"/>
      <c r="E46" s="1052"/>
      <c r="F46" s="1052"/>
      <c r="G46" s="1053"/>
    </row>
    <row r="47" spans="1:7" ht="12.75">
      <c r="A47" s="1018">
        <v>8</v>
      </c>
      <c r="B47" s="1018"/>
      <c r="C47" s="1018"/>
      <c r="D47" s="1018"/>
      <c r="E47" s="1018"/>
      <c r="F47" s="1018"/>
      <c r="G47" s="1019"/>
    </row>
  </sheetData>
  <sheetProtection password="EF65" sheet="1" objects="1" scenarios="1"/>
  <mergeCells count="30">
    <mergeCell ref="A4:G4"/>
    <mergeCell ref="A5:G5"/>
    <mergeCell ref="A39:G39"/>
    <mergeCell ref="A40:G40"/>
    <mergeCell ref="A26:D27"/>
    <mergeCell ref="A16:G17"/>
    <mergeCell ref="A18:G19"/>
    <mergeCell ref="A22:G25"/>
    <mergeCell ref="A20:G20"/>
    <mergeCell ref="A21:G21"/>
    <mergeCell ref="A47:G47"/>
    <mergeCell ref="A41:G41"/>
    <mergeCell ref="A46:G46"/>
    <mergeCell ref="E28:G28"/>
    <mergeCell ref="A29:G33"/>
    <mergeCell ref="A38:G38"/>
    <mergeCell ref="A13:G13"/>
    <mergeCell ref="A14:G14"/>
    <mergeCell ref="A15:B15"/>
    <mergeCell ref="D15:G15"/>
    <mergeCell ref="A1:G1"/>
    <mergeCell ref="A7:G7"/>
    <mergeCell ref="A8:G8"/>
    <mergeCell ref="A12:G12"/>
    <mergeCell ref="A6:G6"/>
    <mergeCell ref="A9:G9"/>
    <mergeCell ref="A10:G10"/>
    <mergeCell ref="A11:G11"/>
    <mergeCell ref="A2:G2"/>
    <mergeCell ref="A3:G3"/>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G45"/>
  <sheetViews>
    <sheetView workbookViewId="0" topLeftCell="A1">
      <selection activeCell="F20" sqref="F20:G20"/>
    </sheetView>
  </sheetViews>
  <sheetFormatPr defaultColWidth="9.140625" defaultRowHeight="12.75"/>
  <cols>
    <col min="1" max="1" width="14.7109375" style="141" customWidth="1"/>
    <col min="2" max="3" width="11.28125" style="141" customWidth="1"/>
    <col min="4" max="4" width="18.140625" style="141" customWidth="1"/>
    <col min="5" max="6" width="11.28125" style="141" customWidth="1"/>
    <col min="7" max="7" width="17.00390625" style="141" customWidth="1"/>
    <col min="8" max="16384" width="9.140625" style="141" customWidth="1"/>
  </cols>
  <sheetData>
    <row r="1" spans="1:7" ht="12.75">
      <c r="A1" s="1064"/>
      <c r="B1" s="1064"/>
      <c r="C1" s="1064"/>
      <c r="D1" s="1082" t="s">
        <v>3</v>
      </c>
      <c r="E1" s="1082"/>
      <c r="F1" s="1082"/>
      <c r="G1" s="1082"/>
    </row>
    <row r="2" spans="1:7" ht="12.75">
      <c r="A2" s="1064"/>
      <c r="B2" s="1064"/>
      <c r="C2" s="1064"/>
      <c r="D2" s="1082"/>
      <c r="E2" s="1082"/>
      <c r="F2" s="1082"/>
      <c r="G2" s="1082"/>
    </row>
    <row r="3" spans="1:7" ht="12.75">
      <c r="A3" s="1064"/>
      <c r="B3" s="1064"/>
      <c r="C3" s="1064"/>
      <c r="D3" s="1082"/>
      <c r="E3" s="1082"/>
      <c r="F3" s="1082"/>
      <c r="G3" s="1082"/>
    </row>
    <row r="4" spans="1:7" ht="12.75">
      <c r="A4" s="1064"/>
      <c r="B4" s="1064"/>
      <c r="C4" s="1064"/>
      <c r="D4" s="1082"/>
      <c r="E4" s="1082"/>
      <c r="F4" s="1082"/>
      <c r="G4" s="1082"/>
    </row>
    <row r="5" spans="1:7" ht="12.75">
      <c r="A5" s="1064"/>
      <c r="B5" s="1064"/>
      <c r="C5" s="1064"/>
      <c r="D5" s="1082"/>
      <c r="E5" s="1082"/>
      <c r="F5" s="1082"/>
      <c r="G5" s="1082"/>
    </row>
    <row r="6" spans="1:7" ht="12.75">
      <c r="A6" s="1083" t="s">
        <v>4</v>
      </c>
      <c r="B6" s="1084"/>
      <c r="C6" s="1084"/>
      <c r="D6" s="1084"/>
      <c r="E6" s="1084"/>
      <c r="F6" s="1084"/>
      <c r="G6" s="1084"/>
    </row>
    <row r="7" spans="1:7" ht="12.75">
      <c r="A7" s="1085"/>
      <c r="B7" s="1085"/>
      <c r="C7" s="1085"/>
      <c r="D7" s="1085"/>
      <c r="E7" s="1085"/>
      <c r="F7" s="1085"/>
      <c r="G7" s="1085"/>
    </row>
    <row r="8" spans="1:7" ht="12.75">
      <c r="A8" s="1099" t="s">
        <v>5</v>
      </c>
      <c r="B8" s="1100"/>
      <c r="C8" s="1100"/>
      <c r="D8" s="1100"/>
      <c r="E8" s="1100"/>
      <c r="F8" s="1100"/>
      <c r="G8" s="1100"/>
    </row>
    <row r="9" spans="1:7" ht="12.75">
      <c r="A9" s="1099" t="s">
        <v>27</v>
      </c>
      <c r="B9" s="1100"/>
      <c r="C9" s="1100"/>
      <c r="D9" s="1100"/>
      <c r="E9" s="1100"/>
      <c r="F9" s="1100"/>
      <c r="G9" s="1100"/>
    </row>
    <row r="10" spans="1:7" ht="12.75">
      <c r="A10" s="1101" t="s">
        <v>234</v>
      </c>
      <c r="B10" s="1102"/>
      <c r="C10" s="1102"/>
      <c r="D10" s="1102"/>
      <c r="E10" s="1102"/>
      <c r="F10" s="1102"/>
      <c r="G10" s="1102"/>
    </row>
    <row r="11" spans="1:7" ht="12.75">
      <c r="A11" s="1086"/>
      <c r="B11" s="1087"/>
      <c r="C11" s="1087"/>
      <c r="D11" s="1087"/>
      <c r="E11" s="1087"/>
      <c r="F11" s="1087"/>
      <c r="G11" s="1087"/>
    </row>
    <row r="12" spans="1:7" ht="12.75">
      <c r="A12" s="1088" t="s">
        <v>6</v>
      </c>
      <c r="B12" s="1089"/>
      <c r="C12" s="1089"/>
      <c r="D12" s="1089"/>
      <c r="E12" s="1089"/>
      <c r="F12" s="1089"/>
      <c r="G12" s="1089"/>
    </row>
    <row r="13" spans="1:7" ht="18" customHeight="1">
      <c r="A13" s="490"/>
      <c r="B13" s="490"/>
      <c r="C13" s="490"/>
      <c r="D13" s="490"/>
      <c r="E13" s="490"/>
      <c r="F13" s="490"/>
      <c r="G13" s="490"/>
    </row>
    <row r="14" spans="1:7" ht="18" customHeight="1">
      <c r="A14" s="1090" t="s">
        <v>28</v>
      </c>
      <c r="B14" s="1091"/>
      <c r="C14" s="1091"/>
      <c r="D14" s="1091"/>
      <c r="E14" s="1091"/>
      <c r="F14" s="1091"/>
      <c r="G14" s="1091"/>
    </row>
    <row r="15" spans="1:7" ht="18" customHeight="1">
      <c r="A15" s="1091"/>
      <c r="B15" s="1091"/>
      <c r="C15" s="1091"/>
      <c r="D15" s="1091"/>
      <c r="E15" s="1091"/>
      <c r="F15" s="1091"/>
      <c r="G15" s="1091"/>
    </row>
    <row r="16" spans="1:7" ht="18" customHeight="1">
      <c r="A16" s="1091"/>
      <c r="B16" s="1091"/>
      <c r="C16" s="1091"/>
      <c r="D16" s="1091"/>
      <c r="E16" s="1091"/>
      <c r="F16" s="1091"/>
      <c r="G16" s="1091"/>
    </row>
    <row r="17" spans="1:7" ht="18" customHeight="1">
      <c r="A17" s="1091"/>
      <c r="B17" s="1091"/>
      <c r="C17" s="1091"/>
      <c r="D17" s="1091"/>
      <c r="E17" s="1091"/>
      <c r="F17" s="1091"/>
      <c r="G17" s="1091"/>
    </row>
    <row r="18" spans="1:7" ht="18" customHeight="1">
      <c r="A18" s="1091"/>
      <c r="B18" s="1091"/>
      <c r="C18" s="1091"/>
      <c r="D18" s="1091"/>
      <c r="E18" s="1091"/>
      <c r="F18" s="1091"/>
      <c r="G18" s="1091"/>
    </row>
    <row r="19" spans="1:7" ht="18" customHeight="1">
      <c r="A19" s="1092"/>
      <c r="B19" s="492"/>
      <c r="C19" s="492"/>
      <c r="D19" s="492"/>
      <c r="E19" s="492"/>
      <c r="F19" s="492"/>
      <c r="G19" s="492"/>
    </row>
    <row r="20" spans="1:7" ht="18" customHeight="1">
      <c r="A20" s="7" t="s">
        <v>7</v>
      </c>
      <c r="B20" s="1103">
        <f>+'DP1'!A8</f>
      </c>
      <c r="C20" s="1078"/>
      <c r="D20" s="1064" t="s">
        <v>8</v>
      </c>
      <c r="E20" s="1064"/>
      <c r="F20" s="1104"/>
      <c r="G20" s="1105"/>
    </row>
    <row r="21" spans="1:7" ht="18" customHeight="1">
      <c r="A21" s="1092"/>
      <c r="B21" s="492"/>
      <c r="C21" s="492"/>
      <c r="D21" s="492"/>
      <c r="E21" s="492"/>
      <c r="F21" s="492"/>
      <c r="G21" s="492"/>
    </row>
    <row r="22" spans="1:7" ht="18" customHeight="1">
      <c r="A22" s="7" t="s">
        <v>9</v>
      </c>
      <c r="B22" s="1097" t="str">
        <f>+CONCATENATE('DP1'!B39," ",'DP1'!E38," ",'DP1'!B38)</f>
        <v>  </v>
      </c>
      <c r="C22" s="1098"/>
      <c r="D22" s="1098"/>
      <c r="E22" s="1098"/>
      <c r="F22" s="1098"/>
      <c r="G22" s="1098"/>
    </row>
    <row r="23" spans="1:7" ht="18" customHeight="1">
      <c r="A23" s="7" t="s">
        <v>10</v>
      </c>
      <c r="B23" s="1097" t="str">
        <f>+CONCATENATE('DP1'!E42," ",'DP1'!J42,", ",'DP1'!B42)</f>
        <v> , 0</v>
      </c>
      <c r="C23" s="1098"/>
      <c r="D23" s="1098"/>
      <c r="E23" s="1098"/>
      <c r="F23" s="7" t="s">
        <v>11</v>
      </c>
      <c r="G23" s="197">
        <f>+'DP1'!D43</f>
        <v>0</v>
      </c>
    </row>
    <row r="24" spans="1:7" ht="18" customHeight="1">
      <c r="A24" s="1093" t="s">
        <v>133</v>
      </c>
      <c r="B24" s="1073"/>
      <c r="C24" s="1073"/>
      <c r="D24" s="1073"/>
      <c r="E24" s="1073"/>
      <c r="F24" s="1073"/>
      <c r="G24" s="1073"/>
    </row>
    <row r="25" spans="1:7" ht="18" customHeight="1">
      <c r="A25" s="1064" t="s">
        <v>64</v>
      </c>
      <c r="B25" s="1064"/>
      <c r="C25" s="1064"/>
      <c r="D25" s="1064"/>
      <c r="E25" s="1094">
        <f>+Př1!C5</f>
        <v>0</v>
      </c>
      <c r="F25" s="1095"/>
      <c r="G25" s="1095"/>
    </row>
    <row r="26" spans="1:7" ht="12.75" customHeight="1">
      <c r="A26" s="1096" t="s">
        <v>65</v>
      </c>
      <c r="B26" s="492"/>
      <c r="C26" s="492"/>
      <c r="D26" s="492"/>
      <c r="E26" s="492"/>
      <c r="F26" s="492"/>
      <c r="G26" s="492"/>
    </row>
    <row r="27" spans="1:7" ht="18" customHeight="1">
      <c r="A27" s="1064" t="s">
        <v>100</v>
      </c>
      <c r="B27" s="1064"/>
      <c r="C27" s="1064"/>
      <c r="D27" s="1064"/>
      <c r="E27" s="142" t="s">
        <v>101</v>
      </c>
      <c r="F27" s="1064"/>
      <c r="G27" s="1064"/>
    </row>
    <row r="28" spans="1:7" ht="18" customHeight="1">
      <c r="A28" s="1064" t="s">
        <v>235</v>
      </c>
      <c r="B28" s="1064"/>
      <c r="C28" s="1064"/>
      <c r="D28" s="1064"/>
      <c r="E28" s="1064"/>
      <c r="F28" s="1077"/>
      <c r="G28" s="1077"/>
    </row>
    <row r="29" spans="1:7" ht="18" customHeight="1">
      <c r="A29" s="1080" t="s">
        <v>102</v>
      </c>
      <c r="B29" s="492"/>
      <c r="C29" s="1077"/>
      <c r="D29" s="1077"/>
      <c r="E29" s="1064"/>
      <c r="F29" s="1064"/>
      <c r="G29" s="1064"/>
    </row>
    <row r="30" spans="1:7" ht="18" customHeight="1">
      <c r="A30" s="1080" t="s">
        <v>236</v>
      </c>
      <c r="B30" s="492"/>
      <c r="C30" s="492"/>
      <c r="D30" s="492"/>
      <c r="E30" s="142" t="s">
        <v>101</v>
      </c>
      <c r="F30" s="1064"/>
      <c r="G30" s="1064"/>
    </row>
    <row r="31" spans="1:7" ht="18" customHeight="1">
      <c r="A31" s="1080" t="s">
        <v>237</v>
      </c>
      <c r="B31" s="492"/>
      <c r="C31" s="492"/>
      <c r="D31" s="492"/>
      <c r="E31" s="492"/>
      <c r="F31" s="1077"/>
      <c r="G31" s="1077"/>
    </row>
    <row r="32" spans="1:7" ht="18" customHeight="1">
      <c r="A32" s="1072" t="s">
        <v>238</v>
      </c>
      <c r="B32" s="1073"/>
      <c r="C32" s="1073"/>
      <c r="D32" s="1073"/>
      <c r="E32" s="1073"/>
      <c r="F32" s="1073"/>
      <c r="G32" s="1073"/>
    </row>
    <row r="33" spans="1:7" ht="18" customHeight="1">
      <c r="A33" s="1074"/>
      <c r="B33" s="1074"/>
      <c r="C33" s="1074"/>
      <c r="D33" s="1074"/>
      <c r="E33" s="1074"/>
      <c r="F33" s="1074"/>
      <c r="G33" s="1074"/>
    </row>
    <row r="34" spans="1:7" ht="15" customHeight="1">
      <c r="A34" s="1075" t="s">
        <v>29</v>
      </c>
      <c r="B34" s="1076"/>
      <c r="C34" s="1076"/>
      <c r="D34" s="1076"/>
      <c r="E34" s="1076"/>
      <c r="F34" s="1076"/>
      <c r="G34" s="1076"/>
    </row>
    <row r="35" spans="1:7" ht="18" customHeight="1">
      <c r="A35" s="764"/>
      <c r="B35" s="764"/>
      <c r="C35" s="764"/>
      <c r="D35" s="764"/>
      <c r="E35" s="764"/>
      <c r="F35" s="764"/>
      <c r="G35" s="764"/>
    </row>
    <row r="36" spans="1:7" ht="15" customHeight="1">
      <c r="A36" s="764"/>
      <c r="B36" s="764"/>
      <c r="C36" s="764"/>
      <c r="D36" s="764"/>
      <c r="E36" s="764"/>
      <c r="F36" s="764"/>
      <c r="G36" s="764"/>
    </row>
    <row r="37" spans="1:7" ht="18" customHeight="1">
      <c r="A37" s="7" t="s">
        <v>7</v>
      </c>
      <c r="B37" s="1077" t="s">
        <v>103</v>
      </c>
      <c r="C37" s="1078"/>
      <c r="D37" s="1079"/>
      <c r="E37" s="1079"/>
      <c r="F37" s="1079"/>
      <c r="G37" s="1079"/>
    </row>
    <row r="38" spans="1:7" ht="18" customHeight="1">
      <c r="A38" s="1064"/>
      <c r="B38" s="1064"/>
      <c r="C38" s="1064"/>
      <c r="D38" s="1064"/>
      <c r="E38" s="1064"/>
      <c r="F38" s="1064"/>
      <c r="G38" s="1064"/>
    </row>
    <row r="39" spans="1:7" ht="18" customHeight="1">
      <c r="A39" s="7" t="s">
        <v>9</v>
      </c>
      <c r="B39" s="1067"/>
      <c r="C39" s="1068"/>
      <c r="D39" s="1068"/>
      <c r="E39" s="1068"/>
      <c r="F39" s="1068"/>
      <c r="G39" s="1068"/>
    </row>
    <row r="40" spans="1:7" ht="18" customHeight="1">
      <c r="A40" s="7" t="s">
        <v>10</v>
      </c>
      <c r="B40" s="1069"/>
      <c r="C40" s="1069"/>
      <c r="D40" s="1069"/>
      <c r="E40" s="1069"/>
      <c r="F40" s="7" t="s">
        <v>11</v>
      </c>
      <c r="G40" s="143"/>
    </row>
    <row r="41" spans="1:7" ht="12.75">
      <c r="A41" s="1065" t="s">
        <v>30</v>
      </c>
      <c r="B41" s="492"/>
      <c r="C41" s="492"/>
      <c r="D41" s="492"/>
      <c r="E41" s="492"/>
      <c r="F41" s="492"/>
      <c r="G41" s="492"/>
    </row>
    <row r="42" spans="1:7" ht="12.75">
      <c r="A42" s="492"/>
      <c r="B42" s="492"/>
      <c r="C42" s="492"/>
      <c r="D42" s="492"/>
      <c r="E42" s="492"/>
      <c r="F42" s="492"/>
      <c r="G42" s="492"/>
    </row>
    <row r="43" spans="1:7" ht="12.75">
      <c r="A43" s="1070" t="str">
        <f>+'DP1'!A46:D46</f>
        <v>Formulář zpracovala společnost ASPEKT HM s.r.o., účetní a daňová kancelář, Přemyslova 20, Kralupy, tel. 0205 / 721436</v>
      </c>
      <c r="B43" s="1071"/>
      <c r="C43" s="1071"/>
      <c r="D43" s="1071"/>
      <c r="E43" s="1071"/>
      <c r="F43" s="1071"/>
      <c r="G43" s="1071"/>
    </row>
    <row r="44" spans="1:7" ht="12.75">
      <c r="A44" s="1066" t="s">
        <v>104</v>
      </c>
      <c r="B44" s="492"/>
      <c r="C44" s="492"/>
      <c r="D44" s="492"/>
      <c r="E44" s="492"/>
      <c r="F44" s="492"/>
      <c r="G44" s="492"/>
    </row>
    <row r="45" spans="1:7" ht="12.75">
      <c r="A45" s="1081">
        <v>1</v>
      </c>
      <c r="B45" s="1081"/>
      <c r="C45" s="1081"/>
      <c r="D45" s="1081"/>
      <c r="E45" s="1081"/>
      <c r="F45" s="1081"/>
      <c r="G45" s="1081"/>
    </row>
  </sheetData>
  <sheetProtection password="EF65" sheet="1" objects="1" scenarios="1"/>
  <mergeCells count="43">
    <mergeCell ref="A8:G8"/>
    <mergeCell ref="A9:G9"/>
    <mergeCell ref="A10:G10"/>
    <mergeCell ref="B20:C20"/>
    <mergeCell ref="F20:G20"/>
    <mergeCell ref="B22:G22"/>
    <mergeCell ref="B23:E23"/>
    <mergeCell ref="D20:E20"/>
    <mergeCell ref="A21:G21"/>
    <mergeCell ref="F28:G28"/>
    <mergeCell ref="C29:D29"/>
    <mergeCell ref="A25:D25"/>
    <mergeCell ref="A26:G26"/>
    <mergeCell ref="F27:G27"/>
    <mergeCell ref="A27:D27"/>
    <mergeCell ref="A28:E28"/>
    <mergeCell ref="A29:B29"/>
    <mergeCell ref="E29:G29"/>
    <mergeCell ref="A45:G45"/>
    <mergeCell ref="D1:G5"/>
    <mergeCell ref="A1:C5"/>
    <mergeCell ref="A6:G7"/>
    <mergeCell ref="A11:G11"/>
    <mergeCell ref="A12:G13"/>
    <mergeCell ref="A14:G18"/>
    <mergeCell ref="A19:G19"/>
    <mergeCell ref="A24:G24"/>
    <mergeCell ref="E25:G25"/>
    <mergeCell ref="F30:G30"/>
    <mergeCell ref="A30:D30"/>
    <mergeCell ref="F31:G31"/>
    <mergeCell ref="A31:E31"/>
    <mergeCell ref="A32:G32"/>
    <mergeCell ref="A33:G33"/>
    <mergeCell ref="A34:G36"/>
    <mergeCell ref="B37:C37"/>
    <mergeCell ref="D37:G37"/>
    <mergeCell ref="A38:G38"/>
    <mergeCell ref="A41:G42"/>
    <mergeCell ref="A44:G44"/>
    <mergeCell ref="B39:G39"/>
    <mergeCell ref="B40:E40"/>
    <mergeCell ref="A43:G4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I19"/>
  <sheetViews>
    <sheetView workbookViewId="0" topLeftCell="A1">
      <selection activeCell="H2" sqref="H2"/>
    </sheetView>
  </sheetViews>
  <sheetFormatPr defaultColWidth="9.140625" defaultRowHeight="12.75"/>
  <cols>
    <col min="1" max="1" width="2.8515625" style="150" customWidth="1"/>
    <col min="2" max="2" width="6.00390625" style="141" customWidth="1"/>
    <col min="3" max="3" width="11.7109375" style="141" customWidth="1"/>
    <col min="4" max="4" width="9.140625" style="141" customWidth="1"/>
    <col min="5" max="5" width="11.7109375" style="141" customWidth="1"/>
    <col min="6" max="6" width="13.28125" style="141" customWidth="1"/>
    <col min="7" max="7" width="13.00390625" style="141" customWidth="1"/>
    <col min="8" max="9" width="14.7109375" style="141" customWidth="1"/>
    <col min="10" max="16384" width="9.140625" style="141" customWidth="1"/>
  </cols>
  <sheetData>
    <row r="1" spans="1:9" ht="18" customHeight="1" thickBot="1">
      <c r="A1" s="1153" t="s">
        <v>240</v>
      </c>
      <c r="B1" s="661"/>
      <c r="C1" s="661"/>
      <c r="D1" s="1154">
        <f>+SP1!F20</f>
        <v>0</v>
      </c>
      <c r="E1" s="1154"/>
      <c r="F1" s="1158"/>
      <c r="G1" s="1158"/>
      <c r="H1" s="144" t="s">
        <v>105</v>
      </c>
      <c r="I1" s="144" t="s">
        <v>106</v>
      </c>
    </row>
    <row r="2" spans="1:9" ht="123.75" customHeight="1">
      <c r="A2" s="145">
        <v>1</v>
      </c>
      <c r="B2" s="1155" t="s">
        <v>31</v>
      </c>
      <c r="C2" s="1156"/>
      <c r="D2" s="1156"/>
      <c r="E2" s="1156"/>
      <c r="F2" s="1156"/>
      <c r="G2" s="1157"/>
      <c r="H2" s="337">
        <f>+'DP3'!C5-'DP3'!C19-'DP3'!C20+'DP3'!C22+'DP3'!C25+'DP3'!C26</f>
        <v>0</v>
      </c>
      <c r="I2" s="198"/>
    </row>
    <row r="3" spans="1:9" ht="108.75" customHeight="1">
      <c r="A3" s="146">
        <v>2</v>
      </c>
      <c r="B3" s="1139" t="s">
        <v>33</v>
      </c>
      <c r="C3" s="1140"/>
      <c r="D3" s="1140"/>
      <c r="E3" s="1140"/>
      <c r="F3" s="1140"/>
      <c r="G3" s="1141"/>
      <c r="H3" s="338">
        <f>+'DP3'!C6+'DP3'!C7+Př1!F26+Př1!F27-'DP3'!C21+'DP3'!C23+'DP3'!C27</f>
        <v>0</v>
      </c>
      <c r="I3" s="147"/>
    </row>
    <row r="4" spans="1:9" ht="18" customHeight="1">
      <c r="A4" s="1108">
        <v>3</v>
      </c>
      <c r="B4" s="1117" t="s">
        <v>107</v>
      </c>
      <c r="C4" s="549"/>
      <c r="D4" s="549"/>
      <c r="E4" s="549"/>
      <c r="F4" s="549"/>
      <c r="G4" s="550"/>
      <c r="H4" s="1150">
        <f>H2-H3</f>
        <v>0</v>
      </c>
      <c r="I4" s="1112"/>
    </row>
    <row r="5" spans="1:9" ht="18" customHeight="1">
      <c r="A5" s="1149"/>
      <c r="B5" s="1130" t="s">
        <v>108</v>
      </c>
      <c r="C5" s="554"/>
      <c r="D5" s="554"/>
      <c r="E5" s="554"/>
      <c r="F5" s="554"/>
      <c r="G5" s="555"/>
      <c r="H5" s="1151"/>
      <c r="I5" s="1152"/>
    </row>
    <row r="6" spans="1:9" ht="18" customHeight="1">
      <c r="A6" s="1108">
        <v>4</v>
      </c>
      <c r="B6" s="1144" t="s">
        <v>239</v>
      </c>
      <c r="C6" s="549"/>
      <c r="D6" s="549"/>
      <c r="E6" s="549"/>
      <c r="F6" s="549"/>
      <c r="G6" s="550"/>
      <c r="H6" s="1110">
        <v>12</v>
      </c>
      <c r="I6" s="1112"/>
    </row>
    <row r="7" spans="1:9" ht="18" customHeight="1">
      <c r="A7" s="1135"/>
      <c r="B7" s="199" t="s">
        <v>109</v>
      </c>
      <c r="C7" s="200">
        <v>36892</v>
      </c>
      <c r="D7" s="201" t="s">
        <v>423</v>
      </c>
      <c r="E7" s="200">
        <v>37256</v>
      </c>
      <c r="F7" s="1145" t="s">
        <v>110</v>
      </c>
      <c r="G7" s="537"/>
      <c r="H7" s="1137"/>
      <c r="I7" s="1142"/>
    </row>
    <row r="8" spans="1:9" ht="61.5" customHeight="1">
      <c r="A8" s="1136"/>
      <c r="B8" s="1146" t="s">
        <v>34</v>
      </c>
      <c r="C8" s="1147"/>
      <c r="D8" s="1147"/>
      <c r="E8" s="1147"/>
      <c r="F8" s="1147"/>
      <c r="G8" s="1148"/>
      <c r="H8" s="1138"/>
      <c r="I8" s="1143"/>
    </row>
    <row r="9" spans="1:9" ht="95.25" customHeight="1">
      <c r="A9" s="146">
        <v>5</v>
      </c>
      <c r="B9" s="1131" t="s">
        <v>35</v>
      </c>
      <c r="C9" s="1132"/>
      <c r="D9" s="1132"/>
      <c r="E9" s="1132"/>
      <c r="F9" s="1132"/>
      <c r="G9" s="1133"/>
      <c r="H9" s="275">
        <f>INT(+H4/H6+0.99)</f>
        <v>0</v>
      </c>
      <c r="I9" s="147"/>
    </row>
    <row r="10" spans="1:9" ht="18" customHeight="1">
      <c r="A10" s="1108">
        <v>6</v>
      </c>
      <c r="B10" s="1117" t="s">
        <v>111</v>
      </c>
      <c r="C10" s="549"/>
      <c r="D10" s="549"/>
      <c r="E10" s="549"/>
      <c r="F10" s="549"/>
      <c r="G10" s="550"/>
      <c r="H10" s="1110">
        <f>+INT(0.35*H4+0.99)</f>
        <v>0</v>
      </c>
      <c r="I10" s="1112"/>
    </row>
    <row r="11" spans="1:9" ht="18" customHeight="1">
      <c r="A11" s="1109"/>
      <c r="B11" s="1118" t="s">
        <v>112</v>
      </c>
      <c r="C11" s="554"/>
      <c r="D11" s="554"/>
      <c r="E11" s="554"/>
      <c r="F11" s="554"/>
      <c r="G11" s="555"/>
      <c r="H11" s="1111"/>
      <c r="I11" s="1113"/>
    </row>
    <row r="12" spans="1:9" ht="18" customHeight="1">
      <c r="A12" s="1108">
        <v>7</v>
      </c>
      <c r="B12" s="1117" t="s">
        <v>113</v>
      </c>
      <c r="C12" s="549"/>
      <c r="D12" s="549"/>
      <c r="E12" s="1134" t="s">
        <v>114</v>
      </c>
      <c r="F12" s="549"/>
      <c r="G12" s="550"/>
      <c r="H12" s="1110">
        <f>MIN(MAX(H10,19800-(12-H6)*1650),486000)</f>
        <v>19800</v>
      </c>
      <c r="I12" s="1124"/>
    </row>
    <row r="13" spans="1:9" ht="96.75" customHeight="1" thickBot="1">
      <c r="A13" s="1114"/>
      <c r="B13" s="1127" t="s">
        <v>36</v>
      </c>
      <c r="C13" s="1128"/>
      <c r="D13" s="1128"/>
      <c r="E13" s="1128"/>
      <c r="F13" s="1128"/>
      <c r="G13" s="1129"/>
      <c r="H13" s="1126"/>
      <c r="I13" s="1125"/>
    </row>
    <row r="14" spans="1:9" ht="9" customHeight="1">
      <c r="A14" s="1106"/>
      <c r="B14" s="1107"/>
      <c r="C14" s="1107"/>
      <c r="D14" s="1107"/>
      <c r="E14" s="1107"/>
      <c r="F14" s="1107"/>
      <c r="G14" s="1107"/>
      <c r="H14" s="1107"/>
      <c r="I14" s="1107"/>
    </row>
    <row r="15" spans="1:9" ht="12" customHeight="1">
      <c r="A15" s="1119" t="s">
        <v>241</v>
      </c>
      <c r="B15" s="1120"/>
      <c r="C15" s="1120"/>
      <c r="D15" s="1120"/>
      <c r="E15" s="1120"/>
      <c r="F15" s="1120"/>
      <c r="G15" s="1120"/>
      <c r="H15" s="1120"/>
      <c r="I15" s="1120"/>
    </row>
    <row r="16" spans="1:9" ht="12" customHeight="1">
      <c r="A16" s="1119" t="s">
        <v>242</v>
      </c>
      <c r="B16" s="1121"/>
      <c r="C16" s="1121"/>
      <c r="D16" s="1121"/>
      <c r="E16" s="1121"/>
      <c r="F16" s="1121"/>
      <c r="G16" s="1121"/>
      <c r="H16" s="1121"/>
      <c r="I16" s="1121"/>
    </row>
    <row r="17" spans="1:9" ht="12" customHeight="1">
      <c r="A17" s="1119" t="s">
        <v>243</v>
      </c>
      <c r="B17" s="1121"/>
      <c r="C17" s="1121"/>
      <c r="D17" s="1121"/>
      <c r="E17" s="1121"/>
      <c r="F17" s="1121"/>
      <c r="G17" s="1121"/>
      <c r="H17" s="1121"/>
      <c r="I17" s="1121"/>
    </row>
    <row r="18" spans="1:9" ht="24" customHeight="1">
      <c r="A18" s="1122" t="s">
        <v>244</v>
      </c>
      <c r="B18" s="1123"/>
      <c r="C18" s="1123"/>
      <c r="D18" s="1123"/>
      <c r="E18" s="1123"/>
      <c r="F18" s="1123"/>
      <c r="G18" s="1123"/>
      <c r="H18" s="1123"/>
      <c r="I18" s="1123"/>
    </row>
    <row r="19" spans="1:9" ht="13.5" customHeight="1">
      <c r="A19" s="1115">
        <v>2</v>
      </c>
      <c r="B19" s="1116"/>
      <c r="C19" s="1116"/>
      <c r="D19" s="1116"/>
      <c r="E19" s="1116"/>
      <c r="F19" s="1116"/>
      <c r="G19" s="1116"/>
      <c r="H19" s="1116"/>
      <c r="I19" s="1116"/>
    </row>
  </sheetData>
  <sheetProtection password="EF65" sheet="1" objects="1" scenarios="1"/>
  <mergeCells count="34">
    <mergeCell ref="A1:C1"/>
    <mergeCell ref="D1:E1"/>
    <mergeCell ref="B2:G2"/>
    <mergeCell ref="F1:G1"/>
    <mergeCell ref="A6:A8"/>
    <mergeCell ref="H6:H8"/>
    <mergeCell ref="B3:G3"/>
    <mergeCell ref="I6:I8"/>
    <mergeCell ref="B6:G6"/>
    <mergeCell ref="F7:G7"/>
    <mergeCell ref="B8:G8"/>
    <mergeCell ref="A4:A5"/>
    <mergeCell ref="H4:H5"/>
    <mergeCell ref="I4:I5"/>
    <mergeCell ref="B4:G4"/>
    <mergeCell ref="B5:G5"/>
    <mergeCell ref="B9:G9"/>
    <mergeCell ref="B12:D12"/>
    <mergeCell ref="E12:G12"/>
    <mergeCell ref="A19:I19"/>
    <mergeCell ref="B10:G10"/>
    <mergeCell ref="B11:G11"/>
    <mergeCell ref="A15:I15"/>
    <mergeCell ref="A16:I16"/>
    <mergeCell ref="A17:I17"/>
    <mergeCell ref="A18:I18"/>
    <mergeCell ref="I12:I13"/>
    <mergeCell ref="H12:H13"/>
    <mergeCell ref="B13:G13"/>
    <mergeCell ref="A14:I14"/>
    <mergeCell ref="A10:A11"/>
    <mergeCell ref="H10:H11"/>
    <mergeCell ref="I10:I11"/>
    <mergeCell ref="A12:A13"/>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H35"/>
  <sheetViews>
    <sheetView workbookViewId="0" topLeftCell="A1">
      <selection activeCell="G6" sqref="G6:G7"/>
    </sheetView>
  </sheetViews>
  <sheetFormatPr defaultColWidth="9.140625" defaultRowHeight="12.75"/>
  <cols>
    <col min="1" max="1" width="3.140625" style="470" customWidth="1"/>
    <col min="2" max="3" width="9.140625" style="470" customWidth="1"/>
    <col min="4" max="4" width="13.140625" style="470" customWidth="1"/>
    <col min="5" max="5" width="17.7109375" style="470" customWidth="1"/>
    <col min="6" max="6" width="15.00390625" style="470" customWidth="1"/>
    <col min="7" max="8" width="14.8515625" style="470" customWidth="1"/>
    <col min="9" max="16384" width="9.140625" style="470" customWidth="1"/>
  </cols>
  <sheetData>
    <row r="1" spans="1:8" ht="15" customHeight="1" thickBot="1">
      <c r="A1" s="1221" t="s">
        <v>145</v>
      </c>
      <c r="B1" s="636"/>
      <c r="C1" s="636"/>
      <c r="D1" s="1222">
        <f>+SP1!F20</f>
        <v>0</v>
      </c>
      <c r="E1" s="1222"/>
      <c r="F1" s="362"/>
      <c r="G1" s="469" t="s">
        <v>105</v>
      </c>
      <c r="H1" s="469" t="s">
        <v>106</v>
      </c>
    </row>
    <row r="2" spans="1:8" ht="15" customHeight="1">
      <c r="A2" s="1171">
        <v>8</v>
      </c>
      <c r="B2" s="1162" t="s">
        <v>115</v>
      </c>
      <c r="C2" s="608"/>
      <c r="D2" s="608"/>
      <c r="E2" s="1163" t="s">
        <v>114</v>
      </c>
      <c r="F2" s="609"/>
      <c r="G2" s="1167">
        <f>+SP2!H12</f>
        <v>19800</v>
      </c>
      <c r="H2" s="1169"/>
    </row>
    <row r="3" spans="1:8" ht="32.25" customHeight="1">
      <c r="A3" s="1172"/>
      <c r="B3" s="1164" t="s">
        <v>277</v>
      </c>
      <c r="C3" s="1165"/>
      <c r="D3" s="1165"/>
      <c r="E3" s="1165"/>
      <c r="F3" s="1166"/>
      <c r="G3" s="1168"/>
      <c r="H3" s="1170"/>
    </row>
    <row r="4" spans="1:8" ht="15" customHeight="1">
      <c r="A4" s="1187">
        <v>9</v>
      </c>
      <c r="B4" s="1144" t="s">
        <v>116</v>
      </c>
      <c r="C4" s="1173"/>
      <c r="D4" s="1173"/>
      <c r="E4" s="1173"/>
      <c r="F4" s="1174"/>
      <c r="G4" s="1189">
        <f>INT(0.296*G2+0.99)</f>
        <v>5861</v>
      </c>
      <c r="H4" s="1242"/>
    </row>
    <row r="5" spans="1:8" ht="18" customHeight="1">
      <c r="A5" s="1201"/>
      <c r="B5" s="1197" t="s">
        <v>117</v>
      </c>
      <c r="C5" s="1198"/>
      <c r="D5" s="1198"/>
      <c r="E5" s="1198"/>
      <c r="F5" s="1199"/>
      <c r="G5" s="1178"/>
      <c r="H5" s="1234"/>
    </row>
    <row r="6" spans="1:8" ht="36.75" customHeight="1">
      <c r="A6" s="1200">
        <v>10</v>
      </c>
      <c r="B6" s="1211" t="s">
        <v>278</v>
      </c>
      <c r="C6" s="1212"/>
      <c r="D6" s="1212"/>
      <c r="E6" s="1212"/>
      <c r="F6" s="1213"/>
      <c r="G6" s="1202">
        <v>0</v>
      </c>
      <c r="H6" s="1242"/>
    </row>
    <row r="7" spans="1:8" ht="21" customHeight="1">
      <c r="A7" s="1201"/>
      <c r="B7" s="1214" t="s">
        <v>279</v>
      </c>
      <c r="C7" s="1215"/>
      <c r="D7" s="1215"/>
      <c r="E7" s="1215"/>
      <c r="F7" s="1216"/>
      <c r="G7" s="1203"/>
      <c r="H7" s="1234"/>
    </row>
    <row r="8" spans="1:8" ht="15.75" customHeight="1">
      <c r="A8" s="1200">
        <v>11</v>
      </c>
      <c r="B8" s="1205" t="s">
        <v>118</v>
      </c>
      <c r="C8" s="1206"/>
      <c r="D8" s="1207"/>
      <c r="E8" s="1217" t="s">
        <v>119</v>
      </c>
      <c r="F8" s="1218"/>
      <c r="G8" s="474">
        <f>IF(G6&gt;G4,-G6+G4,0)</f>
        <v>0</v>
      </c>
      <c r="H8" s="475"/>
    </row>
    <row r="9" spans="1:8" ht="15.75" customHeight="1" thickBot="1">
      <c r="A9" s="1204"/>
      <c r="B9" s="1208"/>
      <c r="C9" s="1209"/>
      <c r="D9" s="1210"/>
      <c r="E9" s="1219" t="s">
        <v>120</v>
      </c>
      <c r="F9" s="1220"/>
      <c r="G9" s="476">
        <f>IF(G6&lt;G4,G4-G6,0)</f>
        <v>5861</v>
      </c>
      <c r="H9" s="477"/>
    </row>
    <row r="10" spans="1:8" ht="15.75" customHeight="1">
      <c r="A10" s="1224" t="s">
        <v>121</v>
      </c>
      <c r="B10" s="1223" t="s">
        <v>122</v>
      </c>
      <c r="C10" s="608"/>
      <c r="D10" s="608"/>
      <c r="E10" s="608"/>
      <c r="F10" s="608"/>
      <c r="G10" s="608"/>
      <c r="H10" s="608"/>
    </row>
    <row r="11" spans="1:8" ht="15.75" customHeight="1">
      <c r="A11" s="1225"/>
      <c r="B11" s="151" t="s">
        <v>123</v>
      </c>
      <c r="C11" s="202">
        <f>G9</f>
        <v>5861</v>
      </c>
      <c r="D11" s="151" t="s">
        <v>124</v>
      </c>
      <c r="E11" s="151" t="s">
        <v>125</v>
      </c>
      <c r="F11" s="1226"/>
      <c r="G11" s="1227"/>
      <c r="H11" s="1227"/>
    </row>
    <row r="12" spans="1:8" ht="15.75" customHeight="1">
      <c r="A12" s="1225"/>
      <c r="B12" s="1159"/>
      <c r="C12" s="1159"/>
      <c r="D12" s="1159"/>
      <c r="E12" s="1159" t="s">
        <v>126</v>
      </c>
      <c r="F12" s="835"/>
      <c r="G12" s="1228"/>
      <c r="H12" s="1229"/>
    </row>
    <row r="13" spans="1:8" ht="15.75" customHeight="1">
      <c r="A13" s="1225" t="s">
        <v>127</v>
      </c>
      <c r="B13" s="1159" t="s">
        <v>128</v>
      </c>
      <c r="C13" s="835"/>
      <c r="D13" s="835"/>
      <c r="E13" s="835"/>
      <c r="F13" s="835"/>
      <c r="G13" s="835"/>
      <c r="H13" s="835"/>
    </row>
    <row r="14" spans="1:8" ht="15.75" customHeight="1">
      <c r="A14" s="1235"/>
      <c r="B14" s="151" t="s">
        <v>123</v>
      </c>
      <c r="C14" s="152">
        <f>-G8</f>
        <v>0</v>
      </c>
      <c r="D14" s="1159" t="s">
        <v>37</v>
      </c>
      <c r="E14" s="835"/>
      <c r="F14" s="835"/>
      <c r="G14" s="835"/>
      <c r="H14" s="835"/>
    </row>
    <row r="15" spans="1:8" ht="15.75" customHeight="1">
      <c r="A15" s="1235"/>
      <c r="B15" s="1159" t="s">
        <v>129</v>
      </c>
      <c r="C15" s="1159"/>
      <c r="D15" s="1236"/>
      <c r="E15" s="1227"/>
      <c r="F15" s="1227"/>
      <c r="G15" s="1227"/>
      <c r="H15" s="1227"/>
    </row>
    <row r="16" spans="1:8" ht="15.75" customHeight="1">
      <c r="A16" s="1235"/>
      <c r="B16" s="1159" t="s">
        <v>130</v>
      </c>
      <c r="C16" s="1159"/>
      <c r="D16" s="1159"/>
      <c r="E16" s="1237"/>
      <c r="F16" s="1238"/>
      <c r="G16" s="1238"/>
      <c r="H16" s="1238"/>
    </row>
    <row r="17" spans="1:8" ht="15.75" customHeight="1" thickBot="1">
      <c r="A17" s="1252" t="s">
        <v>12</v>
      </c>
      <c r="B17" s="636"/>
      <c r="C17" s="636"/>
      <c r="D17" s="636"/>
      <c r="E17" s="636"/>
      <c r="F17" s="636"/>
      <c r="G17" s="636"/>
      <c r="H17" s="636"/>
    </row>
    <row r="18" spans="1:8" ht="26.25" customHeight="1">
      <c r="A18" s="1171">
        <v>12</v>
      </c>
      <c r="B18" s="1246" t="s">
        <v>13</v>
      </c>
      <c r="C18" s="1247"/>
      <c r="D18" s="1247"/>
      <c r="E18" s="1247"/>
      <c r="F18" s="1248"/>
      <c r="G18" s="1230">
        <f>MIN(MAX(INT(SP2!H10/SP2!H6+0.99),1775),40500)</f>
        <v>1775</v>
      </c>
      <c r="H18" s="1232"/>
    </row>
    <row r="19" spans="1:8" ht="11.25" customHeight="1">
      <c r="A19" s="1253"/>
      <c r="B19" s="1249" t="s">
        <v>131</v>
      </c>
      <c r="C19" s="1250"/>
      <c r="D19" s="1250"/>
      <c r="E19" s="1250"/>
      <c r="F19" s="1251"/>
      <c r="G19" s="1186"/>
      <c r="H19" s="1233"/>
    </row>
    <row r="20" spans="1:8" ht="18.75" customHeight="1">
      <c r="A20" s="1254"/>
      <c r="B20" s="1243" t="s">
        <v>14</v>
      </c>
      <c r="C20" s="1244"/>
      <c r="D20" s="1244"/>
      <c r="E20" s="1244"/>
      <c r="F20" s="1245"/>
      <c r="G20" s="1231"/>
      <c r="H20" s="1234"/>
    </row>
    <row r="21" spans="1:8" ht="13.5" customHeight="1">
      <c r="A21" s="473">
        <v>13</v>
      </c>
      <c r="B21" s="1179" t="s">
        <v>16</v>
      </c>
      <c r="C21" s="1180"/>
      <c r="D21" s="1180"/>
      <c r="E21" s="1180"/>
      <c r="F21" s="1181"/>
      <c r="G21" s="1177">
        <f>INT(+G18*0.296+0.99)</f>
        <v>526</v>
      </c>
      <c r="H21" s="479"/>
    </row>
    <row r="22" spans="1:8" ht="10.5" customHeight="1">
      <c r="A22" s="478" t="s">
        <v>121</v>
      </c>
      <c r="B22" s="1182"/>
      <c r="C22" s="1183"/>
      <c r="D22" s="1183"/>
      <c r="E22" s="1183"/>
      <c r="F22" s="1184"/>
      <c r="G22" s="1178"/>
      <c r="H22" s="475"/>
    </row>
    <row r="23" spans="1:8" ht="48" customHeight="1">
      <c r="A23" s="472" t="s">
        <v>127</v>
      </c>
      <c r="B23" s="1194" t="s">
        <v>15</v>
      </c>
      <c r="C23" s="1195"/>
      <c r="D23" s="1195"/>
      <c r="E23" s="1195"/>
      <c r="F23" s="1196"/>
      <c r="G23" s="480">
        <v>0</v>
      </c>
      <c r="H23" s="481"/>
    </row>
    <row r="24" spans="1:8" ht="14.25" customHeight="1">
      <c r="A24" s="471">
        <v>14</v>
      </c>
      <c r="B24" s="1144" t="s">
        <v>132</v>
      </c>
      <c r="C24" s="1173"/>
      <c r="D24" s="1173"/>
      <c r="E24" s="1173"/>
      <c r="F24" s="1174"/>
      <c r="G24" s="1185">
        <f>INT(+G18*0.044+0.99)</f>
        <v>79</v>
      </c>
      <c r="H24" s="482"/>
    </row>
    <row r="25" spans="1:8" ht="15" customHeight="1">
      <c r="A25" s="478" t="s">
        <v>121</v>
      </c>
      <c r="B25" s="1197" t="s">
        <v>148</v>
      </c>
      <c r="C25" s="1198"/>
      <c r="D25" s="1198"/>
      <c r="E25" s="1198"/>
      <c r="F25" s="1199"/>
      <c r="G25" s="1186"/>
      <c r="H25" s="483"/>
    </row>
    <row r="26" spans="1:8" ht="48" customHeight="1">
      <c r="A26" s="472" t="s">
        <v>127</v>
      </c>
      <c r="B26" s="1194" t="s">
        <v>17</v>
      </c>
      <c r="C26" s="1195"/>
      <c r="D26" s="1195"/>
      <c r="E26" s="1195"/>
      <c r="F26" s="1196"/>
      <c r="G26" s="480">
        <v>0</v>
      </c>
      <c r="H26" s="481"/>
    </row>
    <row r="27" spans="1:8" ht="18" customHeight="1">
      <c r="A27" s="1187">
        <v>15</v>
      </c>
      <c r="B27" s="1179" t="s">
        <v>18</v>
      </c>
      <c r="C27" s="1180"/>
      <c r="D27" s="1180"/>
      <c r="E27" s="1180"/>
      <c r="F27" s="1181"/>
      <c r="G27" s="1189">
        <f>G24+G21</f>
        <v>605</v>
      </c>
      <c r="H27" s="482"/>
    </row>
    <row r="28" spans="1:8" ht="18" customHeight="1" thickBot="1">
      <c r="A28" s="1188"/>
      <c r="B28" s="1191"/>
      <c r="C28" s="1192"/>
      <c r="D28" s="1192"/>
      <c r="E28" s="1192"/>
      <c r="F28" s="1193"/>
      <c r="G28" s="1190"/>
      <c r="H28" s="484"/>
    </row>
    <row r="29" spans="1:8" ht="24.75" customHeight="1">
      <c r="A29" s="1175" t="s">
        <v>19</v>
      </c>
      <c r="B29" s="1176"/>
      <c r="C29" s="1176"/>
      <c r="D29" s="1176"/>
      <c r="E29" s="1176"/>
      <c r="F29" s="1176"/>
      <c r="G29" s="1176"/>
      <c r="H29" s="1176"/>
    </row>
    <row r="30" spans="1:8" ht="24.75" customHeight="1">
      <c r="A30" s="1159"/>
      <c r="B30" s="835"/>
      <c r="C30" s="835"/>
      <c r="D30" s="835"/>
      <c r="E30" s="835"/>
      <c r="F30" s="835"/>
      <c r="G30" s="835"/>
      <c r="H30" s="835"/>
    </row>
    <row r="31" spans="1:8" ht="24.75" customHeight="1">
      <c r="A31" s="1159"/>
      <c r="B31" s="835"/>
      <c r="C31" s="835"/>
      <c r="D31" s="835"/>
      <c r="E31" s="835"/>
      <c r="F31" s="835"/>
      <c r="G31" s="835"/>
      <c r="H31" s="835"/>
    </row>
    <row r="32" spans="1:8" ht="18" customHeight="1">
      <c r="A32" s="1159"/>
      <c r="B32" s="835"/>
      <c r="C32" s="835"/>
      <c r="D32" s="835"/>
      <c r="E32" s="835"/>
      <c r="F32" s="835"/>
      <c r="G32" s="835"/>
      <c r="H32" s="835"/>
    </row>
    <row r="33" spans="1:8" ht="18" customHeight="1">
      <c r="A33" s="1159" t="s">
        <v>149</v>
      </c>
      <c r="B33" s="835"/>
      <c r="C33" s="835"/>
      <c r="D33" s="835"/>
      <c r="E33" s="835"/>
      <c r="F33" s="835"/>
      <c r="G33" s="1239" t="s">
        <v>150</v>
      </c>
      <c r="H33" s="835"/>
    </row>
    <row r="34" spans="1:8" ht="18" customHeight="1">
      <c r="A34" s="1240" t="s">
        <v>151</v>
      </c>
      <c r="B34" s="1241"/>
      <c r="C34" s="1241"/>
      <c r="D34" s="1241"/>
      <c r="E34" s="1241"/>
      <c r="F34" s="1241"/>
      <c r="G34" s="1241"/>
      <c r="H34" s="1241"/>
    </row>
    <row r="35" spans="1:8" ht="12.75">
      <c r="A35" s="1160">
        <v>3</v>
      </c>
      <c r="B35" s="1160"/>
      <c r="C35" s="1160"/>
      <c r="D35" s="1160"/>
      <c r="E35" s="1161"/>
      <c r="F35" s="1160"/>
      <c r="G35" s="1160"/>
      <c r="H35" s="1160"/>
    </row>
  </sheetData>
  <sheetProtection password="EF65" sheet="1" objects="1" scenarios="1"/>
  <mergeCells count="60">
    <mergeCell ref="A33:F33"/>
    <mergeCell ref="G33:H33"/>
    <mergeCell ref="A34:H34"/>
    <mergeCell ref="H4:H5"/>
    <mergeCell ref="H6:H7"/>
    <mergeCell ref="B20:F20"/>
    <mergeCell ref="B18:F18"/>
    <mergeCell ref="B19:F19"/>
    <mergeCell ref="A17:H17"/>
    <mergeCell ref="A18:A20"/>
    <mergeCell ref="G18:G20"/>
    <mergeCell ref="H18:H20"/>
    <mergeCell ref="A13:A16"/>
    <mergeCell ref="B13:H13"/>
    <mergeCell ref="D14:H14"/>
    <mergeCell ref="B15:C15"/>
    <mergeCell ref="B16:D16"/>
    <mergeCell ref="D15:H15"/>
    <mergeCell ref="E16:H16"/>
    <mergeCell ref="B10:H10"/>
    <mergeCell ref="B12:D12"/>
    <mergeCell ref="E12:F12"/>
    <mergeCell ref="A10:A12"/>
    <mergeCell ref="F11:H11"/>
    <mergeCell ref="G12:H12"/>
    <mergeCell ref="A1:C1"/>
    <mergeCell ref="D1:E1"/>
    <mergeCell ref="A4:A5"/>
    <mergeCell ref="G4:G5"/>
    <mergeCell ref="B5:F5"/>
    <mergeCell ref="B25:F25"/>
    <mergeCell ref="B26:F26"/>
    <mergeCell ref="A6:A7"/>
    <mergeCell ref="G6:G7"/>
    <mergeCell ref="A8:A9"/>
    <mergeCell ref="B8:D9"/>
    <mergeCell ref="B6:F6"/>
    <mergeCell ref="B7:F7"/>
    <mergeCell ref="E8:F8"/>
    <mergeCell ref="E9:F9"/>
    <mergeCell ref="A29:H29"/>
    <mergeCell ref="A32:H32"/>
    <mergeCell ref="G21:G22"/>
    <mergeCell ref="B21:F22"/>
    <mergeCell ref="G24:G25"/>
    <mergeCell ref="A27:A28"/>
    <mergeCell ref="G27:G28"/>
    <mergeCell ref="B27:F28"/>
    <mergeCell ref="B23:F23"/>
    <mergeCell ref="B24:F24"/>
    <mergeCell ref="A30:H30"/>
    <mergeCell ref="A31:H31"/>
    <mergeCell ref="A35:H35"/>
    <mergeCell ref="B2:D2"/>
    <mergeCell ref="E2:F2"/>
    <mergeCell ref="B3:F3"/>
    <mergeCell ref="G2:G3"/>
    <mergeCell ref="H2:H3"/>
    <mergeCell ref="A2:A3"/>
    <mergeCell ref="B4:F4"/>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H17"/>
  <sheetViews>
    <sheetView workbookViewId="0" topLeftCell="A1">
      <selection activeCell="A2" sqref="A2:H2"/>
    </sheetView>
  </sheetViews>
  <sheetFormatPr defaultColWidth="9.140625" defaultRowHeight="12.75"/>
  <cols>
    <col min="1" max="1" width="3.140625" style="470" customWidth="1"/>
    <col min="2" max="3" width="9.140625" style="470" customWidth="1"/>
    <col min="4" max="4" width="13.140625" style="470" customWidth="1"/>
    <col min="5" max="5" width="17.7109375" style="470" customWidth="1"/>
    <col min="6" max="6" width="15.00390625" style="470" customWidth="1"/>
    <col min="7" max="8" width="14.8515625" style="470" customWidth="1"/>
    <col min="9" max="16384" width="9.140625" style="470" customWidth="1"/>
  </cols>
  <sheetData>
    <row r="1" spans="1:8" ht="15" customHeight="1">
      <c r="A1" s="1267" t="s">
        <v>145</v>
      </c>
      <c r="B1" s="1268"/>
      <c r="C1" s="1268"/>
      <c r="D1" s="1222">
        <f>+SP1!F20</f>
        <v>0</v>
      </c>
      <c r="E1" s="1222"/>
      <c r="F1" s="362"/>
      <c r="G1" s="469"/>
      <c r="H1" s="469"/>
    </row>
    <row r="2" spans="1:8" ht="15" customHeight="1">
      <c r="A2" s="1260"/>
      <c r="B2" s="1261"/>
      <c r="C2" s="1261"/>
      <c r="D2" s="1261"/>
      <c r="E2" s="1261"/>
      <c r="F2" s="1261"/>
      <c r="G2" s="1261"/>
      <c r="H2" s="1261"/>
    </row>
    <row r="3" spans="1:8" ht="24" customHeight="1">
      <c r="A3" s="1260" t="s">
        <v>38</v>
      </c>
      <c r="B3" s="1261"/>
      <c r="C3" s="1261"/>
      <c r="D3" s="1261"/>
      <c r="E3" s="1261"/>
      <c r="F3" s="1261"/>
      <c r="G3" s="1261"/>
      <c r="H3" s="1261"/>
    </row>
    <row r="4" spans="1:8" ht="24" customHeight="1">
      <c r="A4" s="1260"/>
      <c r="B4" s="1261"/>
      <c r="C4" s="1261"/>
      <c r="D4" s="1261"/>
      <c r="E4" s="1261"/>
      <c r="F4" s="1261"/>
      <c r="G4" s="1261"/>
      <c r="H4" s="1261"/>
    </row>
    <row r="5" spans="1:8" ht="15" customHeight="1">
      <c r="A5" s="1262" t="s">
        <v>152</v>
      </c>
      <c r="B5" s="1263"/>
      <c r="C5" s="1263"/>
      <c r="D5" s="1263"/>
      <c r="E5" s="1263"/>
      <c r="F5" s="1263"/>
      <c r="G5" s="1263"/>
      <c r="H5" s="1263"/>
    </row>
    <row r="6" spans="1:8" ht="10.5" customHeight="1">
      <c r="A6" s="1264" t="s">
        <v>20</v>
      </c>
      <c r="B6" s="1265"/>
      <c r="C6" s="1265"/>
      <c r="D6" s="1265"/>
      <c r="E6" s="1265"/>
      <c r="F6" s="1265"/>
      <c r="G6" s="1265"/>
      <c r="H6" s="1265"/>
    </row>
    <row r="7" spans="1:8" ht="24.75" customHeight="1">
      <c r="A7" s="1266" t="s">
        <v>342</v>
      </c>
      <c r="B7" s="819"/>
      <c r="C7" s="819"/>
      <c r="D7" s="819"/>
      <c r="E7" s="819"/>
      <c r="F7" s="819"/>
      <c r="G7" s="819"/>
      <c r="H7" s="819"/>
    </row>
    <row r="8" spans="1:8" ht="13.5" customHeight="1">
      <c r="A8" s="1159"/>
      <c r="B8" s="835"/>
      <c r="C8" s="835"/>
      <c r="D8" s="835"/>
      <c r="E8" s="835"/>
      <c r="F8" s="835"/>
      <c r="G8" s="835"/>
      <c r="H8" s="835"/>
    </row>
    <row r="9" spans="1:8" ht="13.5" customHeight="1">
      <c r="A9" s="1257" t="s">
        <v>149</v>
      </c>
      <c r="B9" s="611"/>
      <c r="C9" s="611"/>
      <c r="D9" s="611"/>
      <c r="E9" s="611"/>
      <c r="F9" s="611"/>
      <c r="G9" s="1258" t="s">
        <v>150</v>
      </c>
      <c r="H9" s="611"/>
    </row>
    <row r="10" spans="1:8" ht="85.5" customHeight="1">
      <c r="A10" s="1259" t="s">
        <v>654</v>
      </c>
      <c r="B10" s="1235"/>
      <c r="C10" s="1235"/>
      <c r="D10" s="1235"/>
      <c r="E10" s="1235"/>
      <c r="F10" s="1235"/>
      <c r="G10" s="1235"/>
      <c r="H10" s="1235"/>
    </row>
    <row r="11" spans="1:8" ht="85.5" customHeight="1">
      <c r="A11" s="1235"/>
      <c r="B11" s="1235"/>
      <c r="C11" s="1235"/>
      <c r="D11" s="1235"/>
      <c r="E11" s="1235"/>
      <c r="F11" s="1235"/>
      <c r="G11" s="1235"/>
      <c r="H11" s="1235"/>
    </row>
    <row r="12" spans="1:8" ht="85.5" customHeight="1">
      <c r="A12" s="1235"/>
      <c r="B12" s="1235"/>
      <c r="C12" s="1235"/>
      <c r="D12" s="1235"/>
      <c r="E12" s="1235"/>
      <c r="F12" s="1235"/>
      <c r="G12" s="1235"/>
      <c r="H12" s="1235"/>
    </row>
    <row r="13" spans="1:8" ht="85.5" customHeight="1">
      <c r="A13" s="1235"/>
      <c r="B13" s="1235"/>
      <c r="C13" s="1235"/>
      <c r="D13" s="1235"/>
      <c r="E13" s="1235"/>
      <c r="F13" s="1235"/>
      <c r="G13" s="1235"/>
      <c r="H13" s="1235"/>
    </row>
    <row r="14" spans="1:8" ht="85.5" customHeight="1">
      <c r="A14" s="1235"/>
      <c r="B14" s="1235"/>
      <c r="C14" s="1235"/>
      <c r="D14" s="1235"/>
      <c r="E14" s="1235"/>
      <c r="F14" s="1235"/>
      <c r="G14" s="1235"/>
      <c r="H14" s="1235"/>
    </row>
    <row r="15" spans="1:8" ht="85.5" customHeight="1">
      <c r="A15" s="1235"/>
      <c r="B15" s="1235"/>
      <c r="C15" s="1235"/>
      <c r="D15" s="1235"/>
      <c r="E15" s="1235"/>
      <c r="F15" s="1235"/>
      <c r="G15" s="1235"/>
      <c r="H15" s="1235"/>
    </row>
    <row r="16" spans="1:8" ht="9" customHeight="1">
      <c r="A16" s="1255"/>
      <c r="B16" s="1256"/>
      <c r="C16" s="1256"/>
      <c r="D16" s="1256"/>
      <c r="E16" s="1256"/>
      <c r="F16" s="1256"/>
      <c r="G16" s="1256"/>
      <c r="H16" s="1256"/>
    </row>
    <row r="17" spans="1:8" ht="12.75">
      <c r="A17" s="1160">
        <v>4</v>
      </c>
      <c r="B17" s="1160"/>
      <c r="C17" s="1160"/>
      <c r="D17" s="1160"/>
      <c r="E17" s="1161"/>
      <c r="F17" s="1160"/>
      <c r="G17" s="1160"/>
      <c r="H17" s="1160"/>
    </row>
  </sheetData>
  <sheetProtection password="EF65" sheet="1" objects="1" scenarios="1"/>
  <mergeCells count="14">
    <mergeCell ref="A1:C1"/>
    <mergeCell ref="D1:E1"/>
    <mergeCell ref="A2:H2"/>
    <mergeCell ref="A3:H3"/>
    <mergeCell ref="A4:H4"/>
    <mergeCell ref="A5:H5"/>
    <mergeCell ref="A6:H6"/>
    <mergeCell ref="A7:H7"/>
    <mergeCell ref="A16:H16"/>
    <mergeCell ref="A17:H17"/>
    <mergeCell ref="A8:H8"/>
    <mergeCell ref="A9:F9"/>
    <mergeCell ref="G9:H9"/>
    <mergeCell ref="A10:H15"/>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47"/>
  <sheetViews>
    <sheetView workbookViewId="0" topLeftCell="A1">
      <selection activeCell="B3" sqref="B3:C5"/>
    </sheetView>
  </sheetViews>
  <sheetFormatPr defaultColWidth="9.140625" defaultRowHeight="12.75"/>
  <cols>
    <col min="1" max="1" width="30.8515625" style="154" customWidth="1"/>
    <col min="2" max="2" width="13.140625" style="154" customWidth="1"/>
    <col min="3" max="3" width="13.28125" style="154" customWidth="1"/>
    <col min="4" max="4" width="14.28125" style="154" customWidth="1"/>
    <col min="5" max="5" width="25.421875" style="154" customWidth="1"/>
    <col min="6" max="16384" width="9.140625" style="154" customWidth="1"/>
  </cols>
  <sheetData>
    <row r="1" spans="1:5" ht="12.75">
      <c r="A1" s="1292"/>
      <c r="B1" s="492"/>
      <c r="C1" s="552"/>
      <c r="D1" s="1286" t="s">
        <v>153</v>
      </c>
      <c r="E1" s="1287"/>
    </row>
    <row r="2" spans="1:5" ht="30">
      <c r="A2" s="153"/>
      <c r="B2" s="1282" t="s">
        <v>4</v>
      </c>
      <c r="C2" s="1283"/>
      <c r="D2" s="1288"/>
      <c r="E2" s="1289"/>
    </row>
    <row r="3" spans="1:5" ht="12.75">
      <c r="A3" s="155" t="s">
        <v>154</v>
      </c>
      <c r="B3" s="1293" t="s">
        <v>21</v>
      </c>
      <c r="C3" s="931"/>
      <c r="D3" s="1288"/>
      <c r="E3" s="1289"/>
    </row>
    <row r="4" spans="1:5" ht="12.75">
      <c r="A4" s="155" t="s">
        <v>155</v>
      </c>
      <c r="B4" s="764"/>
      <c r="C4" s="931"/>
      <c r="D4" s="1288"/>
      <c r="E4" s="1289"/>
    </row>
    <row r="5" spans="1:5" ht="13.5" thickBot="1">
      <c r="A5" s="155" t="s">
        <v>156</v>
      </c>
      <c r="B5" s="764"/>
      <c r="C5" s="931"/>
      <c r="D5" s="1290" t="s">
        <v>157</v>
      </c>
      <c r="E5" s="1291"/>
    </row>
    <row r="6" spans="1:5" ht="12.75">
      <c r="A6" s="1292"/>
      <c r="B6" s="1292"/>
      <c r="C6" s="1292"/>
      <c r="D6" s="1292"/>
      <c r="E6" s="1292"/>
    </row>
    <row r="7" spans="1:5" ht="15">
      <c r="A7" s="1284" t="s">
        <v>158</v>
      </c>
      <c r="B7" s="1285"/>
      <c r="C7" s="1285"/>
      <c r="D7" s="1285"/>
      <c r="E7" s="1285"/>
    </row>
    <row r="8" spans="1:5" ht="15">
      <c r="A8" s="1284" t="s">
        <v>159</v>
      </c>
      <c r="B8" s="1285"/>
      <c r="C8" s="1285"/>
      <c r="D8" s="1285"/>
      <c r="E8" s="1285"/>
    </row>
    <row r="9" spans="1:5" ht="12.75">
      <c r="A9" s="1292"/>
      <c r="B9" s="1292"/>
      <c r="C9" s="1292"/>
      <c r="D9" s="1292"/>
      <c r="E9" s="1292"/>
    </row>
    <row r="10" spans="1:5" ht="12.75">
      <c r="A10" s="1292"/>
      <c r="B10" s="1292"/>
      <c r="C10" s="1292"/>
      <c r="D10" s="1292"/>
      <c r="E10" s="1292"/>
    </row>
    <row r="11" spans="1:5" ht="16.5" thickBot="1">
      <c r="A11" s="1294" t="s">
        <v>160</v>
      </c>
      <c r="B11" s="1294"/>
      <c r="C11" s="1471" t="s">
        <v>161</v>
      </c>
      <c r="D11" s="1280"/>
      <c r="E11" s="1280"/>
    </row>
    <row r="12" spans="1:5" ht="15" customHeight="1">
      <c r="A12" s="1295" t="s">
        <v>162</v>
      </c>
      <c r="B12" s="1296"/>
      <c r="C12" s="1297" t="s">
        <v>163</v>
      </c>
      <c r="D12" s="1296"/>
      <c r="E12" s="1298"/>
    </row>
    <row r="13" spans="1:5" ht="15" customHeight="1">
      <c r="A13" s="1311" t="str">
        <f>+CONCATENATE('DP1'!B38," ",'DP1'!E38," ",'DP1'!B39)</f>
        <v>  </v>
      </c>
      <c r="B13" s="1312"/>
      <c r="C13" s="1312"/>
      <c r="D13" s="1313">
        <f>+SP1!B20</f>
      </c>
      <c r="E13" s="1314"/>
    </row>
    <row r="14" spans="1:5" ht="15" customHeight="1">
      <c r="A14" s="1322" t="s">
        <v>164</v>
      </c>
      <c r="B14" s="1323"/>
      <c r="C14" s="1323"/>
      <c r="D14" s="1323"/>
      <c r="E14" s="1324"/>
    </row>
    <row r="15" spans="1:5" ht="15" customHeight="1">
      <c r="A15" s="1315" t="str">
        <f>+SP1!B23</f>
        <v> , 0</v>
      </c>
      <c r="B15" s="1312"/>
      <c r="C15" s="1312"/>
      <c r="D15" s="1312"/>
      <c r="E15" s="1316"/>
    </row>
    <row r="16" spans="1:5" ht="15" customHeight="1">
      <c r="A16" s="327" t="s">
        <v>165</v>
      </c>
      <c r="B16" s="1320">
        <f>+'DP1'!B43</f>
        <v>0</v>
      </c>
      <c r="C16" s="1321"/>
      <c r="D16" s="328" t="s">
        <v>166</v>
      </c>
      <c r="E16" s="329">
        <f>+SP1!G23</f>
        <v>0</v>
      </c>
    </row>
    <row r="17" spans="1:5" ht="15" customHeight="1">
      <c r="A17" s="1272" t="s">
        <v>167</v>
      </c>
      <c r="B17" s="552"/>
      <c r="C17" s="552"/>
      <c r="D17" s="552"/>
      <c r="E17" s="1277"/>
    </row>
    <row r="18" spans="1:5" ht="15" customHeight="1">
      <c r="A18" s="1325"/>
      <c r="B18" s="1326"/>
      <c r="C18" s="1326"/>
      <c r="D18" s="1326"/>
      <c r="E18" s="1327"/>
    </row>
    <row r="19" spans="1:5" ht="15" customHeight="1">
      <c r="A19" s="330" t="s">
        <v>165</v>
      </c>
      <c r="B19" s="1328"/>
      <c r="C19" s="1329"/>
      <c r="D19" s="331" t="s">
        <v>166</v>
      </c>
      <c r="E19" s="332"/>
    </row>
    <row r="20" spans="1:5" ht="15" customHeight="1">
      <c r="A20" s="1330" t="s">
        <v>168</v>
      </c>
      <c r="B20" s="1323"/>
      <c r="C20" s="1317"/>
      <c r="D20" s="1318"/>
      <c r="E20" s="1319"/>
    </row>
    <row r="21" spans="1:5" ht="15" customHeight="1">
      <c r="A21" s="1299" t="s">
        <v>169</v>
      </c>
      <c r="B21" s="552"/>
      <c r="C21" s="1300">
        <v>37346</v>
      </c>
      <c r="D21" s="1301"/>
      <c r="E21" s="1302"/>
    </row>
    <row r="22" spans="1:5" ht="15" customHeight="1" thickBot="1">
      <c r="A22" s="1305" t="s">
        <v>39</v>
      </c>
      <c r="B22" s="1306"/>
      <c r="C22" s="1306"/>
      <c r="D22" s="1280"/>
      <c r="E22" s="1307"/>
    </row>
    <row r="23" spans="1:5" ht="15" customHeight="1">
      <c r="A23" s="1272" t="s">
        <v>40</v>
      </c>
      <c r="B23" s="552"/>
      <c r="C23" s="333" t="s">
        <v>170</v>
      </c>
      <c r="D23" s="1308" t="s">
        <v>171</v>
      </c>
      <c r="E23" s="1277"/>
    </row>
    <row r="24" spans="1:5" ht="15" customHeight="1" thickBot="1">
      <c r="A24" s="1322"/>
      <c r="B24" s="1323"/>
      <c r="C24" s="1324"/>
      <c r="D24" s="1309"/>
      <c r="E24" s="1310"/>
    </row>
    <row r="25" spans="1:5" ht="15" customHeight="1">
      <c r="A25" s="1303" t="s">
        <v>41</v>
      </c>
      <c r="B25" s="552"/>
      <c r="C25" s="552"/>
      <c r="D25" s="552"/>
      <c r="E25" s="1277"/>
    </row>
    <row r="26" spans="1:5" ht="15" customHeight="1">
      <c r="A26" s="1304" t="s">
        <v>172</v>
      </c>
      <c r="B26" s="552"/>
      <c r="C26" s="552"/>
      <c r="D26" s="552"/>
      <c r="E26" s="1277"/>
    </row>
    <row r="27" spans="1:5" ht="15" customHeight="1">
      <c r="A27" s="1304" t="s">
        <v>173</v>
      </c>
      <c r="B27" s="552"/>
      <c r="C27" s="552"/>
      <c r="D27" s="552"/>
      <c r="E27" s="1277"/>
    </row>
    <row r="28" spans="1:5" ht="15" customHeight="1">
      <c r="A28" s="325" t="s">
        <v>174</v>
      </c>
      <c r="B28" s="276">
        <f>+MAX(0,ZP3!D8)</f>
        <v>0</v>
      </c>
      <c r="C28" s="1347" t="s">
        <v>175</v>
      </c>
      <c r="D28" s="552"/>
      <c r="E28" s="1277"/>
    </row>
    <row r="29" spans="1:5" ht="15" customHeight="1">
      <c r="A29" s="1331" t="s">
        <v>176</v>
      </c>
      <c r="B29" s="552"/>
      <c r="C29" s="552"/>
      <c r="D29" s="552"/>
      <c r="E29" s="1277"/>
    </row>
    <row r="30" spans="1:5" ht="15" customHeight="1">
      <c r="A30" s="1337" t="s">
        <v>42</v>
      </c>
      <c r="B30" s="1323"/>
      <c r="C30" s="1323"/>
      <c r="D30" s="1323"/>
      <c r="E30" s="1324"/>
    </row>
    <row r="31" spans="1:5" ht="15" customHeight="1">
      <c r="A31" s="1304" t="s">
        <v>177</v>
      </c>
      <c r="B31" s="552"/>
      <c r="C31" s="552"/>
      <c r="D31" s="552"/>
      <c r="E31" s="1277"/>
    </row>
    <row r="32" spans="1:5" ht="15" customHeight="1">
      <c r="A32" s="334" t="s">
        <v>178</v>
      </c>
      <c r="B32" s="1335"/>
      <c r="C32" s="1336"/>
      <c r="D32" s="335" t="s">
        <v>179</v>
      </c>
      <c r="E32" s="336"/>
    </row>
    <row r="33" spans="1:5" ht="15" customHeight="1">
      <c r="A33" s="1303" t="s">
        <v>180</v>
      </c>
      <c r="B33" s="552"/>
      <c r="C33" s="552"/>
      <c r="D33" s="552"/>
      <c r="E33" s="1277"/>
    </row>
    <row r="34" spans="1:5" ht="15" customHeight="1">
      <c r="A34" s="1271" t="s">
        <v>22</v>
      </c>
      <c r="B34" s="552"/>
      <c r="C34" s="552"/>
      <c r="D34" s="552"/>
      <c r="E34" s="1277"/>
    </row>
    <row r="35" spans="1:5" ht="15" customHeight="1">
      <c r="A35" s="1271" t="s">
        <v>23</v>
      </c>
      <c r="B35" s="552"/>
      <c r="C35" s="552"/>
      <c r="D35" s="552"/>
      <c r="E35" s="1277"/>
    </row>
    <row r="36" spans="1:5" ht="15" customHeight="1">
      <c r="A36" s="1270" t="s">
        <v>181</v>
      </c>
      <c r="B36" s="552"/>
      <c r="C36" s="1344"/>
      <c r="D36" s="1345"/>
      <c r="E36" s="1346"/>
    </row>
    <row r="37" spans="1:5" ht="15" customHeight="1">
      <c r="A37" s="1270" t="s">
        <v>182</v>
      </c>
      <c r="B37" s="552"/>
      <c r="C37" s="1338"/>
      <c r="D37" s="1339"/>
      <c r="E37" s="1340"/>
    </row>
    <row r="38" spans="1:5" ht="15" customHeight="1">
      <c r="A38" s="1271" t="s">
        <v>43</v>
      </c>
      <c r="B38" s="552"/>
      <c r="C38" s="552"/>
      <c r="D38" s="552"/>
      <c r="E38" s="361"/>
    </row>
    <row r="39" spans="1:5" ht="15" customHeight="1">
      <c r="A39" s="1271" t="s">
        <v>183</v>
      </c>
      <c r="B39" s="552"/>
      <c r="C39" s="552"/>
      <c r="D39" s="552"/>
      <c r="E39" s="361"/>
    </row>
    <row r="40" spans="1:5" ht="15" customHeight="1">
      <c r="A40" s="1272" t="s">
        <v>44</v>
      </c>
      <c r="B40" s="552"/>
      <c r="C40" s="552"/>
      <c r="D40" s="156" t="s">
        <v>184</v>
      </c>
      <c r="E40" s="326"/>
    </row>
    <row r="41" spans="1:5" ht="15" customHeight="1">
      <c r="A41" s="1273" t="s">
        <v>185</v>
      </c>
      <c r="B41" s="1274"/>
      <c r="C41" s="1275"/>
      <c r="D41" s="1274"/>
      <c r="E41" s="1276"/>
    </row>
    <row r="42" spans="1:5" ht="27" customHeight="1">
      <c r="A42" s="1332" t="s">
        <v>24</v>
      </c>
      <c r="B42" s="1333"/>
      <c r="C42" s="1333"/>
      <c r="D42" s="1333"/>
      <c r="E42" s="1334"/>
    </row>
    <row r="43" spans="1:5" ht="13.5" customHeight="1">
      <c r="A43" s="1272"/>
      <c r="B43" s="552"/>
      <c r="C43" s="552"/>
      <c r="D43" s="552"/>
      <c r="E43" s="1277"/>
    </row>
    <row r="44" spans="1:5" ht="13.5" customHeight="1">
      <c r="A44" s="1278"/>
      <c r="B44" s="552"/>
      <c r="C44" s="552"/>
      <c r="D44" s="552"/>
      <c r="E44" s="1277"/>
    </row>
    <row r="45" spans="1:5" ht="13.5" customHeight="1">
      <c r="A45" s="1279" t="s">
        <v>186</v>
      </c>
      <c r="B45" s="1280"/>
      <c r="C45" s="1280"/>
      <c r="D45" s="1281" t="s">
        <v>187</v>
      </c>
      <c r="E45" s="1277"/>
    </row>
    <row r="46" spans="1:5" ht="13.5" customHeight="1" thickBot="1">
      <c r="A46" s="1341" t="str">
        <f>+SP1!A43</f>
        <v>Formulář zpracovala společnost ASPEKT HM s.r.o., účetní a daňová kancelář, Přemyslova 20, Kralupy, tel. 0205 / 721436</v>
      </c>
      <c r="B46" s="1342"/>
      <c r="C46" s="1342"/>
      <c r="D46" s="1342"/>
      <c r="E46" s="1343"/>
    </row>
    <row r="47" spans="1:5" ht="13.5" customHeight="1">
      <c r="A47" s="1269">
        <v>1</v>
      </c>
      <c r="B47" s="1269"/>
      <c r="C47" s="1269"/>
      <c r="D47" s="1269"/>
      <c r="E47" s="1269"/>
    </row>
  </sheetData>
  <sheetProtection password="EF65" sheet="1" objects="1" scenarios="1"/>
  <mergeCells count="56">
    <mergeCell ref="A46:E46"/>
    <mergeCell ref="A9:E9"/>
    <mergeCell ref="A24:C24"/>
    <mergeCell ref="A36:B36"/>
    <mergeCell ref="C36:E36"/>
    <mergeCell ref="A33:E33"/>
    <mergeCell ref="A34:E34"/>
    <mergeCell ref="A35:E35"/>
    <mergeCell ref="A27:E27"/>
    <mergeCell ref="C28:E28"/>
    <mergeCell ref="A29:E29"/>
    <mergeCell ref="A42:E42"/>
    <mergeCell ref="B32:C32"/>
    <mergeCell ref="A30:E30"/>
    <mergeCell ref="C37:E37"/>
    <mergeCell ref="A31:E31"/>
    <mergeCell ref="A13:C13"/>
    <mergeCell ref="D13:E13"/>
    <mergeCell ref="A15:E15"/>
    <mergeCell ref="C20:E20"/>
    <mergeCell ref="B16:C16"/>
    <mergeCell ref="A14:E14"/>
    <mergeCell ref="A18:E18"/>
    <mergeCell ref="B19:C19"/>
    <mergeCell ref="A17:E17"/>
    <mergeCell ref="A20:B20"/>
    <mergeCell ref="A21:B21"/>
    <mergeCell ref="C21:E21"/>
    <mergeCell ref="A25:E25"/>
    <mergeCell ref="A26:E26"/>
    <mergeCell ref="A22:E22"/>
    <mergeCell ref="A23:B23"/>
    <mergeCell ref="D23:E24"/>
    <mergeCell ref="A10:E10"/>
    <mergeCell ref="A11:B11"/>
    <mergeCell ref="C11:E11"/>
    <mergeCell ref="A12:B12"/>
    <mergeCell ref="C12:E12"/>
    <mergeCell ref="B2:C2"/>
    <mergeCell ref="A7:E7"/>
    <mergeCell ref="A8:E8"/>
    <mergeCell ref="D1:E4"/>
    <mergeCell ref="D5:E5"/>
    <mergeCell ref="A1:C1"/>
    <mergeCell ref="B3:C5"/>
    <mergeCell ref="A6:E6"/>
    <mergeCell ref="A47:E47"/>
    <mergeCell ref="A37:B37"/>
    <mergeCell ref="A38:D38"/>
    <mergeCell ref="A39:D39"/>
    <mergeCell ref="A40:C40"/>
    <mergeCell ref="A41:B41"/>
    <mergeCell ref="C41:E41"/>
    <mergeCell ref="A43:E44"/>
    <mergeCell ref="A45:C45"/>
    <mergeCell ref="D45:E45"/>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E36"/>
  <sheetViews>
    <sheetView workbookViewId="0" topLeftCell="A1">
      <selection activeCell="D7" sqref="D7:D10"/>
    </sheetView>
  </sheetViews>
  <sheetFormatPr defaultColWidth="9.140625" defaultRowHeight="12.75"/>
  <cols>
    <col min="1" max="1" width="5.57421875" style="157" customWidth="1"/>
    <col min="2" max="2" width="45.57421875" style="157" customWidth="1"/>
    <col min="3" max="3" width="9.421875" style="157" customWidth="1"/>
    <col min="4" max="5" width="17.8515625" style="157" customWidth="1"/>
    <col min="6" max="16384" width="9.140625" style="157" customWidth="1"/>
  </cols>
  <sheetData>
    <row r="1" spans="1:5" ht="21" thickBot="1">
      <c r="A1" s="1394" t="s">
        <v>188</v>
      </c>
      <c r="B1" s="492"/>
      <c r="C1" s="492"/>
      <c r="D1" s="492"/>
      <c r="E1" s="492"/>
    </row>
    <row r="2" spans="1:5" ht="21" thickBot="1">
      <c r="A2" s="1394"/>
      <c r="B2" s="492"/>
      <c r="C2" s="1395"/>
      <c r="D2" s="158" t="s">
        <v>189</v>
      </c>
      <c r="E2" s="159">
        <f>+SP1!B20</f>
      </c>
    </row>
    <row r="3" spans="1:5" ht="13.5" thickBot="1">
      <c r="A3" s="1396"/>
      <c r="B3" s="1397"/>
      <c r="C3" s="1397"/>
      <c r="D3" s="1397"/>
      <c r="E3" s="1397"/>
    </row>
    <row r="4" spans="1:5" ht="13.5" customHeight="1">
      <c r="A4" s="1398" t="s">
        <v>190</v>
      </c>
      <c r="B4" s="1401" t="s">
        <v>191</v>
      </c>
      <c r="C4" s="1402"/>
      <c r="D4" s="1407" t="s">
        <v>25</v>
      </c>
      <c r="E4" s="1410" t="s">
        <v>26</v>
      </c>
    </row>
    <row r="5" spans="1:5" ht="13.5" customHeight="1">
      <c r="A5" s="1399"/>
      <c r="B5" s="1403"/>
      <c r="C5" s="1404"/>
      <c r="D5" s="1408"/>
      <c r="E5" s="1411"/>
    </row>
    <row r="6" spans="1:5" ht="13.5" customHeight="1" thickBot="1">
      <c r="A6" s="1400"/>
      <c r="B6" s="1405"/>
      <c r="C6" s="1406"/>
      <c r="D6" s="1409"/>
      <c r="E6" s="1412"/>
    </row>
    <row r="7" spans="1:5" ht="12.75" customHeight="1">
      <c r="A7" s="1377">
        <v>1</v>
      </c>
      <c r="B7" s="1384" t="s">
        <v>46</v>
      </c>
      <c r="C7" s="1385"/>
      <c r="D7" s="1378">
        <f>+SP2!H2</f>
        <v>0</v>
      </c>
      <c r="E7" s="1413"/>
    </row>
    <row r="8" spans="1:5" ht="12.75" customHeight="1">
      <c r="A8" s="1351"/>
      <c r="B8" s="1386" t="s">
        <v>192</v>
      </c>
      <c r="C8" s="1387"/>
      <c r="D8" s="1379"/>
      <c r="E8" s="1366"/>
    </row>
    <row r="9" spans="1:5" ht="36.75" customHeight="1">
      <c r="A9" s="1351"/>
      <c r="B9" s="1388" t="s">
        <v>57</v>
      </c>
      <c r="C9" s="1389"/>
      <c r="D9" s="1379"/>
      <c r="E9" s="1366"/>
    </row>
    <row r="10" spans="1:5" ht="24" customHeight="1">
      <c r="A10" s="1352"/>
      <c r="B10" s="1390" t="s">
        <v>47</v>
      </c>
      <c r="C10" s="1391"/>
      <c r="D10" s="1380"/>
      <c r="E10" s="1367"/>
    </row>
    <row r="11" spans="1:5" ht="22.5" customHeight="1">
      <c r="A11" s="1349">
        <v>2</v>
      </c>
      <c r="B11" s="1414" t="s">
        <v>48</v>
      </c>
      <c r="C11" s="1415"/>
      <c r="D11" s="1381">
        <f>+SP2!H3</f>
        <v>0</v>
      </c>
      <c r="E11" s="1365"/>
    </row>
    <row r="12" spans="1:5" ht="12.75" customHeight="1">
      <c r="A12" s="1351"/>
      <c r="B12" s="1386" t="s">
        <v>193</v>
      </c>
      <c r="C12" s="1387"/>
      <c r="D12" s="1382"/>
      <c r="E12" s="1366"/>
    </row>
    <row r="13" spans="1:5" ht="21.75" customHeight="1">
      <c r="A13" s="1351"/>
      <c r="B13" s="1388" t="s">
        <v>58</v>
      </c>
      <c r="C13" s="1389"/>
      <c r="D13" s="1382"/>
      <c r="E13" s="1366"/>
    </row>
    <row r="14" spans="1:5" ht="22.5" customHeight="1">
      <c r="A14" s="1352"/>
      <c r="B14" s="1392" t="s">
        <v>134</v>
      </c>
      <c r="C14" s="1393"/>
      <c r="D14" s="1383"/>
      <c r="E14" s="1367"/>
    </row>
    <row r="15" spans="1:5" ht="30" customHeight="1">
      <c r="A15" s="203">
        <v>4</v>
      </c>
      <c r="B15" s="1416" t="s">
        <v>49</v>
      </c>
      <c r="C15" s="1417"/>
      <c r="D15" s="204">
        <v>12</v>
      </c>
      <c r="E15" s="205"/>
    </row>
    <row r="16" spans="1:5" ht="24" customHeight="1">
      <c r="A16" s="161">
        <v>5</v>
      </c>
      <c r="B16" s="1418" t="s">
        <v>194</v>
      </c>
      <c r="C16" s="1419"/>
      <c r="D16" s="162">
        <v>12</v>
      </c>
      <c r="E16" s="206"/>
    </row>
    <row r="17" spans="1:5" ht="51" customHeight="1">
      <c r="A17" s="207">
        <v>6</v>
      </c>
      <c r="B17" s="1416" t="s">
        <v>146</v>
      </c>
      <c r="C17" s="1417"/>
      <c r="D17" s="208">
        <v>0</v>
      </c>
      <c r="E17" s="163"/>
    </row>
    <row r="18" spans="1:5" ht="15.75" customHeight="1">
      <c r="A18" s="1349" t="s">
        <v>50</v>
      </c>
      <c r="B18" s="1420" t="s">
        <v>147</v>
      </c>
      <c r="C18" s="1423" t="s">
        <v>52</v>
      </c>
      <c r="D18" s="1375">
        <v>0</v>
      </c>
      <c r="E18" s="1365"/>
    </row>
    <row r="19" spans="1:5" ht="15.75" customHeight="1">
      <c r="A19" s="1374"/>
      <c r="B19" s="1421"/>
      <c r="C19" s="1424"/>
      <c r="D19" s="1376"/>
      <c r="E19" s="1425"/>
    </row>
    <row r="20" spans="1:5" ht="15.75" customHeight="1">
      <c r="A20" s="1349" t="s">
        <v>51</v>
      </c>
      <c r="B20" s="1421"/>
      <c r="C20" s="1423" t="s">
        <v>53</v>
      </c>
      <c r="D20" s="1375">
        <v>0</v>
      </c>
      <c r="E20" s="1365"/>
    </row>
    <row r="21" spans="1:5" ht="15.75" customHeight="1">
      <c r="A21" s="1374"/>
      <c r="B21" s="1422"/>
      <c r="C21" s="1424"/>
      <c r="D21" s="1376"/>
      <c r="E21" s="1425"/>
    </row>
    <row r="22" spans="1:5" ht="24" customHeight="1">
      <c r="A22" s="207">
        <v>9</v>
      </c>
      <c r="B22" s="209" t="s">
        <v>54</v>
      </c>
      <c r="C22" s="209"/>
      <c r="D22" s="210">
        <f>5000*D17</f>
        <v>0</v>
      </c>
      <c r="E22" s="163"/>
    </row>
    <row r="23" spans="1:5" ht="24" customHeight="1">
      <c r="A23" s="161">
        <v>12</v>
      </c>
      <c r="B23" s="211" t="s">
        <v>195</v>
      </c>
      <c r="C23" s="211"/>
      <c r="D23" s="165">
        <f>-D11+D7</f>
        <v>0</v>
      </c>
      <c r="E23" s="160"/>
    </row>
    <row r="24" spans="1:5" ht="24" customHeight="1">
      <c r="A24" s="207" t="s">
        <v>196</v>
      </c>
      <c r="B24" s="209" t="s">
        <v>55</v>
      </c>
      <c r="C24" s="209"/>
      <c r="D24" s="210">
        <f>D18*2900+D20*3250</f>
        <v>0</v>
      </c>
      <c r="E24" s="163"/>
    </row>
    <row r="25" spans="1:5" ht="18" customHeight="1">
      <c r="A25" s="1350">
        <v>14</v>
      </c>
      <c r="B25" s="1426" t="s">
        <v>197</v>
      </c>
      <c r="C25" s="1427"/>
      <c r="D25" s="1354">
        <f>MAX(MIN(INT(0.35*(D23-D24)+0.99),486000),D22)</f>
        <v>0</v>
      </c>
      <c r="E25" s="1365"/>
    </row>
    <row r="26" spans="1:5" ht="18" customHeight="1">
      <c r="A26" s="1351"/>
      <c r="B26" s="1386" t="s">
        <v>198</v>
      </c>
      <c r="C26" s="1428"/>
      <c r="D26" s="1355"/>
      <c r="E26" s="1429"/>
    </row>
    <row r="27" spans="1:5" ht="18" customHeight="1">
      <c r="A27" s="1351"/>
      <c r="B27" s="1370" t="s">
        <v>199</v>
      </c>
      <c r="C27" s="1371"/>
      <c r="D27" s="1355"/>
      <c r="E27" s="1425"/>
    </row>
    <row r="28" spans="1:5" ht="18" customHeight="1">
      <c r="A28" s="1349">
        <v>15</v>
      </c>
      <c r="B28" s="1372"/>
      <c r="C28" s="1373"/>
      <c r="D28" s="1353">
        <f>INT((D25*D16/D15)+0.99)</f>
        <v>0</v>
      </c>
      <c r="E28" s="1365"/>
    </row>
    <row r="29" spans="1:5" ht="18" customHeight="1">
      <c r="A29" s="1350"/>
      <c r="B29" s="1359" t="s">
        <v>200</v>
      </c>
      <c r="C29" s="1360"/>
      <c r="D29" s="1354"/>
      <c r="E29" s="1366"/>
    </row>
    <row r="30" spans="1:5" ht="18" customHeight="1">
      <c r="A30" s="1351"/>
      <c r="B30" s="1361" t="s">
        <v>201</v>
      </c>
      <c r="C30" s="1362"/>
      <c r="D30" s="1355"/>
      <c r="E30" s="1366"/>
    </row>
    <row r="31" spans="1:5" ht="18" customHeight="1">
      <c r="A31" s="1352"/>
      <c r="B31" s="1363"/>
      <c r="C31" s="1364"/>
      <c r="D31" s="1356"/>
      <c r="E31" s="1367"/>
    </row>
    <row r="32" spans="1:5" ht="18" customHeight="1">
      <c r="A32" s="1350">
        <v>16</v>
      </c>
      <c r="B32" s="212" t="s">
        <v>56</v>
      </c>
      <c r="C32" s="166"/>
      <c r="D32" s="1354">
        <f>IF(D28&gt;0,INT(+D28*0.135+0.99),0)</f>
        <v>0</v>
      </c>
      <c r="E32" s="160"/>
    </row>
    <row r="33" spans="1:5" ht="18" customHeight="1">
      <c r="A33" s="1351"/>
      <c r="B33" s="164" t="s">
        <v>202</v>
      </c>
      <c r="C33" s="164"/>
      <c r="D33" s="1355"/>
      <c r="E33" s="160"/>
    </row>
    <row r="34" spans="1:5" ht="18" customHeight="1" thickBot="1">
      <c r="A34" s="1357"/>
      <c r="B34" s="167" t="s">
        <v>203</v>
      </c>
      <c r="C34" s="168"/>
      <c r="D34" s="1358"/>
      <c r="E34" s="169"/>
    </row>
    <row r="35" spans="1:5" ht="15.75" customHeight="1">
      <c r="A35" s="1368" t="str">
        <f>+ZP1!A46</f>
        <v>Formulář zpracovala společnost ASPEKT HM s.r.o., účetní a daňová kancelář, Přemyslova 20, Kralupy, tel. 0205 / 721436</v>
      </c>
      <c r="B35" s="1369"/>
      <c r="C35" s="1369"/>
      <c r="D35" s="1369"/>
      <c r="E35" s="1369"/>
    </row>
    <row r="36" spans="1:5" ht="12.75">
      <c r="A36" s="1348">
        <v>2</v>
      </c>
      <c r="B36" s="1079"/>
      <c r="C36" s="1079"/>
      <c r="D36" s="1079"/>
      <c r="E36" s="1079"/>
    </row>
  </sheetData>
  <sheetProtection password="EF65" sheet="1" objects="1" scenarios="1"/>
  <mergeCells count="50">
    <mergeCell ref="E18:E19"/>
    <mergeCell ref="E20:E21"/>
    <mergeCell ref="B25:C25"/>
    <mergeCell ref="B26:C26"/>
    <mergeCell ref="E25:E27"/>
    <mergeCell ref="B15:C15"/>
    <mergeCell ref="B16:C16"/>
    <mergeCell ref="B17:C17"/>
    <mergeCell ref="B18:B21"/>
    <mergeCell ref="C18:C19"/>
    <mergeCell ref="C20:C21"/>
    <mergeCell ref="E7:E10"/>
    <mergeCell ref="B11:C11"/>
    <mergeCell ref="B12:C12"/>
    <mergeCell ref="B13:C13"/>
    <mergeCell ref="E11:E14"/>
    <mergeCell ref="A1:E1"/>
    <mergeCell ref="A2:C2"/>
    <mergeCell ref="A3:E3"/>
    <mergeCell ref="A4:A6"/>
    <mergeCell ref="B4:C6"/>
    <mergeCell ref="D4:D6"/>
    <mergeCell ref="E4:E6"/>
    <mergeCell ref="A7:A10"/>
    <mergeCell ref="D7:D10"/>
    <mergeCell ref="A11:A14"/>
    <mergeCell ref="D11:D14"/>
    <mergeCell ref="B7:C7"/>
    <mergeCell ref="B8:C8"/>
    <mergeCell ref="B9:C9"/>
    <mergeCell ref="B10:C10"/>
    <mergeCell ref="B14:C14"/>
    <mergeCell ref="A18:A19"/>
    <mergeCell ref="A20:A21"/>
    <mergeCell ref="D18:D19"/>
    <mergeCell ref="D20:D21"/>
    <mergeCell ref="A25:A27"/>
    <mergeCell ref="D25:D27"/>
    <mergeCell ref="B27:C27"/>
    <mergeCell ref="B28:C28"/>
    <mergeCell ref="A36:E36"/>
    <mergeCell ref="A28:A31"/>
    <mergeCell ref="D28:D31"/>
    <mergeCell ref="A32:A34"/>
    <mergeCell ref="D32:D34"/>
    <mergeCell ref="B29:C29"/>
    <mergeCell ref="B30:C30"/>
    <mergeCell ref="B31:C31"/>
    <mergeCell ref="E28:E31"/>
    <mergeCell ref="A35:E35"/>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8"/>
  <sheetViews>
    <sheetView workbookViewId="0" topLeftCell="A1">
      <selection activeCell="B3" sqref="B3:C3"/>
    </sheetView>
  </sheetViews>
  <sheetFormatPr defaultColWidth="9.140625" defaultRowHeight="12.75"/>
  <cols>
    <col min="1" max="1" width="9.00390625" style="465" customWidth="1"/>
    <col min="2" max="2" width="9.140625" style="465" customWidth="1"/>
    <col min="3" max="3" width="8.421875" style="465" customWidth="1"/>
    <col min="4" max="4" width="9.421875" style="465" customWidth="1"/>
    <col min="5" max="5" width="11.00390625" style="465" customWidth="1"/>
    <col min="6" max="6" width="9.140625" style="465" customWidth="1"/>
    <col min="7" max="7" width="11.421875" style="465" customWidth="1"/>
    <col min="8" max="8" width="8.00390625" style="465" customWidth="1"/>
    <col min="9" max="9" width="11.57421875" style="465" customWidth="1"/>
    <col min="10" max="10" width="9.57421875" style="465" customWidth="1"/>
    <col min="11" max="56" width="9.140625" style="464" customWidth="1"/>
    <col min="57" max="16384" width="9.140625" style="465" customWidth="1"/>
  </cols>
  <sheetData>
    <row r="1" spans="1:10" ht="12.75">
      <c r="A1" s="640" t="s">
        <v>376</v>
      </c>
      <c r="B1" s="641"/>
      <c r="C1" s="641"/>
      <c r="D1" s="641"/>
      <c r="E1" s="641"/>
      <c r="F1" s="641"/>
      <c r="G1" s="641"/>
      <c r="H1" s="641"/>
      <c r="I1" s="641"/>
      <c r="J1" s="641"/>
    </row>
    <row r="2" spans="1:10" ht="13.5" thickBot="1">
      <c r="A2" s="642" t="s">
        <v>280</v>
      </c>
      <c r="B2" s="643"/>
      <c r="C2" s="643"/>
      <c r="D2" s="643"/>
      <c r="E2" s="643"/>
      <c r="F2" s="643"/>
      <c r="G2" s="643"/>
      <c r="H2" s="643"/>
      <c r="I2" s="643"/>
      <c r="J2" s="643"/>
    </row>
    <row r="3" spans="1:10" ht="24" customHeight="1" thickBot="1">
      <c r="A3" s="345" t="s">
        <v>281</v>
      </c>
      <c r="B3" s="644"/>
      <c r="C3" s="645"/>
      <c r="D3" s="346" t="s">
        <v>282</v>
      </c>
      <c r="E3" s="644"/>
      <c r="F3" s="646"/>
      <c r="G3" s="347" t="s">
        <v>391</v>
      </c>
      <c r="H3" s="486"/>
      <c r="I3" s="346" t="s">
        <v>283</v>
      </c>
      <c r="J3" s="348"/>
    </row>
    <row r="4" spans="1:10" ht="24" customHeight="1">
      <c r="A4" s="649"/>
      <c r="B4" s="648"/>
      <c r="C4" s="648"/>
      <c r="D4" s="648"/>
      <c r="E4" s="648"/>
      <c r="F4" s="648"/>
      <c r="G4" s="648"/>
      <c r="H4" s="648"/>
      <c r="I4" s="648"/>
      <c r="J4" s="648"/>
    </row>
    <row r="5" spans="1:10" ht="12.75">
      <c r="A5" s="583"/>
      <c r="B5" s="583"/>
      <c r="C5" s="583"/>
      <c r="D5" s="583"/>
      <c r="E5" s="583"/>
      <c r="F5" s="583"/>
      <c r="G5" s="583"/>
      <c r="H5" s="583"/>
      <c r="I5" s="583"/>
      <c r="J5" s="583"/>
    </row>
    <row r="6" spans="1:10" ht="12.75">
      <c r="A6" s="640" t="s">
        <v>377</v>
      </c>
      <c r="B6" s="641"/>
      <c r="C6" s="641"/>
      <c r="D6" s="641"/>
      <c r="E6" s="641"/>
      <c r="F6" s="641"/>
      <c r="G6" s="641"/>
      <c r="H6" s="641"/>
      <c r="I6" s="641"/>
      <c r="J6" s="641"/>
    </row>
    <row r="7" spans="1:10" ht="13.5" thickBot="1">
      <c r="A7" s="642" t="s">
        <v>284</v>
      </c>
      <c r="B7" s="643"/>
      <c r="C7" s="643"/>
      <c r="D7" s="643"/>
      <c r="E7" s="643"/>
      <c r="F7" s="643"/>
      <c r="G7" s="643"/>
      <c r="H7" s="643"/>
      <c r="I7" s="643"/>
      <c r="J7" s="643"/>
    </row>
    <row r="8" spans="1:10" ht="24" customHeight="1">
      <c r="A8" s="349" t="s">
        <v>285</v>
      </c>
      <c r="B8" s="650"/>
      <c r="C8" s="651"/>
      <c r="D8" s="350" t="s">
        <v>286</v>
      </c>
      <c r="E8" s="650"/>
      <c r="F8" s="652"/>
      <c r="G8" s="653"/>
      <c r="H8" s="654" t="s">
        <v>287</v>
      </c>
      <c r="I8" s="655"/>
      <c r="J8" s="351"/>
    </row>
    <row r="9" spans="1:10" ht="24" customHeight="1" thickBot="1">
      <c r="A9" s="352" t="s">
        <v>288</v>
      </c>
      <c r="B9" s="506"/>
      <c r="C9" s="628"/>
      <c r="D9" s="629"/>
      <c r="E9" s="353" t="s">
        <v>289</v>
      </c>
      <c r="F9" s="630"/>
      <c r="G9" s="631"/>
      <c r="H9" s="354" t="s">
        <v>290</v>
      </c>
      <c r="I9" s="532"/>
      <c r="J9" s="632"/>
    </row>
    <row r="10" spans="1:10" ht="24" customHeight="1">
      <c r="A10" s="647"/>
      <c r="B10" s="648"/>
      <c r="C10" s="648"/>
      <c r="D10" s="648"/>
      <c r="E10" s="648"/>
      <c r="F10" s="648"/>
      <c r="G10" s="648"/>
      <c r="H10" s="648"/>
      <c r="I10" s="648"/>
      <c r="J10" s="648"/>
    </row>
    <row r="11" spans="1:10" ht="12.75">
      <c r="A11" s="583"/>
      <c r="B11" s="583"/>
      <c r="C11" s="583"/>
      <c r="D11" s="583"/>
      <c r="E11" s="583"/>
      <c r="F11" s="583"/>
      <c r="G11" s="583"/>
      <c r="H11" s="583"/>
      <c r="I11" s="583"/>
      <c r="J11" s="583"/>
    </row>
    <row r="12" spans="1:10" ht="12.75">
      <c r="A12" s="633" t="s">
        <v>429</v>
      </c>
      <c r="B12" s="634"/>
      <c r="C12" s="634"/>
      <c r="D12" s="634"/>
      <c r="E12" s="634"/>
      <c r="F12" s="634"/>
      <c r="G12" s="634"/>
      <c r="H12" s="634"/>
      <c r="I12" s="634"/>
      <c r="J12" s="634"/>
    </row>
    <row r="13" spans="1:10" ht="13.5" thickBot="1">
      <c r="A13" s="635" t="s">
        <v>430</v>
      </c>
      <c r="B13" s="636"/>
      <c r="C13" s="636"/>
      <c r="D13" s="636"/>
      <c r="E13" s="636"/>
      <c r="F13" s="636"/>
      <c r="G13" s="636"/>
      <c r="H13" s="636"/>
      <c r="I13" s="636"/>
      <c r="J13" s="636"/>
    </row>
    <row r="14" spans="1:10" ht="24" customHeight="1">
      <c r="A14" s="355" t="s">
        <v>291</v>
      </c>
      <c r="B14" s="637"/>
      <c r="C14" s="637"/>
      <c r="D14" s="638"/>
      <c r="E14" s="356" t="s">
        <v>292</v>
      </c>
      <c r="F14" s="637"/>
      <c r="G14" s="638"/>
      <c r="H14" s="357" t="s">
        <v>293</v>
      </c>
      <c r="I14" s="637"/>
      <c r="J14" s="639"/>
    </row>
    <row r="15" spans="1:10" ht="24" customHeight="1">
      <c r="A15" s="358" t="s">
        <v>431</v>
      </c>
      <c r="B15" s="622"/>
      <c r="C15" s="622"/>
      <c r="D15" s="623"/>
      <c r="E15" s="359" t="s">
        <v>432</v>
      </c>
      <c r="F15" s="624"/>
      <c r="G15" s="625"/>
      <c r="H15" s="626" t="s">
        <v>433</v>
      </c>
      <c r="I15" s="627"/>
      <c r="J15" s="360"/>
    </row>
    <row r="16" spans="1:10" ht="24" customHeight="1" thickBot="1">
      <c r="A16" s="352" t="s">
        <v>434</v>
      </c>
      <c r="B16" s="506"/>
      <c r="C16" s="628"/>
      <c r="D16" s="629"/>
      <c r="E16" s="353" t="s">
        <v>435</v>
      </c>
      <c r="F16" s="630"/>
      <c r="G16" s="631"/>
      <c r="H16" s="354" t="s">
        <v>436</v>
      </c>
      <c r="I16" s="532"/>
      <c r="J16" s="632"/>
    </row>
    <row r="17" spans="1:10" ht="24" customHeight="1">
      <c r="A17" s="647"/>
      <c r="B17" s="648"/>
      <c r="C17" s="648"/>
      <c r="D17" s="648"/>
      <c r="E17" s="648"/>
      <c r="F17" s="648"/>
      <c r="G17" s="648"/>
      <c r="H17" s="648"/>
      <c r="I17" s="648"/>
      <c r="J17" s="648"/>
    </row>
    <row r="18" spans="1:10" ht="12.75">
      <c r="A18" s="583"/>
      <c r="B18" s="583"/>
      <c r="C18" s="583"/>
      <c r="D18" s="583"/>
      <c r="E18" s="583"/>
      <c r="F18" s="583"/>
      <c r="G18" s="583"/>
      <c r="H18" s="583"/>
      <c r="I18" s="583"/>
      <c r="J18" s="583"/>
    </row>
    <row r="19" spans="1:10" ht="12.75">
      <c r="A19" s="583"/>
      <c r="B19" s="583"/>
      <c r="C19" s="583"/>
      <c r="D19" s="583"/>
      <c r="E19" s="583"/>
      <c r="F19" s="583"/>
      <c r="G19" s="583"/>
      <c r="H19" s="583"/>
      <c r="I19" s="583"/>
      <c r="J19" s="583"/>
    </row>
    <row r="20" spans="1:10" ht="12.75">
      <c r="A20" s="587" t="s">
        <v>295</v>
      </c>
      <c r="B20" s="588"/>
      <c r="C20" s="588"/>
      <c r="D20" s="588"/>
      <c r="E20" s="588"/>
      <c r="F20" s="588"/>
      <c r="G20" s="588"/>
      <c r="H20" s="588"/>
      <c r="I20" s="588"/>
      <c r="J20" s="588"/>
    </row>
    <row r="21" spans="1:10" ht="72.75" customHeight="1" thickBot="1">
      <c r="A21" s="620" t="s">
        <v>294</v>
      </c>
      <c r="B21" s="621"/>
      <c r="C21" s="621"/>
      <c r="D21" s="621"/>
      <c r="E21" s="621"/>
      <c r="F21" s="621"/>
      <c r="G21" s="621"/>
      <c r="H21" s="621"/>
      <c r="I21" s="621"/>
      <c r="J21" s="621"/>
    </row>
    <row r="22" spans="1:10" ht="12.75">
      <c r="A22" s="607"/>
      <c r="B22" s="608"/>
      <c r="C22" s="608"/>
      <c r="D22" s="608"/>
      <c r="E22" s="608"/>
      <c r="F22" s="609"/>
      <c r="G22" s="613" t="s">
        <v>437</v>
      </c>
      <c r="H22" s="614"/>
      <c r="I22" s="615"/>
      <c r="J22" s="616"/>
    </row>
    <row r="23" spans="1:10" ht="12.75">
      <c r="A23" s="610"/>
      <c r="B23" s="611"/>
      <c r="C23" s="611"/>
      <c r="D23" s="611"/>
      <c r="E23" s="611"/>
      <c r="F23" s="612"/>
      <c r="G23" s="617" t="s">
        <v>339</v>
      </c>
      <c r="H23" s="618"/>
      <c r="I23" s="617" t="s">
        <v>379</v>
      </c>
      <c r="J23" s="619"/>
    </row>
    <row r="24" spans="1:10" ht="24" customHeight="1">
      <c r="A24" s="589" t="s">
        <v>438</v>
      </c>
      <c r="B24" s="590"/>
      <c r="C24" s="590"/>
      <c r="D24" s="590"/>
      <c r="E24" s="590"/>
      <c r="F24" s="591"/>
      <c r="G24" s="594">
        <v>0</v>
      </c>
      <c r="H24" s="595"/>
      <c r="I24" s="592"/>
      <c r="J24" s="593"/>
    </row>
    <row r="25" spans="1:10" ht="24" customHeight="1">
      <c r="A25" s="589" t="s">
        <v>139</v>
      </c>
      <c r="B25" s="590"/>
      <c r="C25" s="590"/>
      <c r="D25" s="590"/>
      <c r="E25" s="590"/>
      <c r="F25" s="591"/>
      <c r="G25" s="594">
        <v>0</v>
      </c>
      <c r="H25" s="595"/>
      <c r="I25" s="592"/>
      <c r="J25" s="593"/>
    </row>
    <row r="26" spans="1:10" ht="24" customHeight="1">
      <c r="A26" s="589" t="s">
        <v>440</v>
      </c>
      <c r="B26" s="590"/>
      <c r="C26" s="590"/>
      <c r="D26" s="590"/>
      <c r="E26" s="590"/>
      <c r="F26" s="591"/>
      <c r="G26" s="594">
        <v>0</v>
      </c>
      <c r="H26" s="596"/>
      <c r="I26" s="592"/>
      <c r="J26" s="593"/>
    </row>
    <row r="27" spans="1:10" ht="24" customHeight="1" thickBot="1">
      <c r="A27" s="597" t="s">
        <v>439</v>
      </c>
      <c r="B27" s="598"/>
      <c r="C27" s="598"/>
      <c r="D27" s="598"/>
      <c r="E27" s="598"/>
      <c r="F27" s="599"/>
      <c r="G27" s="600">
        <f>G24-G25-G26</f>
        <v>0</v>
      </c>
      <c r="H27" s="601"/>
      <c r="I27" s="602"/>
      <c r="J27" s="603"/>
    </row>
    <row r="28" spans="1:10" ht="12.75">
      <c r="A28" s="604" t="s">
        <v>140</v>
      </c>
      <c r="B28" s="605"/>
      <c r="C28" s="605"/>
      <c r="D28" s="605"/>
      <c r="E28" s="605"/>
      <c r="F28" s="605"/>
      <c r="G28" s="605"/>
      <c r="H28" s="605"/>
      <c r="I28" s="605"/>
      <c r="J28" s="605"/>
    </row>
    <row r="29" spans="1:10" ht="12.75">
      <c r="A29" s="606"/>
      <c r="B29" s="606"/>
      <c r="C29" s="606"/>
      <c r="D29" s="606"/>
      <c r="E29" s="606"/>
      <c r="F29" s="606"/>
      <c r="G29" s="606"/>
      <c r="H29" s="606"/>
      <c r="I29" s="606"/>
      <c r="J29" s="606"/>
    </row>
    <row r="30" spans="1:10" ht="12.75">
      <c r="A30" s="606"/>
      <c r="B30" s="606"/>
      <c r="C30" s="606"/>
      <c r="D30" s="606"/>
      <c r="E30" s="606"/>
      <c r="F30" s="606"/>
      <c r="G30" s="606"/>
      <c r="H30" s="606"/>
      <c r="I30" s="606"/>
      <c r="J30" s="606"/>
    </row>
    <row r="31" spans="1:10" ht="12.75">
      <c r="A31" s="606"/>
      <c r="B31" s="606"/>
      <c r="C31" s="606"/>
      <c r="D31" s="606"/>
      <c r="E31" s="606"/>
      <c r="F31" s="606"/>
      <c r="G31" s="606"/>
      <c r="H31" s="606"/>
      <c r="I31" s="606"/>
      <c r="J31" s="606"/>
    </row>
    <row r="32" spans="1:10" ht="12.75">
      <c r="A32" s="587" t="s">
        <v>441</v>
      </c>
      <c r="B32" s="588"/>
      <c r="C32" s="588"/>
      <c r="D32" s="588"/>
      <c r="E32" s="588"/>
      <c r="F32" s="588"/>
      <c r="G32" s="588"/>
      <c r="H32" s="588"/>
      <c r="I32" s="588"/>
      <c r="J32" s="588"/>
    </row>
    <row r="33" spans="1:10" ht="12.75">
      <c r="A33" s="344"/>
      <c r="B33" s="466"/>
      <c r="C33" s="466"/>
      <c r="D33" s="466"/>
      <c r="E33" s="466"/>
      <c r="F33" s="466"/>
      <c r="G33" s="466"/>
      <c r="H33" s="466"/>
      <c r="I33" s="466"/>
      <c r="J33" s="466"/>
    </row>
    <row r="34" spans="1:10" ht="9" customHeight="1">
      <c r="A34" s="583"/>
      <c r="B34" s="583"/>
      <c r="C34" s="583"/>
      <c r="D34" s="583"/>
      <c r="E34" s="583"/>
      <c r="F34" s="583"/>
      <c r="G34" s="583"/>
      <c r="H34" s="583"/>
      <c r="I34" s="583"/>
      <c r="J34" s="583"/>
    </row>
    <row r="35" spans="1:10" ht="12.75">
      <c r="A35" s="585" t="s">
        <v>442</v>
      </c>
      <c r="B35" s="583"/>
      <c r="C35" s="585" t="s">
        <v>141</v>
      </c>
      <c r="D35" s="583"/>
      <c r="E35" s="583"/>
      <c r="F35" s="583"/>
      <c r="G35" s="467" t="s">
        <v>408</v>
      </c>
      <c r="H35" s="586"/>
      <c r="I35" s="583"/>
      <c r="J35" s="583"/>
    </row>
    <row r="36" spans="1:10" ht="9" customHeight="1">
      <c r="A36" s="583"/>
      <c r="B36" s="583"/>
      <c r="C36" s="583"/>
      <c r="D36" s="583"/>
      <c r="E36" s="583"/>
      <c r="F36" s="583"/>
      <c r="G36" s="583"/>
      <c r="H36" s="583"/>
      <c r="I36" s="583"/>
      <c r="J36" s="583"/>
    </row>
    <row r="37" spans="1:10" ht="12.75">
      <c r="A37" s="585"/>
      <c r="B37" s="583"/>
      <c r="C37" s="585" t="s">
        <v>142</v>
      </c>
      <c r="D37" s="583"/>
      <c r="E37" s="583"/>
      <c r="F37" s="583"/>
      <c r="G37" s="467"/>
      <c r="H37" s="586"/>
      <c r="I37" s="583"/>
      <c r="J37" s="583"/>
    </row>
    <row r="38" spans="1:10" ht="9" customHeight="1">
      <c r="A38" s="583"/>
      <c r="B38" s="583"/>
      <c r="C38" s="583"/>
      <c r="D38" s="583"/>
      <c r="E38" s="583"/>
      <c r="F38" s="583"/>
      <c r="G38" s="583"/>
      <c r="H38" s="583"/>
      <c r="I38" s="583"/>
      <c r="J38" s="583"/>
    </row>
    <row r="39" spans="1:10" ht="12.75">
      <c r="A39" s="585"/>
      <c r="B39" s="583"/>
      <c r="C39" s="585" t="s">
        <v>143</v>
      </c>
      <c r="D39" s="583"/>
      <c r="E39" s="583"/>
      <c r="F39" s="583"/>
      <c r="G39" s="467"/>
      <c r="H39" s="586"/>
      <c r="I39" s="583"/>
      <c r="J39" s="583"/>
    </row>
    <row r="40" spans="1:10" ht="12.75">
      <c r="A40" s="583"/>
      <c r="B40" s="583"/>
      <c r="C40" s="583"/>
      <c r="D40" s="583"/>
      <c r="E40" s="583"/>
      <c r="F40" s="583"/>
      <c r="G40" s="583"/>
      <c r="H40" s="583"/>
      <c r="I40" s="583"/>
      <c r="J40" s="583"/>
    </row>
    <row r="41" spans="1:10" ht="12.75">
      <c r="A41" s="584">
        <v>2</v>
      </c>
      <c r="B41" s="584"/>
      <c r="C41" s="584"/>
      <c r="D41" s="584"/>
      <c r="E41" s="584"/>
      <c r="F41" s="584"/>
      <c r="G41" s="584"/>
      <c r="H41" s="584"/>
      <c r="I41" s="584"/>
      <c r="J41" s="584"/>
    </row>
    <row r="42" spans="1:10" ht="12.75">
      <c r="A42" s="464"/>
      <c r="B42" s="464"/>
      <c r="C42" s="464"/>
      <c r="D42" s="464"/>
      <c r="E42" s="464"/>
      <c r="F42" s="464"/>
      <c r="G42" s="464"/>
      <c r="H42" s="464"/>
      <c r="I42" s="464"/>
      <c r="J42" s="464"/>
    </row>
    <row r="43" spans="1:10" ht="12.75">
      <c r="A43" s="464"/>
      <c r="B43" s="464"/>
      <c r="C43" s="464"/>
      <c r="D43" s="464"/>
      <c r="E43" s="464"/>
      <c r="F43" s="464"/>
      <c r="G43" s="464"/>
      <c r="H43" s="464"/>
      <c r="I43" s="464"/>
      <c r="J43" s="464"/>
    </row>
    <row r="44" spans="1:10" ht="12.75">
      <c r="A44" s="464"/>
      <c r="B44" s="464"/>
      <c r="C44" s="464"/>
      <c r="D44" s="464"/>
      <c r="E44" s="464"/>
      <c r="F44" s="464"/>
      <c r="G44" s="464"/>
      <c r="H44" s="464"/>
      <c r="I44" s="464"/>
      <c r="J44" s="464"/>
    </row>
    <row r="45" spans="1:10" ht="12.75">
      <c r="A45" s="464"/>
      <c r="B45" s="464"/>
      <c r="C45" s="464"/>
      <c r="D45" s="464"/>
      <c r="E45" s="464"/>
      <c r="F45" s="464"/>
      <c r="G45" s="464"/>
      <c r="H45" s="464"/>
      <c r="I45" s="464"/>
      <c r="J45" s="464"/>
    </row>
    <row r="46" spans="1:10" ht="12.75">
      <c r="A46" s="464"/>
      <c r="B46" s="464"/>
      <c r="C46" s="464"/>
      <c r="D46" s="464"/>
      <c r="E46" s="464"/>
      <c r="F46" s="464"/>
      <c r="G46" s="464"/>
      <c r="H46" s="464"/>
      <c r="I46" s="464"/>
      <c r="J46" s="464"/>
    </row>
    <row r="47" spans="1:10" ht="12.75">
      <c r="A47" s="464"/>
      <c r="B47" s="464"/>
      <c r="C47" s="464"/>
      <c r="D47" s="464"/>
      <c r="E47" s="464"/>
      <c r="F47" s="464"/>
      <c r="G47" s="464"/>
      <c r="H47" s="464"/>
      <c r="I47" s="464"/>
      <c r="J47" s="464"/>
    </row>
    <row r="48" spans="1:10" ht="12.75">
      <c r="A48" s="464"/>
      <c r="B48" s="464"/>
      <c r="C48" s="464"/>
      <c r="D48" s="464"/>
      <c r="E48" s="464"/>
      <c r="F48" s="464"/>
      <c r="G48" s="464"/>
      <c r="H48" s="464"/>
      <c r="I48" s="464"/>
      <c r="J48" s="464"/>
    </row>
    <row r="49" s="464" customFormat="1" ht="12.75"/>
    <row r="50" s="464" customFormat="1" ht="12.75"/>
    <row r="51" s="464" customFormat="1" ht="12.75"/>
    <row r="52" s="464" customFormat="1" ht="12.75"/>
    <row r="53" s="464" customFormat="1" ht="12.75"/>
    <row r="54" s="464" customFormat="1" ht="12.75"/>
    <row r="55" s="464" customFormat="1" ht="12.75"/>
    <row r="56" s="464" customFormat="1" ht="12.75"/>
    <row r="57" s="464" customFormat="1" ht="12.75"/>
    <row r="58" s="464" customFormat="1" ht="12.75"/>
    <row r="59" s="464" customFormat="1" ht="12.75"/>
    <row r="60" s="464" customFormat="1" ht="12.75"/>
    <row r="61" s="464" customFormat="1" ht="12.75"/>
    <row r="62" s="464" customFormat="1" ht="12.75"/>
    <row r="63" s="464" customFormat="1" ht="12.75"/>
    <row r="64" s="464" customFormat="1" ht="12.75"/>
    <row r="65" s="464" customFormat="1" ht="12.75"/>
    <row r="66" s="464" customFormat="1" ht="12.75"/>
    <row r="67" s="464" customFormat="1" ht="12.75"/>
    <row r="68" s="464" customFormat="1" ht="12.75"/>
    <row r="69" s="464" customFormat="1" ht="12.75"/>
    <row r="70" s="464" customFormat="1" ht="12.75"/>
    <row r="71" s="464" customFormat="1" ht="12.75"/>
    <row r="72" s="464" customFormat="1" ht="12.75"/>
    <row r="73" s="464" customFormat="1" ht="12.75"/>
    <row r="74" s="464" customFormat="1" ht="12.75"/>
    <row r="75" s="464" customFormat="1" ht="12.75"/>
    <row r="76" s="464" customFormat="1" ht="12.75"/>
    <row r="77" s="464" customFormat="1" ht="12.75"/>
    <row r="78" s="464" customFormat="1" ht="12.75"/>
    <row r="79" s="464" customFormat="1" ht="12.75"/>
    <row r="80" s="464" customFormat="1" ht="12.75"/>
    <row r="81" s="464" customFormat="1" ht="12.75"/>
    <row r="82" s="464" customFormat="1" ht="12.75"/>
    <row r="83" s="464" customFormat="1" ht="12.75"/>
    <row r="84" s="464" customFormat="1" ht="12.75"/>
    <row r="85" s="464" customFormat="1" ht="12.75"/>
    <row r="86" s="464" customFormat="1" ht="12.75"/>
    <row r="87" s="464" customFormat="1" ht="12.75"/>
    <row r="88" s="464" customFormat="1" ht="12.75"/>
    <row r="89" s="464" customFormat="1" ht="12.75"/>
    <row r="90" s="464" customFormat="1" ht="12.75"/>
    <row r="91" s="464" customFormat="1" ht="12.75"/>
    <row r="92" s="464" customFormat="1" ht="12.75"/>
    <row r="93" s="464" customFormat="1" ht="12.75"/>
    <row r="94" s="464" customFormat="1" ht="12.75"/>
    <row r="95" s="464" customFormat="1" ht="12.75"/>
    <row r="96" s="464" customFormat="1" ht="12.75"/>
    <row r="97" s="464" customFormat="1" ht="12.75"/>
    <row r="98" s="464" customFormat="1" ht="12.75"/>
    <row r="99" s="464" customFormat="1" ht="12.75"/>
    <row r="100" s="464" customFormat="1" ht="12.75"/>
    <row r="101" s="464" customFormat="1" ht="12.75"/>
    <row r="102" s="464" customFormat="1" ht="12.75"/>
    <row r="103" s="464" customFormat="1" ht="12.75"/>
    <row r="104" s="464" customFormat="1" ht="12.75"/>
    <row r="105" s="464" customFormat="1" ht="12.75"/>
    <row r="106" s="464" customFormat="1" ht="12.75"/>
    <row r="107" s="464" customFormat="1" ht="12.75"/>
    <row r="108" s="464" customFormat="1" ht="12.75"/>
    <row r="109" s="464" customFormat="1" ht="12.75"/>
    <row r="110" s="464" customFormat="1" ht="12.75"/>
    <row r="111" s="464" customFormat="1" ht="12.75"/>
    <row r="112" s="464" customFormat="1" ht="12.75"/>
    <row r="113" s="464" customFormat="1" ht="12.75"/>
    <row r="114" s="464" customFormat="1" ht="12.75"/>
    <row r="115" s="464" customFormat="1" ht="12.75"/>
    <row r="116" s="464" customFormat="1" ht="12.75"/>
    <row r="117" s="464" customFormat="1" ht="12.75"/>
    <row r="118" s="464" customFormat="1" ht="12.75"/>
    <row r="119" s="464" customFormat="1" ht="12.75"/>
    <row r="120" s="464" customFormat="1" ht="12.75"/>
    <row r="121" s="464" customFormat="1" ht="12.75"/>
    <row r="122" s="464" customFormat="1" ht="12.75"/>
    <row r="123" s="464" customFormat="1" ht="12.75"/>
    <row r="124" s="464" customFormat="1" ht="12.75"/>
    <row r="125" s="464" customFormat="1" ht="12.75"/>
    <row r="126" s="464" customFormat="1" ht="12.75"/>
    <row r="127" s="464" customFormat="1" ht="12.75"/>
    <row r="128" s="464" customFormat="1" ht="12.75"/>
    <row r="129" s="464" customFormat="1" ht="12.75"/>
    <row r="130" s="464" customFormat="1" ht="12.75"/>
    <row r="131" s="464" customFormat="1" ht="12.75"/>
    <row r="132" s="464" customFormat="1" ht="12.75"/>
    <row r="133" s="464" customFormat="1" ht="12.75"/>
    <row r="134" s="464" customFormat="1" ht="12.75"/>
    <row r="135" s="464" customFormat="1" ht="12.75"/>
    <row r="136" s="464" customFormat="1" ht="12.75"/>
    <row r="137" s="464" customFormat="1" ht="12.75"/>
    <row r="138" s="464" customFormat="1" ht="12.75"/>
    <row r="139" s="464" customFormat="1" ht="12.75"/>
    <row r="140" s="464" customFormat="1" ht="12.75"/>
    <row r="141" s="464" customFormat="1" ht="12.75"/>
    <row r="142" s="464" customFormat="1" ht="12.75"/>
    <row r="143" s="464" customFormat="1" ht="12.75"/>
    <row r="144" s="464" customFormat="1" ht="12.75"/>
    <row r="145" s="464" customFormat="1" ht="12.75"/>
    <row r="146" s="464" customFormat="1" ht="12.75"/>
    <row r="147" s="464" customFormat="1" ht="12.75"/>
    <row r="148" s="464" customFormat="1" ht="12.75"/>
    <row r="149" s="464" customFormat="1" ht="12.75"/>
    <row r="150" s="464" customFormat="1" ht="12.75"/>
    <row r="151" s="464" customFormat="1" ht="12.75"/>
    <row r="152" s="464" customFormat="1" ht="12.75"/>
    <row r="153" s="464" customFormat="1" ht="12.75"/>
    <row r="154" s="464" customFormat="1" ht="12.75"/>
    <row r="155" s="464" customFormat="1" ht="12.75"/>
    <row r="156" s="464" customFormat="1" ht="12.75"/>
    <row r="157" s="464" customFormat="1" ht="12.75"/>
    <row r="158" s="464" customFormat="1" ht="12.75"/>
    <row r="159" s="464" customFormat="1" ht="12.75"/>
    <row r="160" s="464" customFormat="1" ht="12.75"/>
    <row r="161" s="464" customFormat="1" ht="12.75"/>
    <row r="162" s="464" customFormat="1" ht="12.75"/>
    <row r="163" s="464" customFormat="1" ht="12.75"/>
    <row r="164" s="464" customFormat="1" ht="12.75"/>
    <row r="165" s="464" customFormat="1" ht="12.75"/>
    <row r="166" s="464" customFormat="1" ht="12.75"/>
    <row r="167" s="464" customFormat="1" ht="12.75"/>
    <row r="168" s="464" customFormat="1" ht="12.75"/>
    <row r="169" s="464" customFormat="1" ht="12.75"/>
    <row r="170" s="464" customFormat="1" ht="12.75"/>
    <row r="171" s="464" customFormat="1" ht="12.75"/>
    <row r="172" s="464" customFormat="1" ht="12.75"/>
    <row r="173" s="464" customFormat="1" ht="12.75"/>
    <row r="174" s="464" customFormat="1" ht="12.75"/>
    <row r="175" s="464" customFormat="1" ht="12.75"/>
    <row r="176" s="464" customFormat="1" ht="12.75"/>
    <row r="177" s="464" customFormat="1" ht="12.75"/>
    <row r="178" s="464" customFormat="1" ht="12.75"/>
    <row r="179" s="464" customFormat="1" ht="12.75"/>
    <row r="180" s="464" customFormat="1" ht="12.75"/>
    <row r="181" s="464" customFormat="1" ht="12.75"/>
    <row r="182" s="464" customFormat="1" ht="12.75"/>
    <row r="183" s="464" customFormat="1" ht="12.75"/>
    <row r="184" s="464" customFormat="1" ht="12.75"/>
    <row r="185" s="464" customFormat="1" ht="12.75"/>
    <row r="186" s="464" customFormat="1" ht="12.75"/>
    <row r="187" s="464" customFormat="1" ht="12.75"/>
    <row r="188" s="464" customFormat="1" ht="12.75"/>
    <row r="189" s="464" customFormat="1" ht="12.75"/>
    <row r="190" s="464" customFormat="1" ht="12.75"/>
    <row r="191" s="464" customFormat="1" ht="12.75"/>
    <row r="192" s="464" customFormat="1" ht="12.75"/>
    <row r="193" s="464" customFormat="1" ht="12.75"/>
    <row r="194" s="464" customFormat="1" ht="12.75"/>
    <row r="195" s="464" customFormat="1" ht="12.75"/>
    <row r="196" s="464" customFormat="1" ht="12.75"/>
    <row r="197" s="464" customFormat="1" ht="12.75"/>
    <row r="198" s="464" customFormat="1" ht="12.75"/>
    <row r="199" s="464" customFormat="1" ht="12.75"/>
  </sheetData>
  <sheetProtection password="EF65" sheet="1" objects="1" scenarios="1"/>
  <mergeCells count="60">
    <mergeCell ref="A10:J11"/>
    <mergeCell ref="A4:J5"/>
    <mergeCell ref="A17:J19"/>
    <mergeCell ref="B8:C8"/>
    <mergeCell ref="E8:G8"/>
    <mergeCell ref="A7:J7"/>
    <mergeCell ref="H8:I8"/>
    <mergeCell ref="F9:G9"/>
    <mergeCell ref="B9:D9"/>
    <mergeCell ref="I9:J9"/>
    <mergeCell ref="A1:J1"/>
    <mergeCell ref="A2:J2"/>
    <mergeCell ref="A6:J6"/>
    <mergeCell ref="B3:C3"/>
    <mergeCell ref="E3:F3"/>
    <mergeCell ref="A12:J12"/>
    <mergeCell ref="A13:J13"/>
    <mergeCell ref="B14:D14"/>
    <mergeCell ref="F14:G14"/>
    <mergeCell ref="I14:J14"/>
    <mergeCell ref="A20:J20"/>
    <mergeCell ref="A21:J21"/>
    <mergeCell ref="B15:D15"/>
    <mergeCell ref="F15:G15"/>
    <mergeCell ref="H15:I15"/>
    <mergeCell ref="B16:D16"/>
    <mergeCell ref="F16:G16"/>
    <mergeCell ref="I16:J16"/>
    <mergeCell ref="A22:F23"/>
    <mergeCell ref="G22:J22"/>
    <mergeCell ref="G23:H23"/>
    <mergeCell ref="I23:J23"/>
    <mergeCell ref="A27:F27"/>
    <mergeCell ref="G27:H27"/>
    <mergeCell ref="I27:J27"/>
    <mergeCell ref="A28:J31"/>
    <mergeCell ref="A26:F26"/>
    <mergeCell ref="I26:J26"/>
    <mergeCell ref="A24:F24"/>
    <mergeCell ref="G24:H24"/>
    <mergeCell ref="I24:J24"/>
    <mergeCell ref="A25:F25"/>
    <mergeCell ref="G25:H25"/>
    <mergeCell ref="I25:J25"/>
    <mergeCell ref="G26:H26"/>
    <mergeCell ref="A32:J32"/>
    <mergeCell ref="C35:F35"/>
    <mergeCell ref="A35:B35"/>
    <mergeCell ref="A34:J34"/>
    <mergeCell ref="H35:J35"/>
    <mergeCell ref="A36:J36"/>
    <mergeCell ref="A37:B37"/>
    <mergeCell ref="C37:F37"/>
    <mergeCell ref="H37:J37"/>
    <mergeCell ref="A40:J40"/>
    <mergeCell ref="A41:J41"/>
    <mergeCell ref="A38:J38"/>
    <mergeCell ref="A39:B39"/>
    <mergeCell ref="C39:F39"/>
    <mergeCell ref="H39:J39"/>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E42"/>
  <sheetViews>
    <sheetView workbookViewId="0" topLeftCell="A1">
      <selection activeCell="D7" sqref="D7"/>
    </sheetView>
  </sheetViews>
  <sheetFormatPr defaultColWidth="9.140625" defaultRowHeight="12.75"/>
  <cols>
    <col min="1" max="1" width="6.7109375" style="157" customWidth="1"/>
    <col min="2" max="2" width="23.8515625" style="157" customWidth="1"/>
    <col min="3" max="3" width="31.421875" style="157" customWidth="1"/>
    <col min="4" max="5" width="17.28125" style="157" customWidth="1"/>
    <col min="6" max="16384" width="9.140625" style="157" customWidth="1"/>
  </cols>
  <sheetData>
    <row r="1" spans="1:5" ht="27" thickBot="1">
      <c r="A1" s="1435" t="s">
        <v>204</v>
      </c>
      <c r="B1" s="492"/>
      <c r="C1" s="492"/>
      <c r="D1" s="492"/>
      <c r="E1" s="492"/>
    </row>
    <row r="2" spans="1:5" ht="20.25" customHeight="1" thickBot="1">
      <c r="A2" s="1064"/>
      <c r="B2" s="492"/>
      <c r="C2" s="1395"/>
      <c r="D2" s="158" t="s">
        <v>189</v>
      </c>
      <c r="E2" s="159">
        <f>+ZP2!E2</f>
      </c>
    </row>
    <row r="3" spans="1:5" ht="13.5" thickBot="1">
      <c r="A3" s="7"/>
      <c r="B3" s="7"/>
      <c r="C3" s="7"/>
      <c r="D3" s="7"/>
      <c r="E3" s="7"/>
    </row>
    <row r="4" spans="1:5" ht="12.75">
      <c r="A4" s="1398" t="s">
        <v>190</v>
      </c>
      <c r="B4" s="1401" t="s">
        <v>191</v>
      </c>
      <c r="C4" s="1402"/>
      <c r="D4" s="1407" t="s">
        <v>25</v>
      </c>
      <c r="E4" s="1410" t="s">
        <v>26</v>
      </c>
    </row>
    <row r="5" spans="1:5" ht="12.75">
      <c r="A5" s="1399"/>
      <c r="B5" s="1403"/>
      <c r="C5" s="1404"/>
      <c r="D5" s="1408"/>
      <c r="E5" s="1411"/>
    </row>
    <row r="6" spans="1:5" ht="12.75">
      <c r="A6" s="1399"/>
      <c r="B6" s="1403"/>
      <c r="C6" s="1404"/>
      <c r="D6" s="1408"/>
      <c r="E6" s="1411"/>
    </row>
    <row r="7" spans="1:5" ht="67.5" customHeight="1">
      <c r="A7" s="213">
        <v>41</v>
      </c>
      <c r="B7" s="1416" t="s">
        <v>59</v>
      </c>
      <c r="C7" s="1442"/>
      <c r="D7" s="468">
        <v>0</v>
      </c>
      <c r="E7" s="163"/>
    </row>
    <row r="8" spans="1:5" ht="12.75">
      <c r="A8" s="1431">
        <v>43</v>
      </c>
      <c r="B8" s="1443" t="s">
        <v>205</v>
      </c>
      <c r="C8" s="1427"/>
      <c r="D8" s="1354">
        <f>-ZP2!D32+ZP3!D7</f>
        <v>0</v>
      </c>
      <c r="E8" s="1365"/>
    </row>
    <row r="9" spans="1:5" ht="12.75">
      <c r="A9" s="1432"/>
      <c r="B9" s="171" t="s">
        <v>206</v>
      </c>
      <c r="C9" s="172" t="s">
        <v>207</v>
      </c>
      <c r="D9" s="1355"/>
      <c r="E9" s="1366"/>
    </row>
    <row r="10" spans="1:5" ht="12.75">
      <c r="A10" s="1432"/>
      <c r="B10" s="1388" t="s">
        <v>60</v>
      </c>
      <c r="C10" s="1444"/>
      <c r="D10" s="1355"/>
      <c r="E10" s="1366"/>
    </row>
    <row r="11" spans="1:5" ht="13.5" thickBot="1">
      <c r="A11" s="1433"/>
      <c r="B11" s="1445"/>
      <c r="C11" s="1446"/>
      <c r="D11" s="1358"/>
      <c r="E11" s="1447"/>
    </row>
    <row r="12" spans="1:5" ht="42" customHeight="1">
      <c r="A12" s="1434"/>
      <c r="B12" s="1434"/>
      <c r="C12" s="1434"/>
      <c r="D12" s="1434"/>
      <c r="E12" s="1434"/>
    </row>
    <row r="13" spans="1:5" ht="26.25">
      <c r="A13" s="1435" t="s">
        <v>208</v>
      </c>
      <c r="B13" s="492"/>
      <c r="C13" s="492"/>
      <c r="D13" s="492"/>
      <c r="E13" s="492"/>
    </row>
    <row r="14" spans="1:5" ht="12.75">
      <c r="A14" s="7"/>
      <c r="B14" s="7"/>
      <c r="C14" s="7"/>
      <c r="D14" s="7"/>
      <c r="E14" s="7"/>
    </row>
    <row r="15" spans="1:5" ht="34.5" customHeight="1">
      <c r="A15" s="1440" t="s">
        <v>61</v>
      </c>
      <c r="B15" s="1441"/>
      <c r="C15" s="1441"/>
      <c r="D15" s="1441"/>
      <c r="E15" s="1441"/>
    </row>
    <row r="16" spans="1:5" ht="46.5" customHeight="1">
      <c r="A16" s="1440" t="s">
        <v>62</v>
      </c>
      <c r="B16" s="1441"/>
      <c r="C16" s="1441"/>
      <c r="D16" s="1441"/>
      <c r="E16" s="1441"/>
    </row>
    <row r="17" spans="1:5" ht="13.5" thickBot="1">
      <c r="A17" s="1448"/>
      <c r="B17" s="1397"/>
      <c r="C17" s="1397"/>
      <c r="D17" s="1397"/>
      <c r="E17" s="1397"/>
    </row>
    <row r="18" spans="1:5" ht="12.75">
      <c r="A18" s="1451">
        <v>51</v>
      </c>
      <c r="B18" s="174" t="s">
        <v>209</v>
      </c>
      <c r="C18" s="175"/>
      <c r="D18" s="1449">
        <f>IF(ZP2!D18+ZP2!D20=12,0,MIN(MAX(INT((0.135*0.35*ZP2!D23)/ZP2!D15+0.99),770),5468))</f>
        <v>770</v>
      </c>
      <c r="E18" s="1413"/>
    </row>
    <row r="19" spans="1:5" ht="12.75">
      <c r="A19" s="1452"/>
      <c r="B19" s="176" t="s">
        <v>210</v>
      </c>
      <c r="C19" s="170"/>
      <c r="D19" s="1404"/>
      <c r="E19" s="1366"/>
    </row>
    <row r="20" spans="1:5" ht="12.75">
      <c r="A20" s="1452"/>
      <c r="B20" s="148" t="s">
        <v>211</v>
      </c>
      <c r="C20" s="170"/>
      <c r="D20" s="1404"/>
      <c r="E20" s="1366"/>
    </row>
    <row r="21" spans="1:5" ht="12.75">
      <c r="A21" s="1452"/>
      <c r="B21" s="148" t="s">
        <v>212</v>
      </c>
      <c r="C21" s="170"/>
      <c r="D21" s="1404"/>
      <c r="E21" s="1366"/>
    </row>
    <row r="22" spans="1:5" ht="12.75">
      <c r="A22" s="1452"/>
      <c r="B22" s="148" t="s">
        <v>213</v>
      </c>
      <c r="C22" s="170"/>
      <c r="D22" s="1404"/>
      <c r="E22" s="1366"/>
    </row>
    <row r="23" spans="1:5" ht="12.75">
      <c r="A23" s="1452"/>
      <c r="B23" s="176" t="s">
        <v>203</v>
      </c>
      <c r="C23" s="170"/>
      <c r="D23" s="1404"/>
      <c r="E23" s="1366"/>
    </row>
    <row r="24" spans="1:5" ht="12.75">
      <c r="A24" s="1452"/>
      <c r="B24" s="176" t="s">
        <v>214</v>
      </c>
      <c r="C24" s="170"/>
      <c r="D24" s="1404"/>
      <c r="E24" s="1366"/>
    </row>
    <row r="25" spans="1:5" ht="12.75">
      <c r="A25" s="1452"/>
      <c r="B25" s="176" t="s">
        <v>215</v>
      </c>
      <c r="C25" s="170"/>
      <c r="D25" s="1404"/>
      <c r="E25" s="1366"/>
    </row>
    <row r="26" spans="1:5" ht="12.75">
      <c r="A26" s="1452"/>
      <c r="B26" s="176" t="s">
        <v>216</v>
      </c>
      <c r="C26" s="170"/>
      <c r="D26" s="1404"/>
      <c r="E26" s="1366"/>
    </row>
    <row r="27" spans="1:5" ht="12.75">
      <c r="A27" s="1452"/>
      <c r="B27" s="176" t="s">
        <v>217</v>
      </c>
      <c r="C27" s="170"/>
      <c r="D27" s="1404"/>
      <c r="E27" s="1366"/>
    </row>
    <row r="28" spans="1:5" ht="12.75">
      <c r="A28" s="1452"/>
      <c r="B28" s="177" t="s">
        <v>218</v>
      </c>
      <c r="C28" s="170"/>
      <c r="D28" s="1404"/>
      <c r="E28" s="1366"/>
    </row>
    <row r="29" spans="1:5" ht="12.75">
      <c r="A29" s="1452"/>
      <c r="B29" s="176" t="s">
        <v>219</v>
      </c>
      <c r="C29" s="170"/>
      <c r="D29" s="1450"/>
      <c r="E29" s="1367"/>
    </row>
    <row r="30" spans="1:5" ht="12.75">
      <c r="A30" s="1459">
        <v>52</v>
      </c>
      <c r="B30" s="1436" t="s">
        <v>220</v>
      </c>
      <c r="C30" s="1427"/>
      <c r="D30" s="1375">
        <f>+MAX(INT(IF(ZP2!D18+ZP2!D20=12,(0.135*0.35*((ZP2!D23-(3250*ZP2!D15))/ZP2!D15)),0)+0.99),0)</f>
        <v>0</v>
      </c>
      <c r="E30" s="1365"/>
    </row>
    <row r="31" spans="1:5" ht="12.75">
      <c r="A31" s="1452"/>
      <c r="B31" s="1437" t="s">
        <v>144</v>
      </c>
      <c r="C31" s="1360"/>
      <c r="D31" s="1438"/>
      <c r="E31" s="1366"/>
    </row>
    <row r="32" spans="1:5" ht="12.75">
      <c r="A32" s="1452"/>
      <c r="B32" s="149" t="s">
        <v>221</v>
      </c>
      <c r="C32" s="170"/>
      <c r="D32" s="1438"/>
      <c r="E32" s="1366"/>
    </row>
    <row r="33" spans="1:5" ht="12.75">
      <c r="A33" s="1452"/>
      <c r="B33" s="148" t="s">
        <v>222</v>
      </c>
      <c r="C33" s="170"/>
      <c r="D33" s="1438"/>
      <c r="E33" s="1366"/>
    </row>
    <row r="34" spans="1:5" ht="12.75">
      <c r="A34" s="1452"/>
      <c r="B34" s="176" t="s">
        <v>203</v>
      </c>
      <c r="C34" s="170"/>
      <c r="D34" s="1438"/>
      <c r="E34" s="1366"/>
    </row>
    <row r="35" spans="1:5" ht="12.75">
      <c r="A35" s="1452"/>
      <c r="B35" s="176" t="s">
        <v>223</v>
      </c>
      <c r="C35" s="170"/>
      <c r="D35" s="1438"/>
      <c r="E35" s="1366"/>
    </row>
    <row r="36" spans="1:5" ht="13.5" thickBot="1">
      <c r="A36" s="1460"/>
      <c r="B36" s="178" t="s">
        <v>219</v>
      </c>
      <c r="C36" s="173"/>
      <c r="D36" s="1439"/>
      <c r="E36" s="1447"/>
    </row>
    <row r="37" spans="1:5" ht="12.75">
      <c r="A37" s="1454" t="s">
        <v>224</v>
      </c>
      <c r="B37" s="1455"/>
      <c r="C37" s="1455"/>
      <c r="D37" s="1455"/>
      <c r="E37" s="1455"/>
    </row>
    <row r="38" spans="1:5" ht="12.75">
      <c r="A38" s="1456" t="s">
        <v>63</v>
      </c>
      <c r="B38" s="492"/>
      <c r="C38" s="492"/>
      <c r="D38" s="492"/>
      <c r="E38" s="492"/>
    </row>
    <row r="39" spans="1:5" ht="12.75">
      <c r="A39" s="1457" t="s">
        <v>403</v>
      </c>
      <c r="B39" s="1458"/>
      <c r="C39" s="1458"/>
      <c r="D39" s="1458"/>
      <c r="E39" s="1458"/>
    </row>
    <row r="40" spans="1:5" ht="12.75">
      <c r="A40" s="1461"/>
      <c r="B40" s="898"/>
      <c r="C40" s="898"/>
      <c r="D40" s="898"/>
      <c r="E40" s="898"/>
    </row>
    <row r="41" spans="1:5" ht="12.75">
      <c r="A41" s="1453" t="str">
        <f>+ZP2!A35</f>
        <v>Formulář zpracovala společnost ASPEKT HM s.r.o., účetní a daňová kancelář, Přemyslova 20, Kralupy, tel. 0205 / 721436</v>
      </c>
      <c r="B41" s="490"/>
      <c r="C41" s="490"/>
      <c r="D41" s="490"/>
      <c r="E41" s="490"/>
    </row>
    <row r="42" spans="1:5" ht="12.75">
      <c r="A42" s="1430">
        <v>3</v>
      </c>
      <c r="B42" s="1079"/>
      <c r="C42" s="1079"/>
      <c r="D42" s="1079"/>
      <c r="E42" s="1079"/>
    </row>
  </sheetData>
  <sheetProtection password="EF65" sheet="1" objects="1" scenarios="1"/>
  <mergeCells count="31">
    <mergeCell ref="A41:E41"/>
    <mergeCell ref="E30:E36"/>
    <mergeCell ref="A37:E37"/>
    <mergeCell ref="A38:E38"/>
    <mergeCell ref="A39:E39"/>
    <mergeCell ref="A30:A36"/>
    <mergeCell ref="A40:E40"/>
    <mergeCell ref="A17:E17"/>
    <mergeCell ref="D18:D29"/>
    <mergeCell ref="E18:E29"/>
    <mergeCell ref="A18:A29"/>
    <mergeCell ref="B7:C7"/>
    <mergeCell ref="B8:C8"/>
    <mergeCell ref="B10:C11"/>
    <mergeCell ref="E8:E11"/>
    <mergeCell ref="A1:E1"/>
    <mergeCell ref="A2:C2"/>
    <mergeCell ref="A4:A6"/>
    <mergeCell ref="B4:C6"/>
    <mergeCell ref="D4:D6"/>
    <mergeCell ref="E4:E6"/>
    <mergeCell ref="A42:E42"/>
    <mergeCell ref="A8:A11"/>
    <mergeCell ref="D8:D11"/>
    <mergeCell ref="A12:E12"/>
    <mergeCell ref="A13:E13"/>
    <mergeCell ref="B30:C30"/>
    <mergeCell ref="B31:C31"/>
    <mergeCell ref="D30:D36"/>
    <mergeCell ref="A15:E15"/>
    <mergeCell ref="A16:E16"/>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F94"/>
  <sheetViews>
    <sheetView workbookViewId="0" topLeftCell="A1">
      <selection activeCell="B3" sqref="B3:D3"/>
    </sheetView>
  </sheetViews>
  <sheetFormatPr defaultColWidth="9.140625" defaultRowHeight="12.75"/>
  <cols>
    <col min="1" max="4" width="24.00390625" style="6" customWidth="1"/>
    <col min="5" max="5" width="11.421875" style="141" bestFit="1" customWidth="1"/>
    <col min="6" max="27" width="9.140625" style="141" customWidth="1"/>
    <col min="28" max="16384" width="9.140625" style="6" customWidth="1"/>
  </cols>
  <sheetData>
    <row r="1" spans="1:6" ht="18" customHeight="1">
      <c r="A1" s="1464" t="s">
        <v>493</v>
      </c>
      <c r="B1" s="490"/>
      <c r="C1" s="490"/>
      <c r="D1" s="490"/>
      <c r="E1" s="179"/>
      <c r="F1" s="179"/>
    </row>
    <row r="2" spans="1:6" ht="18" customHeight="1">
      <c r="A2" s="1064"/>
      <c r="B2" s="1064"/>
      <c r="C2" s="1064"/>
      <c r="D2" s="1064"/>
      <c r="E2" s="179"/>
      <c r="F2" s="179"/>
    </row>
    <row r="3" spans="1:6" ht="18" customHeight="1">
      <c r="A3" s="7" t="s">
        <v>225</v>
      </c>
      <c r="B3" s="1465" t="str">
        <f>+SP1!B22</f>
        <v>  </v>
      </c>
      <c r="C3" s="753"/>
      <c r="D3" s="753"/>
      <c r="F3" s="179"/>
    </row>
    <row r="4" spans="1:6" ht="18" customHeight="1">
      <c r="A4" s="1064"/>
      <c r="B4" s="492"/>
      <c r="C4" s="492"/>
      <c r="D4" s="492"/>
      <c r="F4" s="179"/>
    </row>
    <row r="5" spans="1:6" ht="18" customHeight="1">
      <c r="A5" s="7" t="s">
        <v>226</v>
      </c>
      <c r="B5" s="7">
        <f>+'DP7'!D7</f>
        <v>0</v>
      </c>
      <c r="C5" s="1064"/>
      <c r="D5" s="1064"/>
      <c r="E5" s="179"/>
      <c r="F5" s="179"/>
    </row>
    <row r="6" spans="1:6" ht="18" customHeight="1" thickBot="1">
      <c r="A6" s="1466"/>
      <c r="B6" s="661"/>
      <c r="C6" s="661"/>
      <c r="D6" s="661"/>
      <c r="E6" s="179"/>
      <c r="F6" s="179"/>
    </row>
    <row r="7" spans="1:6" ht="18" customHeight="1">
      <c r="A7" s="180" t="s">
        <v>227</v>
      </c>
      <c r="B7" s="181" t="s">
        <v>228</v>
      </c>
      <c r="C7" s="181" t="s">
        <v>229</v>
      </c>
      <c r="D7" s="182" t="s">
        <v>230</v>
      </c>
      <c r="E7" s="183"/>
      <c r="F7" s="179"/>
    </row>
    <row r="8" spans="1:6" ht="18" customHeight="1" thickBot="1">
      <c r="A8" s="184"/>
      <c r="B8" s="185" t="s">
        <v>231</v>
      </c>
      <c r="C8" s="185" t="s">
        <v>232</v>
      </c>
      <c r="D8" s="186" t="s">
        <v>232</v>
      </c>
      <c r="E8" s="179"/>
      <c r="F8" s="179"/>
    </row>
    <row r="9" spans="1:6" ht="18" customHeight="1">
      <c r="A9" s="187"/>
      <c r="B9" s="188"/>
      <c r="C9" s="188"/>
      <c r="D9" s="189"/>
      <c r="F9" s="179"/>
    </row>
    <row r="10" spans="1:6" ht="18" customHeight="1">
      <c r="A10" s="190">
        <v>37346</v>
      </c>
      <c r="B10" s="13">
        <f>+'DP7'!D28-'DP7'!D29</f>
        <v>0</v>
      </c>
      <c r="C10" s="13">
        <v>0</v>
      </c>
      <c r="D10" s="191">
        <v>0</v>
      </c>
      <c r="F10" s="179"/>
    </row>
    <row r="11" spans="1:6" ht="30.75" customHeight="1">
      <c r="A11" s="192" t="s">
        <v>233</v>
      </c>
      <c r="B11" s="13">
        <v>0</v>
      </c>
      <c r="C11" s="13">
        <v>0</v>
      </c>
      <c r="D11" s="191">
        <f>-ZP3!D8</f>
        <v>0</v>
      </c>
      <c r="F11" s="179"/>
    </row>
    <row r="12" spans="1:6" ht="30.75" customHeight="1">
      <c r="A12" s="192" t="s">
        <v>492</v>
      </c>
      <c r="B12" s="13">
        <v>0</v>
      </c>
      <c r="C12" s="13">
        <f>+SP3!G9</f>
        <v>5861</v>
      </c>
      <c r="D12" s="191">
        <f>-ZP3!D9</f>
        <v>0</v>
      </c>
      <c r="F12" s="179"/>
    </row>
    <row r="13" spans="1:6" ht="18" customHeight="1">
      <c r="A13" s="190">
        <f>8+A10</f>
        <v>37354</v>
      </c>
      <c r="B13" s="13">
        <v>0</v>
      </c>
      <c r="C13" s="13">
        <f>+SP3!G27</f>
        <v>605</v>
      </c>
      <c r="D13" s="191">
        <f>+IF(ZP3!D30&gt;0,ZP3!D30,ZP3!D18)</f>
        <v>770</v>
      </c>
      <c r="F13" s="179"/>
    </row>
    <row r="14" spans="1:6" ht="18" customHeight="1">
      <c r="A14" s="190">
        <f>22+A13</f>
        <v>37376</v>
      </c>
      <c r="B14" s="13">
        <v>0</v>
      </c>
      <c r="C14" s="13">
        <f>+SP3!G8+SP3!G7</f>
        <v>0</v>
      </c>
      <c r="D14" s="191">
        <v>0</v>
      </c>
      <c r="F14" s="179"/>
    </row>
    <row r="15" spans="1:6" ht="18" customHeight="1">
      <c r="A15" s="190">
        <f>+A14+8</f>
        <v>37384</v>
      </c>
      <c r="B15" s="13">
        <v>0</v>
      </c>
      <c r="C15" s="13">
        <f>C13</f>
        <v>605</v>
      </c>
      <c r="D15" s="191">
        <f>D13</f>
        <v>770</v>
      </c>
      <c r="F15" s="179"/>
    </row>
    <row r="16" spans="1:6" ht="18" customHeight="1">
      <c r="A16" s="190">
        <f>31+A15</f>
        <v>37415</v>
      </c>
      <c r="B16" s="13">
        <v>0</v>
      </c>
      <c r="C16" s="13">
        <f>C15</f>
        <v>605</v>
      </c>
      <c r="D16" s="191">
        <f>D15</f>
        <v>770</v>
      </c>
      <c r="F16" s="179"/>
    </row>
    <row r="17" spans="1:4" ht="18" customHeight="1">
      <c r="A17" s="190">
        <f>8+A16-1</f>
        <v>37422</v>
      </c>
      <c r="B17" s="13">
        <f>+A94*IF('DP6'!C18&lt;'DP2'!H45*2,0,+IF(0.15*'DP6'!C18&lt;'DP2'!H45,0.5*(IF($B$5&gt;150000,INT($B$5/4/100+0.99)*100,0)+IF($B$5&gt;30000,INT($B$5*0.4/100+0.99)*100,0)*IF($B$5&lt;150000,1,0)),(IF($B$5&gt;150000,INT($B$5/4/100+0.99)*100,0)+IF($B$5&gt;30000,INT($B$5*0.4/100+0.99)*100,0)*IF($B$5&lt;150000,1,0))))</f>
        <v>0</v>
      </c>
      <c r="C17" s="13">
        <v>0</v>
      </c>
      <c r="D17" s="191">
        <v>0</v>
      </c>
    </row>
    <row r="18" spans="1:4" ht="18" customHeight="1">
      <c r="A18" s="190">
        <f>23+A17</f>
        <v>37445</v>
      </c>
      <c r="B18" s="13">
        <v>0</v>
      </c>
      <c r="C18" s="13">
        <f>C16</f>
        <v>605</v>
      </c>
      <c r="D18" s="191">
        <f>D16</f>
        <v>770</v>
      </c>
    </row>
    <row r="19" spans="1:4" ht="19.5" customHeight="1">
      <c r="A19" s="190">
        <f>31+A18</f>
        <v>37476</v>
      </c>
      <c r="B19" s="13">
        <v>0</v>
      </c>
      <c r="C19" s="13">
        <f>C18</f>
        <v>605</v>
      </c>
      <c r="D19" s="191">
        <f>D18</f>
        <v>770</v>
      </c>
    </row>
    <row r="20" spans="1:4" ht="18" customHeight="1">
      <c r="A20" s="190">
        <f>31+A19</f>
        <v>37507</v>
      </c>
      <c r="B20" s="13">
        <v>0</v>
      </c>
      <c r="C20" s="13">
        <f>C19</f>
        <v>605</v>
      </c>
      <c r="D20" s="191">
        <f>D19</f>
        <v>770</v>
      </c>
    </row>
    <row r="21" spans="1:4" ht="18" customHeight="1">
      <c r="A21" s="190">
        <f>7+A20</f>
        <v>37514</v>
      </c>
      <c r="B21" s="13">
        <f>+A94*IF('DP6'!C18&lt;'DP2'!H45*2,0,+IF(0.15*'DP6'!C18&lt;'DP2'!H45,0.5*(IF($B$5&gt;150000,INT($B$5/4/100+0.99)*100,0)),(IF($B$5&gt;150000,INT($B$5/4/100+0.99)*100,0))))</f>
        <v>0</v>
      </c>
      <c r="C21" s="13">
        <v>0</v>
      </c>
      <c r="D21" s="191">
        <v>0</v>
      </c>
    </row>
    <row r="22" spans="1:4" ht="18" customHeight="1">
      <c r="A22" s="190">
        <f>23+A21</f>
        <v>37537</v>
      </c>
      <c r="B22" s="13">
        <v>0</v>
      </c>
      <c r="C22" s="13">
        <f>C20</f>
        <v>605</v>
      </c>
      <c r="D22" s="191">
        <f>D20</f>
        <v>770</v>
      </c>
    </row>
    <row r="23" spans="1:4" ht="18" customHeight="1">
      <c r="A23" s="190">
        <f>31+A22</f>
        <v>37568</v>
      </c>
      <c r="B23" s="13">
        <v>0</v>
      </c>
      <c r="C23" s="13">
        <f>C22</f>
        <v>605</v>
      </c>
      <c r="D23" s="191">
        <f>D22</f>
        <v>770</v>
      </c>
    </row>
    <row r="24" spans="1:4" ht="18" customHeight="1">
      <c r="A24" s="190">
        <f>30+A23</f>
        <v>37598</v>
      </c>
      <c r="B24" s="13">
        <v>0</v>
      </c>
      <c r="C24" s="13">
        <f>C23</f>
        <v>605</v>
      </c>
      <c r="D24" s="191">
        <f>D23</f>
        <v>770</v>
      </c>
    </row>
    <row r="25" spans="1:4" ht="18" customHeight="1">
      <c r="A25" s="190">
        <f>22+A24+1-16</f>
        <v>37605</v>
      </c>
      <c r="B25" s="13">
        <f>+A94*IF('DP6'!C18&lt;'DP2'!H45*2,0,+IF(0.15*'DP6'!C18&lt;'DP2'!H45,0.5*(IF($B$5&gt;150000,INT($B$5/4/100+0.99)*100,0)+IF($B$5&gt;30000,INT($B$5*0.4/100+0.99)*100,0)*IF($B$5&lt;150000,1,0)),(IF($B$5&gt;150000,INT($B$5/4/100+0.99)*100,0)+IF($B$5&gt;30000,INT($B$5*0.4/100+0.99)*100,0)*IF($B$5&lt;150000,1,0))))</f>
        <v>0</v>
      </c>
      <c r="C25" s="13">
        <v>0</v>
      </c>
      <c r="D25" s="191">
        <v>0</v>
      </c>
    </row>
    <row r="26" spans="1:4" ht="18" customHeight="1">
      <c r="A26" s="193">
        <f>24+A25</f>
        <v>37629</v>
      </c>
      <c r="B26" s="194">
        <v>0</v>
      </c>
      <c r="C26" s="13">
        <f>C24</f>
        <v>605</v>
      </c>
      <c r="D26" s="191">
        <f>D24</f>
        <v>770</v>
      </c>
    </row>
    <row r="27" spans="1:4" ht="18" customHeight="1">
      <c r="A27" s="193">
        <f>31+A26</f>
        <v>37660</v>
      </c>
      <c r="B27" s="194">
        <v>0</v>
      </c>
      <c r="C27" s="13">
        <f>C26</f>
        <v>605</v>
      </c>
      <c r="D27" s="191">
        <f>D26</f>
        <v>770</v>
      </c>
    </row>
    <row r="28" spans="1:4" ht="18" customHeight="1">
      <c r="A28" s="193">
        <f>28+A27</f>
        <v>37688</v>
      </c>
      <c r="B28" s="194">
        <v>0</v>
      </c>
      <c r="C28" s="13">
        <f>C27</f>
        <v>605</v>
      </c>
      <c r="D28" s="191">
        <f>D27</f>
        <v>770</v>
      </c>
    </row>
    <row r="29" spans="1:4" ht="18" customHeight="1" thickBot="1">
      <c r="A29" s="195">
        <f>7+A28</f>
        <v>37695</v>
      </c>
      <c r="B29" s="31">
        <f>+A94*IF('DP6'!C18&lt;'DP2'!H45*2,0,+IF(0.15*'DP6'!C18&lt;'DP2'!H45,0.5*(IF($B$5&gt;150000,INT($B$5/4/100+0.99)*100,0)),(IF($B$5&gt;150000,INT($B$5/4/100+0.99)*100,0))))</f>
        <v>0</v>
      </c>
      <c r="C29" s="31">
        <v>0</v>
      </c>
      <c r="D29" s="32">
        <v>0</v>
      </c>
    </row>
    <row r="30" spans="1:4" ht="29.25" customHeight="1" thickBot="1">
      <c r="A30" s="1467" t="s">
        <v>659</v>
      </c>
      <c r="B30" s="1468"/>
      <c r="C30" s="1468"/>
      <c r="D30" s="1468"/>
    </row>
    <row r="31" spans="1:4" ht="18" customHeight="1">
      <c r="A31" s="1462" t="str">
        <f>+SP1!A43</f>
        <v>Formulář zpracovala společnost ASPEKT HM s.r.o., účetní a daňová kancelář, Přemyslova 20, Kralupy, tel. 0205 / 721436</v>
      </c>
      <c r="B31" s="1463"/>
      <c r="C31" s="1463"/>
      <c r="D31" s="1463"/>
    </row>
    <row r="32" spans="1:4" ht="12.75">
      <c r="A32" s="196"/>
      <c r="B32" s="141"/>
      <c r="C32" s="141"/>
      <c r="D32" s="141"/>
    </row>
    <row r="33" spans="1:4" ht="12.75">
      <c r="A33" s="196"/>
      <c r="B33" s="141"/>
      <c r="C33" s="141"/>
      <c r="D33" s="141"/>
    </row>
    <row r="34" spans="1:4" ht="12.75">
      <c r="A34" s="196"/>
      <c r="B34" s="141"/>
      <c r="C34" s="141"/>
      <c r="D34" s="141"/>
    </row>
    <row r="35" spans="1:4" ht="12.75">
      <c r="A35" s="141"/>
      <c r="B35" s="141"/>
      <c r="C35" s="141"/>
      <c r="D35" s="141"/>
    </row>
    <row r="36" spans="1:4" ht="12.75">
      <c r="A36" s="141"/>
      <c r="B36" s="141"/>
      <c r="C36" s="141"/>
      <c r="D36" s="141"/>
    </row>
    <row r="37" spans="1:4" ht="12.75">
      <c r="A37" s="141"/>
      <c r="B37" s="141"/>
      <c r="C37" s="141"/>
      <c r="D37" s="141"/>
    </row>
    <row r="38" spans="1:4" ht="12.75">
      <c r="A38" s="141"/>
      <c r="B38" s="141"/>
      <c r="C38" s="141"/>
      <c r="D38" s="141"/>
    </row>
    <row r="39" spans="1:4" ht="12.75">
      <c r="A39" s="141"/>
      <c r="B39" s="141"/>
      <c r="C39" s="141"/>
      <c r="D39" s="141"/>
    </row>
    <row r="40" spans="1:4" ht="12.75">
      <c r="A40" s="141"/>
      <c r="B40" s="141"/>
      <c r="C40" s="141"/>
      <c r="D40" s="141"/>
    </row>
    <row r="41" spans="1:4" ht="12.75">
      <c r="A41" s="141"/>
      <c r="B41" s="141"/>
      <c r="C41" s="141"/>
      <c r="D41" s="141"/>
    </row>
    <row r="42" spans="1:4" ht="12.75">
      <c r="A42" s="141"/>
      <c r="B42" s="141"/>
      <c r="C42" s="141"/>
      <c r="D42" s="141"/>
    </row>
    <row r="43" spans="1:4" ht="12.75">
      <c r="A43" s="141"/>
      <c r="B43" s="141"/>
      <c r="C43" s="141"/>
      <c r="D43" s="141"/>
    </row>
    <row r="44" spans="1:4" ht="12.75">
      <c r="A44" s="141"/>
      <c r="B44" s="141"/>
      <c r="C44" s="141"/>
      <c r="D44" s="141"/>
    </row>
    <row r="45" spans="1:4" ht="12.75">
      <c r="A45" s="141"/>
      <c r="B45" s="141"/>
      <c r="C45" s="141"/>
      <c r="D45" s="141"/>
    </row>
    <row r="46" spans="1:4" ht="12.75">
      <c r="A46" s="141"/>
      <c r="B46" s="141"/>
      <c r="C46" s="141"/>
      <c r="D46" s="141"/>
    </row>
    <row r="47" spans="1:4" ht="12.75">
      <c r="A47" s="141"/>
      <c r="B47" s="141"/>
      <c r="C47" s="141"/>
      <c r="D47" s="141"/>
    </row>
    <row r="48" spans="1:4" ht="12.75">
      <c r="A48" s="141"/>
      <c r="B48" s="141"/>
      <c r="C48" s="141"/>
      <c r="D48" s="141"/>
    </row>
    <row r="49" spans="1:4" ht="12.75">
      <c r="A49" s="141"/>
      <c r="B49" s="141"/>
      <c r="C49" s="141"/>
      <c r="D49" s="141"/>
    </row>
    <row r="50" spans="1:4" ht="12.75">
      <c r="A50" s="141"/>
      <c r="B50" s="141"/>
      <c r="C50" s="141"/>
      <c r="D50" s="141"/>
    </row>
    <row r="51" spans="1:4" ht="12.75">
      <c r="A51" s="141"/>
      <c r="B51" s="141"/>
      <c r="C51" s="141"/>
      <c r="D51" s="141"/>
    </row>
    <row r="52" spans="1:4" ht="12.75">
      <c r="A52" s="141"/>
      <c r="B52" s="141"/>
      <c r="C52" s="141"/>
      <c r="D52" s="141"/>
    </row>
    <row r="53" spans="1:4" ht="12.75">
      <c r="A53" s="141"/>
      <c r="B53" s="141"/>
      <c r="C53" s="141"/>
      <c r="D53" s="141"/>
    </row>
    <row r="54" spans="1:4" ht="12.75">
      <c r="A54" s="141"/>
      <c r="B54" s="141"/>
      <c r="C54" s="141"/>
      <c r="D54" s="141"/>
    </row>
    <row r="55" spans="1:4" ht="12.75">
      <c r="A55" s="141"/>
      <c r="B55" s="141"/>
      <c r="C55" s="141"/>
      <c r="D55" s="141"/>
    </row>
    <row r="56" spans="1:4" ht="12.75">
      <c r="A56" s="141"/>
      <c r="B56" s="141"/>
      <c r="C56" s="141"/>
      <c r="D56" s="141"/>
    </row>
    <row r="57" spans="1:4" ht="12.75">
      <c r="A57" s="141"/>
      <c r="B57" s="141"/>
      <c r="C57" s="141"/>
      <c r="D57" s="141"/>
    </row>
    <row r="58" spans="1:4" ht="12.75">
      <c r="A58" s="141"/>
      <c r="B58" s="141"/>
      <c r="C58" s="141"/>
      <c r="D58" s="141"/>
    </row>
    <row r="59" spans="1:4" ht="12.75">
      <c r="A59" s="141"/>
      <c r="B59" s="141"/>
      <c r="C59" s="141"/>
      <c r="D59" s="141"/>
    </row>
    <row r="60" spans="1:4" ht="12.75">
      <c r="A60" s="141"/>
      <c r="B60" s="141"/>
      <c r="C60" s="141"/>
      <c r="D60" s="141"/>
    </row>
    <row r="61" spans="1:4" ht="12.75">
      <c r="A61" s="141"/>
      <c r="B61" s="141"/>
      <c r="C61" s="141"/>
      <c r="D61" s="141"/>
    </row>
    <row r="62" spans="1:4" ht="12.75">
      <c r="A62" s="141"/>
      <c r="B62" s="141"/>
      <c r="C62" s="141"/>
      <c r="D62" s="141"/>
    </row>
    <row r="63" spans="1:4" ht="12.75">
      <c r="A63" s="141"/>
      <c r="B63" s="141"/>
      <c r="C63" s="141"/>
      <c r="D63" s="141"/>
    </row>
    <row r="64" spans="1:4" ht="12.75">
      <c r="A64" s="141"/>
      <c r="B64" s="141"/>
      <c r="C64" s="141"/>
      <c r="D64" s="141"/>
    </row>
    <row r="65" s="141" customFormat="1" ht="12.75"/>
    <row r="66" s="141" customFormat="1" ht="12.75"/>
    <row r="67" s="141" customFormat="1" ht="12.75"/>
    <row r="68" s="141" customFormat="1" ht="12.75"/>
    <row r="69" s="141" customFormat="1" ht="12.75"/>
    <row r="70" s="141" customFormat="1" ht="12.75"/>
    <row r="71" s="141" customFormat="1" ht="12.75"/>
    <row r="72" s="141" customFormat="1" ht="12.75"/>
    <row r="73" s="141" customFormat="1" ht="12.75"/>
    <row r="74" s="141" customFormat="1" ht="12.75"/>
    <row r="75" s="141" customFormat="1" ht="12.75"/>
    <row r="76" s="141" customFormat="1" ht="12.75"/>
    <row r="77" s="141" customFormat="1" ht="12.75"/>
    <row r="78" s="141" customFormat="1" ht="12.75"/>
    <row r="79" s="141" customFormat="1" ht="12.75"/>
    <row r="80" s="141" customFormat="1" ht="12.75"/>
    <row r="81" s="141" customFormat="1" ht="12.75"/>
    <row r="82" s="141" customFormat="1" ht="12.75"/>
    <row r="83" s="141" customFormat="1" ht="12.75"/>
    <row r="84" s="141" customFormat="1" ht="12.75"/>
    <row r="85" s="141" customFormat="1" ht="12.75"/>
    <row r="86" s="141" customFormat="1" ht="12.75"/>
    <row r="87" s="141" customFormat="1" ht="12.75"/>
    <row r="88" s="141" customFormat="1" ht="12.75"/>
    <row r="89" s="141" customFormat="1" ht="12.75"/>
    <row r="90" s="141" customFormat="1" ht="12.75"/>
    <row r="91" s="141" customFormat="1" ht="12.75"/>
    <row r="92" s="141" customFormat="1" ht="12.75"/>
    <row r="93" s="141" customFormat="1" ht="12.75"/>
    <row r="94" s="141" customFormat="1" ht="12.75">
      <c r="A94" s="141">
        <f>+IF('DP5'!G5&lt;0.5*'DP5'!G12,+IF('DP5'!G5/'DP5'!G12&gt;0.15,0.5,1),0)</f>
        <v>0</v>
      </c>
    </row>
    <row r="95" s="141" customFormat="1" ht="12.75"/>
    <row r="96" s="141" customFormat="1" ht="12.75"/>
    <row r="97" s="141" customFormat="1" ht="12.75"/>
    <row r="98" s="141" customFormat="1" ht="12.75"/>
    <row r="99" s="141" customFormat="1" ht="12.75"/>
    <row r="100" s="141" customFormat="1" ht="12.75"/>
    <row r="101" s="141" customFormat="1" ht="12.75"/>
    <row r="102" s="141" customFormat="1" ht="12.75"/>
    <row r="103" s="141" customFormat="1" ht="12.75"/>
    <row r="104" s="141" customFormat="1" ht="12.75"/>
    <row r="105" s="141" customFormat="1" ht="12.75"/>
    <row r="106" s="141" customFormat="1" ht="12.75"/>
    <row r="107" s="141" customFormat="1" ht="12.75"/>
    <row r="108" s="141" customFormat="1" ht="12.75"/>
    <row r="109" s="141" customFormat="1" ht="12.75"/>
    <row r="110" s="141" customFormat="1" ht="12.75"/>
    <row r="111" s="141" customFormat="1" ht="12.75"/>
    <row r="112" s="141" customFormat="1" ht="12.75"/>
    <row r="113" s="141" customFormat="1" ht="12.75"/>
    <row r="114" s="141" customFormat="1" ht="12.75"/>
    <row r="115" s="141" customFormat="1" ht="12.75"/>
    <row r="116" s="141" customFormat="1" ht="12.75"/>
    <row r="117" s="141" customFormat="1" ht="12.75"/>
    <row r="118" s="141" customFormat="1" ht="12.75"/>
    <row r="119" s="141" customFormat="1" ht="12.75"/>
    <row r="120" s="141" customFormat="1" ht="12.75"/>
    <row r="121" s="141" customFormat="1" ht="12.75"/>
    <row r="122" s="141" customFormat="1" ht="12.75"/>
    <row r="123" s="141" customFormat="1" ht="12.75"/>
    <row r="124" s="141" customFormat="1" ht="12.75"/>
    <row r="125" s="141" customFormat="1" ht="12.75"/>
    <row r="126" s="141" customFormat="1" ht="12.75"/>
    <row r="127" s="141" customFormat="1" ht="12.75"/>
    <row r="128" s="141" customFormat="1" ht="12.75"/>
    <row r="129" s="141" customFormat="1" ht="12.75"/>
    <row r="130" s="141" customFormat="1" ht="12.75"/>
    <row r="131" s="141" customFormat="1" ht="12.75"/>
    <row r="132" s="141" customFormat="1" ht="12.75"/>
    <row r="133" s="141" customFormat="1" ht="12.75"/>
    <row r="134" s="141" customFormat="1" ht="12.75"/>
    <row r="135" s="141" customFormat="1" ht="12.75"/>
    <row r="136" s="141" customFormat="1" ht="12.75"/>
    <row r="137" s="141" customFormat="1" ht="12.75"/>
    <row r="138" s="141" customFormat="1" ht="12.75"/>
    <row r="139" s="141" customFormat="1" ht="12.75"/>
    <row r="140" s="141" customFormat="1" ht="12.75"/>
    <row r="141" s="141" customFormat="1" ht="12.75"/>
    <row r="142" s="141" customFormat="1" ht="12.75"/>
    <row r="143" s="141" customFormat="1" ht="12.75"/>
    <row r="144" s="141" customFormat="1" ht="12.75"/>
    <row r="145" s="141" customFormat="1" ht="12.75"/>
    <row r="146" s="141" customFormat="1" ht="12.75"/>
    <row r="147" s="141" customFormat="1" ht="12.75"/>
    <row r="148" s="141" customFormat="1" ht="12.75"/>
    <row r="149" s="141" customFormat="1" ht="12.75"/>
    <row r="150" s="141" customFormat="1" ht="12.75"/>
    <row r="151" s="141" customFormat="1" ht="12.75"/>
    <row r="152" s="141" customFormat="1" ht="12.75"/>
    <row r="153" s="141" customFormat="1" ht="12.75"/>
    <row r="154" s="141" customFormat="1" ht="12.75"/>
    <row r="155" s="141" customFormat="1" ht="12.75"/>
    <row r="156" s="141" customFormat="1" ht="12.75"/>
    <row r="157" s="141" customFormat="1" ht="12.75"/>
    <row r="158" s="141" customFormat="1" ht="12.75"/>
    <row r="159" s="141" customFormat="1" ht="12.75"/>
    <row r="160" s="141" customFormat="1" ht="12.75"/>
    <row r="161" s="141" customFormat="1" ht="12.75"/>
    <row r="162" s="141" customFormat="1" ht="12.75"/>
    <row r="163" s="141" customFormat="1" ht="12.75"/>
    <row r="164" s="141" customFormat="1" ht="12.75"/>
  </sheetData>
  <sheetProtection password="EF65" sheet="1" objects="1" scenarios="1"/>
  <mergeCells count="8">
    <mergeCell ref="A31:D31"/>
    <mergeCell ref="A1:D1"/>
    <mergeCell ref="A2:D2"/>
    <mergeCell ref="B3:D3"/>
    <mergeCell ref="A4:D4"/>
    <mergeCell ref="C5:D5"/>
    <mergeCell ref="A6:D6"/>
    <mergeCell ref="A30:D30"/>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94"/>
  <sheetViews>
    <sheetView workbookViewId="0" topLeftCell="A1">
      <selection activeCell="B3" sqref="B3:D3"/>
    </sheetView>
  </sheetViews>
  <sheetFormatPr defaultColWidth="9.140625" defaultRowHeight="12.75"/>
  <cols>
    <col min="1" max="4" width="24.00390625" style="6" customWidth="1"/>
    <col min="5" max="5" width="11.421875" style="141" bestFit="1" customWidth="1"/>
    <col min="6" max="27" width="9.140625" style="141" customWidth="1"/>
    <col min="28" max="16384" width="9.140625" style="6" customWidth="1"/>
  </cols>
  <sheetData>
    <row r="1" spans="1:6" ht="18" customHeight="1">
      <c r="A1" s="1464" t="s">
        <v>493</v>
      </c>
      <c r="B1" s="490"/>
      <c r="C1" s="490"/>
      <c r="D1" s="490"/>
      <c r="E1" s="179"/>
      <c r="F1" s="179"/>
    </row>
    <row r="2" spans="1:6" ht="18" customHeight="1">
      <c r="A2" s="1064"/>
      <c r="B2" s="1064"/>
      <c r="C2" s="1064"/>
      <c r="D2" s="1064"/>
      <c r="E2" s="179"/>
      <c r="F2" s="179"/>
    </row>
    <row r="3" spans="1:6" ht="18" customHeight="1">
      <c r="A3" s="7" t="s">
        <v>225</v>
      </c>
      <c r="B3" s="1465" t="str">
        <f>+SP1!B22</f>
        <v>  </v>
      </c>
      <c r="C3" s="753"/>
      <c r="D3" s="753"/>
      <c r="F3" s="179"/>
    </row>
    <row r="4" spans="1:6" ht="18" customHeight="1">
      <c r="A4" s="1064"/>
      <c r="B4" s="492"/>
      <c r="C4" s="492"/>
      <c r="D4" s="492"/>
      <c r="F4" s="179"/>
    </row>
    <row r="5" spans="1:6" ht="18" customHeight="1">
      <c r="A5" s="7" t="s">
        <v>226</v>
      </c>
      <c r="B5" s="7">
        <f>+'DP7'!D7</f>
        <v>0</v>
      </c>
      <c r="C5" s="1064"/>
      <c r="D5" s="1064"/>
      <c r="E5" s="179"/>
      <c r="F5" s="179"/>
    </row>
    <row r="6" spans="1:6" ht="18" customHeight="1" thickBot="1">
      <c r="A6" s="1466"/>
      <c r="B6" s="661"/>
      <c r="C6" s="661"/>
      <c r="D6" s="661"/>
      <c r="E6" s="179"/>
      <c r="F6" s="179"/>
    </row>
    <row r="7" spans="1:6" ht="18" customHeight="1">
      <c r="A7" s="180" t="s">
        <v>227</v>
      </c>
      <c r="B7" s="181" t="s">
        <v>228</v>
      </c>
      <c r="C7" s="181" t="s">
        <v>229</v>
      </c>
      <c r="D7" s="182" t="s">
        <v>230</v>
      </c>
      <c r="E7" s="183"/>
      <c r="F7" s="179"/>
    </row>
    <row r="8" spans="1:6" ht="18" customHeight="1" thickBot="1">
      <c r="A8" s="184"/>
      <c r="B8" s="185" t="s">
        <v>231</v>
      </c>
      <c r="C8" s="185" t="s">
        <v>232</v>
      </c>
      <c r="D8" s="186" t="s">
        <v>232</v>
      </c>
      <c r="E8" s="179"/>
      <c r="F8" s="179"/>
    </row>
    <row r="9" spans="1:6" ht="18" customHeight="1">
      <c r="A9" s="187"/>
      <c r="B9" s="188"/>
      <c r="C9" s="188"/>
      <c r="D9" s="189"/>
      <c r="F9" s="179"/>
    </row>
    <row r="10" spans="1:6" ht="18" customHeight="1">
      <c r="A10" s="190">
        <v>37437</v>
      </c>
      <c r="B10" s="13">
        <f>+'DP7'!D28-'DP7'!D29</f>
        <v>0</v>
      </c>
      <c r="C10" s="13">
        <v>0</v>
      </c>
      <c r="D10" s="191">
        <v>0</v>
      </c>
      <c r="F10" s="179"/>
    </row>
    <row r="11" spans="1:6" ht="30.75" customHeight="1">
      <c r="A11" s="192" t="s">
        <v>233</v>
      </c>
      <c r="B11" s="13">
        <v>0</v>
      </c>
      <c r="C11" s="13">
        <v>0</v>
      </c>
      <c r="D11" s="191">
        <f>-ZP3!D8</f>
        <v>0</v>
      </c>
      <c r="F11" s="179"/>
    </row>
    <row r="12" spans="1:6" ht="30.75" customHeight="1">
      <c r="A12" s="192" t="s">
        <v>492</v>
      </c>
      <c r="B12" s="13">
        <v>0</v>
      </c>
      <c r="C12" s="13">
        <f>+SP3!G9</f>
        <v>5861</v>
      </c>
      <c r="D12" s="191">
        <f>-ZP3!D9</f>
        <v>0</v>
      </c>
      <c r="F12" s="179"/>
    </row>
    <row r="13" spans="1:6" ht="18" customHeight="1">
      <c r="A13" s="190">
        <f>8+A10</f>
        <v>37445</v>
      </c>
      <c r="B13" s="13">
        <v>0</v>
      </c>
      <c r="C13" s="13">
        <f>+SP3!G27</f>
        <v>605</v>
      </c>
      <c r="D13" s="191">
        <f>+IF(ZP3!D30&gt;0,ZP3!D30,ZP3!D18)</f>
        <v>770</v>
      </c>
      <c r="F13" s="179"/>
    </row>
    <row r="14" spans="1:6" ht="18" customHeight="1">
      <c r="A14" s="190">
        <f>23+A13</f>
        <v>37468</v>
      </c>
      <c r="B14" s="13">
        <v>0</v>
      </c>
      <c r="C14" s="13">
        <f>+SP3!G8+SP3!G7</f>
        <v>0</v>
      </c>
      <c r="D14" s="191">
        <v>0</v>
      </c>
      <c r="F14" s="179"/>
    </row>
    <row r="15" spans="1:6" ht="18" customHeight="1">
      <c r="A15" s="190">
        <f>+A14+8</f>
        <v>37476</v>
      </c>
      <c r="B15" s="13">
        <v>0</v>
      </c>
      <c r="C15" s="13">
        <f>C13</f>
        <v>605</v>
      </c>
      <c r="D15" s="191">
        <f>D13</f>
        <v>770</v>
      </c>
      <c r="F15" s="179"/>
    </row>
    <row r="16" spans="1:6" ht="18" customHeight="1">
      <c r="A16" s="190">
        <f>31+A15</f>
        <v>37507</v>
      </c>
      <c r="B16" s="13">
        <v>0</v>
      </c>
      <c r="C16" s="13">
        <f>C15</f>
        <v>605</v>
      </c>
      <c r="D16" s="191">
        <f>D15</f>
        <v>770</v>
      </c>
      <c r="F16" s="179"/>
    </row>
    <row r="17" spans="1:4" ht="18" customHeight="1">
      <c r="A17" s="190">
        <f>8+A16-1</f>
        <v>37514</v>
      </c>
      <c r="B17" s="13">
        <f>+A94*IF('DP6'!C6&lt;'DP2'!H33*2,0,+IF(0.15*'DP6'!C6&lt;'DP2'!H33,0.5*(IF($B$5&gt;150000,INT($B$5/4/100+0.99)*100,0)),(IF($B$5&gt;150000,INT($B$5/4/100+0.99)*100,0))))</f>
        <v>0</v>
      </c>
      <c r="C17" s="13">
        <v>0</v>
      </c>
      <c r="D17" s="191">
        <v>0</v>
      </c>
    </row>
    <row r="18" spans="1:4" ht="18" customHeight="1">
      <c r="A18" s="190">
        <f>23+A17</f>
        <v>37537</v>
      </c>
      <c r="B18" s="13">
        <v>0</v>
      </c>
      <c r="C18" s="13">
        <f>C16</f>
        <v>605</v>
      </c>
      <c r="D18" s="191">
        <f>D16</f>
        <v>770</v>
      </c>
    </row>
    <row r="19" spans="1:4" ht="19.5" customHeight="1">
      <c r="A19" s="190">
        <f>31+A18</f>
        <v>37568</v>
      </c>
      <c r="B19" s="13">
        <v>0</v>
      </c>
      <c r="C19" s="13">
        <f>C18</f>
        <v>605</v>
      </c>
      <c r="D19" s="191">
        <f>D18</f>
        <v>770</v>
      </c>
    </row>
    <row r="20" spans="1:4" ht="18" customHeight="1">
      <c r="A20" s="190">
        <f>30+A19</f>
        <v>37598</v>
      </c>
      <c r="B20" s="13">
        <v>0</v>
      </c>
      <c r="C20" s="13">
        <f>C19</f>
        <v>605</v>
      </c>
      <c r="D20" s="191">
        <f>D19</f>
        <v>770</v>
      </c>
    </row>
    <row r="21" spans="1:4" ht="18" customHeight="1">
      <c r="A21" s="190">
        <f>7+A20</f>
        <v>37605</v>
      </c>
      <c r="B21" s="13">
        <f>+A94*IF('DP6'!C22&lt;'DP2'!H49*2,0,+IF(0.15*'DP6'!C22&lt;'DP2'!H49,0.5*(IF($B$5&gt;150000,INT($B$5/4/100+0.99)*100,0)+IF($B$5&gt;30000,INT($B$5*0.4/100+0.99)*100,0)*IF($B$5&lt;150000,1,0)),(IF($B$5&gt;150000,INT($B$5/4/100+0.99)*100,0)+IF($B$5&gt;30000,INT($B$5*0.4/100+0.99)*100,0)*IF($B$5&lt;150000,1,0))))</f>
        <v>0</v>
      </c>
      <c r="C21" s="13">
        <v>0</v>
      </c>
      <c r="D21" s="191">
        <v>0</v>
      </c>
    </row>
    <row r="22" spans="1:4" ht="18" customHeight="1">
      <c r="A22" s="190">
        <f>24+A21</f>
        <v>37629</v>
      </c>
      <c r="B22" s="13">
        <v>0</v>
      </c>
      <c r="C22" s="13">
        <f>C20</f>
        <v>605</v>
      </c>
      <c r="D22" s="191">
        <f>D20</f>
        <v>770</v>
      </c>
    </row>
    <row r="23" spans="1:4" ht="18" customHeight="1">
      <c r="A23" s="190">
        <f>31+A22</f>
        <v>37660</v>
      </c>
      <c r="B23" s="13">
        <v>0</v>
      </c>
      <c r="C23" s="13">
        <f>C22</f>
        <v>605</v>
      </c>
      <c r="D23" s="191">
        <f>D22</f>
        <v>770</v>
      </c>
    </row>
    <row r="24" spans="1:4" ht="18" customHeight="1">
      <c r="A24" s="190">
        <f>28+A23</f>
        <v>37688</v>
      </c>
      <c r="B24" s="13">
        <v>0</v>
      </c>
      <c r="C24" s="13">
        <f>C23</f>
        <v>605</v>
      </c>
      <c r="D24" s="191">
        <f>D23</f>
        <v>770</v>
      </c>
    </row>
    <row r="25" spans="1:4" ht="18" customHeight="1">
      <c r="A25" s="190">
        <f>22+A24+1-16</f>
        <v>37695</v>
      </c>
      <c r="B25" s="13">
        <f>+A94*IF('DP6'!C14&lt;'DP2'!H41*2,0,+IF(0.15*'DP6'!C14&lt;'DP2'!H41,0.5*(IF($B$5&gt;150000,INT($B$5/4/100+0.99)*100,0)),(IF($B$5&gt;150000,INT($B$5/4/100+0.99)*100,0))))</f>
        <v>0</v>
      </c>
      <c r="C25" s="13">
        <v>0</v>
      </c>
      <c r="D25" s="191">
        <v>0</v>
      </c>
    </row>
    <row r="26" spans="1:4" ht="18" customHeight="1">
      <c r="A26" s="193">
        <f>24+A25</f>
        <v>37719</v>
      </c>
      <c r="B26" s="194">
        <v>0</v>
      </c>
      <c r="C26" s="13">
        <f>C24</f>
        <v>605</v>
      </c>
      <c r="D26" s="191">
        <f>D24</f>
        <v>770</v>
      </c>
    </row>
    <row r="27" spans="1:4" ht="18" customHeight="1">
      <c r="A27" s="193">
        <f>30+A26</f>
        <v>37749</v>
      </c>
      <c r="B27" s="194">
        <v>0</v>
      </c>
      <c r="C27" s="13">
        <f>C26</f>
        <v>605</v>
      </c>
      <c r="D27" s="191">
        <f>D26</f>
        <v>770</v>
      </c>
    </row>
    <row r="28" spans="1:4" ht="18" customHeight="1">
      <c r="A28" s="193">
        <f>31+A27</f>
        <v>37780</v>
      </c>
      <c r="B28" s="194">
        <v>0</v>
      </c>
      <c r="C28" s="13">
        <f>C27</f>
        <v>605</v>
      </c>
      <c r="D28" s="191">
        <f>D27</f>
        <v>770</v>
      </c>
    </row>
    <row r="29" spans="1:4" ht="18" customHeight="1" thickBot="1">
      <c r="A29" s="195">
        <f>7+A28</f>
        <v>37787</v>
      </c>
      <c r="B29" s="31">
        <f>+A94*IF('DP6'!C30&lt;'DP2'!H57*2,0,+IF(0.15*'DP6'!C30&lt;'DP2'!H57,0.5*(IF($B$5&gt;150000,INT($B$5/4/100+0.99)*100,0)+IF($B$5&gt;30000,INT($B$5*0.4/100+0.99)*100,0)*IF($B$5&lt;150000,1,0)),(IF($B$5&gt;150000,INT($B$5/4/100+0.99)*100,0)+IF($B$5&gt;30000,INT($B$5*0.4/100+0.99)*100,0)*IF($B$5&lt;150000,1,0))))</f>
        <v>0</v>
      </c>
      <c r="C29" s="31">
        <v>0</v>
      </c>
      <c r="D29" s="32">
        <v>0</v>
      </c>
    </row>
    <row r="30" spans="1:4" ht="29.25" customHeight="1">
      <c r="A30" s="1467" t="s">
        <v>660</v>
      </c>
      <c r="B30" s="1468"/>
      <c r="C30" s="1468"/>
      <c r="D30" s="1468"/>
    </row>
    <row r="31" spans="1:4" ht="18" customHeight="1">
      <c r="A31" s="1469" t="str">
        <f>+SP1!A43</f>
        <v>Formulář zpracovala společnost ASPEKT HM s.r.o., účetní a daňová kancelář, Přemyslova 20, Kralupy, tel. 0205 / 721436</v>
      </c>
      <c r="B31" s="1470"/>
      <c r="C31" s="1470"/>
      <c r="D31" s="1470"/>
    </row>
    <row r="32" spans="1:4" ht="12.75">
      <c r="A32" s="196"/>
      <c r="B32" s="141"/>
      <c r="C32" s="141"/>
      <c r="D32" s="141"/>
    </row>
    <row r="33" spans="1:4" ht="12.75">
      <c r="A33" s="196"/>
      <c r="B33" s="141"/>
      <c r="C33" s="141"/>
      <c r="D33" s="141"/>
    </row>
    <row r="34" spans="1:4" ht="12.75">
      <c r="A34" s="196"/>
      <c r="B34" s="141"/>
      <c r="C34" s="141"/>
      <c r="D34" s="141"/>
    </row>
    <row r="35" spans="1:4" ht="12.75">
      <c r="A35" s="141"/>
      <c r="B35" s="141"/>
      <c r="C35" s="141"/>
      <c r="D35" s="141"/>
    </row>
    <row r="36" spans="1:4" ht="12.75">
      <c r="A36" s="141"/>
      <c r="B36" s="141"/>
      <c r="C36" s="141"/>
      <c r="D36" s="141"/>
    </row>
    <row r="37" spans="1:4" ht="12.75">
      <c r="A37" s="141"/>
      <c r="B37" s="141"/>
      <c r="C37" s="141"/>
      <c r="D37" s="141"/>
    </row>
    <row r="38" spans="1:4" ht="12.75">
      <c r="A38" s="141"/>
      <c r="B38" s="141"/>
      <c r="C38" s="141"/>
      <c r="D38" s="141"/>
    </row>
    <row r="39" spans="1:4" ht="12.75">
      <c r="A39" s="141"/>
      <c r="B39" s="141"/>
      <c r="C39" s="141"/>
      <c r="D39" s="141"/>
    </row>
    <row r="40" spans="1:4" ht="12.75">
      <c r="A40" s="141"/>
      <c r="B40" s="141"/>
      <c r="C40" s="141"/>
      <c r="D40" s="141"/>
    </row>
    <row r="41" spans="1:4" ht="12.75">
      <c r="A41" s="141"/>
      <c r="B41" s="141"/>
      <c r="C41" s="141"/>
      <c r="D41" s="141"/>
    </row>
    <row r="42" spans="1:4" ht="12.75">
      <c r="A42" s="141"/>
      <c r="B42" s="141"/>
      <c r="C42" s="141"/>
      <c r="D42" s="141"/>
    </row>
    <row r="43" spans="1:4" ht="12.75">
      <c r="A43" s="141"/>
      <c r="B43" s="141"/>
      <c r="C43" s="141"/>
      <c r="D43" s="141"/>
    </row>
    <row r="44" spans="1:4" ht="12.75">
      <c r="A44" s="141"/>
      <c r="B44" s="141"/>
      <c r="C44" s="141"/>
      <c r="D44" s="141"/>
    </row>
    <row r="45" spans="1:4" ht="12.75">
      <c r="A45" s="141"/>
      <c r="B45" s="141"/>
      <c r="C45" s="141"/>
      <c r="D45" s="141"/>
    </row>
    <row r="46" spans="1:4" ht="12.75">
      <c r="A46" s="141"/>
      <c r="B46" s="141"/>
      <c r="C46" s="141"/>
      <c r="D46" s="141"/>
    </row>
    <row r="47" spans="1:4" ht="12.75">
      <c r="A47" s="141"/>
      <c r="B47" s="141"/>
      <c r="C47" s="141"/>
      <c r="D47" s="141"/>
    </row>
    <row r="48" spans="1:4" ht="12.75">
      <c r="A48" s="141"/>
      <c r="B48" s="141"/>
      <c r="C48" s="141"/>
      <c r="D48" s="141"/>
    </row>
    <row r="49" spans="1:4" ht="12.75">
      <c r="A49" s="141"/>
      <c r="B49" s="141"/>
      <c r="C49" s="141"/>
      <c r="D49" s="141"/>
    </row>
    <row r="50" spans="1:4" ht="12.75">
      <c r="A50" s="141"/>
      <c r="B50" s="141"/>
      <c r="C50" s="141"/>
      <c r="D50" s="141"/>
    </row>
    <row r="51" spans="1:4" ht="12.75">
      <c r="A51" s="141"/>
      <c r="B51" s="141"/>
      <c r="C51" s="141"/>
      <c r="D51" s="141"/>
    </row>
    <row r="52" spans="1:4" ht="12.75">
      <c r="A52" s="141"/>
      <c r="B52" s="141"/>
      <c r="C52" s="141"/>
      <c r="D52" s="141"/>
    </row>
    <row r="53" spans="1:4" ht="12.75">
      <c r="A53" s="141"/>
      <c r="B53" s="141"/>
      <c r="C53" s="141"/>
      <c r="D53" s="141"/>
    </row>
    <row r="54" spans="1:4" ht="12.75">
      <c r="A54" s="141"/>
      <c r="B54" s="141"/>
      <c r="C54" s="141"/>
      <c r="D54" s="141"/>
    </row>
    <row r="55" spans="1:4" ht="12.75">
      <c r="A55" s="141"/>
      <c r="B55" s="141"/>
      <c r="C55" s="141"/>
      <c r="D55" s="141"/>
    </row>
    <row r="56" spans="1:4" ht="12.75">
      <c r="A56" s="141"/>
      <c r="B56" s="141"/>
      <c r="C56" s="141"/>
      <c r="D56" s="141"/>
    </row>
    <row r="57" spans="1:4" ht="12.75">
      <c r="A57" s="141"/>
      <c r="B57" s="141"/>
      <c r="C57" s="141"/>
      <c r="D57" s="141"/>
    </row>
    <row r="58" spans="1:4" ht="12.75">
      <c r="A58" s="141"/>
      <c r="B58" s="141"/>
      <c r="C58" s="141"/>
      <c r="D58" s="141"/>
    </row>
    <row r="59" spans="1:4" ht="12.75">
      <c r="A59" s="141"/>
      <c r="B59" s="141"/>
      <c r="C59" s="141"/>
      <c r="D59" s="141"/>
    </row>
    <row r="60" spans="1:4" ht="12.75">
      <c r="A60" s="141"/>
      <c r="B60" s="141"/>
      <c r="C60" s="141"/>
      <c r="D60" s="141"/>
    </row>
    <row r="61" spans="1:4" ht="12.75">
      <c r="A61" s="141"/>
      <c r="B61" s="141"/>
      <c r="C61" s="141"/>
      <c r="D61" s="141"/>
    </row>
    <row r="62" spans="1:4" ht="12.75">
      <c r="A62" s="141"/>
      <c r="B62" s="141"/>
      <c r="C62" s="141"/>
      <c r="D62" s="141"/>
    </row>
    <row r="63" spans="1:4" ht="12.75">
      <c r="A63" s="141"/>
      <c r="B63" s="141"/>
      <c r="C63" s="141"/>
      <c r="D63" s="141"/>
    </row>
    <row r="64" spans="1:4" ht="12.75">
      <c r="A64" s="141"/>
      <c r="B64" s="141"/>
      <c r="C64" s="141"/>
      <c r="D64" s="141"/>
    </row>
    <row r="65" s="141" customFormat="1" ht="12.75"/>
    <row r="66" s="141" customFormat="1" ht="12.75"/>
    <row r="67" s="141" customFormat="1" ht="12.75"/>
    <row r="68" s="141" customFormat="1" ht="12.75"/>
    <row r="69" s="141" customFormat="1" ht="12.75"/>
    <row r="70" s="141" customFormat="1" ht="12.75"/>
    <row r="71" s="141" customFormat="1" ht="12.75"/>
    <row r="72" s="141" customFormat="1" ht="12.75"/>
    <row r="73" s="141" customFormat="1" ht="12.75"/>
    <row r="74" s="141" customFormat="1" ht="12.75"/>
    <row r="75" s="141" customFormat="1" ht="12.75"/>
    <row r="76" s="141" customFormat="1" ht="12.75"/>
    <row r="77" s="141" customFormat="1" ht="12.75"/>
    <row r="78" s="141" customFormat="1" ht="12.75"/>
    <row r="79" s="141" customFormat="1" ht="12.75"/>
    <row r="80" s="141" customFormat="1" ht="12.75"/>
    <row r="81" s="141" customFormat="1" ht="12.75"/>
    <row r="82" s="141" customFormat="1" ht="12.75"/>
    <row r="83" s="141" customFormat="1" ht="12.75"/>
    <row r="84" s="141" customFormat="1" ht="12.75"/>
    <row r="85" s="141" customFormat="1" ht="12.75"/>
    <row r="86" s="141" customFormat="1" ht="12.75"/>
    <row r="87" s="141" customFormat="1" ht="12.75"/>
    <row r="88" s="141" customFormat="1" ht="12.75"/>
    <row r="89" s="141" customFormat="1" ht="12.75"/>
    <row r="90" s="141" customFormat="1" ht="12.75"/>
    <row r="91" s="141" customFormat="1" ht="12.75"/>
    <row r="92" s="141" customFormat="1" ht="12.75"/>
    <row r="93" s="141" customFormat="1" ht="12.75"/>
    <row r="94" s="141" customFormat="1" ht="12.75">
      <c r="A94" s="141">
        <f>+IF('DP5'!G5&lt;0.5*'DP5'!G12,+IF('DP5'!G5/'DP5'!G12&gt;0.15,0.5,1),0)</f>
        <v>0</v>
      </c>
    </row>
    <row r="95" s="141" customFormat="1" ht="12.75"/>
    <row r="96" s="141" customFormat="1" ht="12.75"/>
    <row r="97" s="141" customFormat="1" ht="12.75"/>
    <row r="98" s="141" customFormat="1" ht="12.75"/>
    <row r="99" s="141" customFormat="1" ht="12.75"/>
    <row r="100" s="141" customFormat="1" ht="12.75"/>
    <row r="101" s="141" customFormat="1" ht="12.75"/>
    <row r="102" s="141" customFormat="1" ht="12.75"/>
    <row r="103" s="141" customFormat="1" ht="12.75"/>
    <row r="104" s="141" customFormat="1" ht="12.75"/>
    <row r="105" s="141" customFormat="1" ht="12.75"/>
    <row r="106" s="141" customFormat="1" ht="12.75"/>
    <row r="107" s="141" customFormat="1" ht="12.75"/>
    <row r="108" s="141" customFormat="1" ht="12.75"/>
    <row r="109" s="141" customFormat="1" ht="12.75"/>
    <row r="110" s="141" customFormat="1" ht="12.75"/>
    <row r="111" s="141" customFormat="1" ht="12.75"/>
    <row r="112" s="141" customFormat="1" ht="12.75"/>
    <row r="113" s="141" customFormat="1" ht="12.75"/>
    <row r="114" s="141" customFormat="1" ht="12.75"/>
    <row r="115" s="141" customFormat="1" ht="12.75"/>
    <row r="116" s="141" customFormat="1" ht="12.75"/>
    <row r="117" s="141" customFormat="1" ht="12.75"/>
    <row r="118" s="141" customFormat="1" ht="12.75"/>
    <row r="119" s="141" customFormat="1" ht="12.75"/>
    <row r="120" s="141" customFormat="1" ht="12.75"/>
    <row r="121" s="141" customFormat="1" ht="12.75"/>
    <row r="122" s="141" customFormat="1" ht="12.75"/>
    <row r="123" s="141" customFormat="1" ht="12.75"/>
    <row r="124" s="141" customFormat="1" ht="12.75"/>
    <row r="125" s="141" customFormat="1" ht="12.75"/>
    <row r="126" s="141" customFormat="1" ht="12.75"/>
    <row r="127" s="141" customFormat="1" ht="12.75"/>
    <row r="128" s="141" customFormat="1" ht="12.75"/>
    <row r="129" s="141" customFormat="1" ht="12.75"/>
    <row r="130" s="141" customFormat="1" ht="12.75"/>
    <row r="131" s="141" customFormat="1" ht="12.75"/>
    <row r="132" s="141" customFormat="1" ht="12.75"/>
    <row r="133" s="141" customFormat="1" ht="12.75"/>
    <row r="134" s="141" customFormat="1" ht="12.75"/>
    <row r="135" s="141" customFormat="1" ht="12.75"/>
    <row r="136" s="141" customFormat="1" ht="12.75"/>
    <row r="137" s="141" customFormat="1" ht="12.75"/>
    <row r="138" s="141" customFormat="1" ht="12.75"/>
    <row r="139" s="141" customFormat="1" ht="12.75"/>
    <row r="140" s="141" customFormat="1" ht="12.75"/>
    <row r="141" s="141" customFormat="1" ht="12.75"/>
    <row r="142" s="141" customFormat="1" ht="12.75"/>
    <row r="143" s="141" customFormat="1" ht="12.75"/>
    <row r="144" s="141" customFormat="1" ht="12.75"/>
    <row r="145" s="141" customFormat="1" ht="12.75"/>
    <row r="146" s="141" customFormat="1" ht="12.75"/>
    <row r="147" s="141" customFormat="1" ht="12.75"/>
    <row r="148" s="141" customFormat="1" ht="12.75"/>
    <row r="149" s="141" customFormat="1" ht="12.75"/>
    <row r="150" s="141" customFormat="1" ht="12.75"/>
    <row r="151" s="141" customFormat="1" ht="12.75"/>
    <row r="152" s="141" customFormat="1" ht="12.75"/>
    <row r="153" s="141" customFormat="1" ht="12.75"/>
    <row r="154" s="141" customFormat="1" ht="12.75"/>
    <row r="155" s="141" customFormat="1" ht="12.75"/>
    <row r="156" s="141" customFormat="1" ht="12.75"/>
    <row r="157" s="141" customFormat="1" ht="12.75"/>
    <row r="158" s="141" customFormat="1" ht="12.75"/>
    <row r="159" s="141" customFormat="1" ht="12.75"/>
    <row r="160" s="141" customFormat="1" ht="12.75"/>
    <row r="161" s="141" customFormat="1" ht="12.75"/>
    <row r="162" s="141" customFormat="1" ht="12.75"/>
    <row r="163" s="141" customFormat="1" ht="12.75"/>
    <row r="164" s="141" customFormat="1" ht="12.75"/>
  </sheetData>
  <sheetProtection password="EF65" sheet="1" objects="1" scenarios="1"/>
  <mergeCells count="8">
    <mergeCell ref="A1:D1"/>
    <mergeCell ref="A2:D2"/>
    <mergeCell ref="B3:D3"/>
    <mergeCell ref="A4:D4"/>
    <mergeCell ref="C5:D5"/>
    <mergeCell ref="A6:D6"/>
    <mergeCell ref="A31:D31"/>
    <mergeCell ref="A30:D30"/>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58"/>
  <sheetViews>
    <sheetView workbookViewId="0" topLeftCell="A1">
      <selection activeCell="B6" sqref="B6"/>
    </sheetView>
  </sheetViews>
  <sheetFormatPr defaultColWidth="9.140625" defaultRowHeight="12.75"/>
  <cols>
    <col min="1" max="1" width="34.28125" style="284" customWidth="1"/>
    <col min="2" max="3" width="30.421875" style="284" customWidth="1"/>
    <col min="4" max="16384" width="9.140625" style="284" customWidth="1"/>
  </cols>
  <sheetData>
    <row r="1" spans="1:5" ht="18">
      <c r="A1" s="662" t="s">
        <v>66</v>
      </c>
      <c r="B1" s="662"/>
      <c r="C1" s="662"/>
      <c r="D1" s="285"/>
      <c r="E1" s="285"/>
    </row>
    <row r="2" spans="1:5" ht="15.75">
      <c r="A2" s="663" t="s">
        <v>93</v>
      </c>
      <c r="B2" s="663"/>
      <c r="C2" s="663"/>
      <c r="D2" s="285"/>
      <c r="E2" s="285"/>
    </row>
    <row r="3" spans="1:5" ht="12.75">
      <c r="A3" s="664"/>
      <c r="B3" s="664"/>
      <c r="C3" s="664"/>
      <c r="D3" s="285"/>
      <c r="E3" s="285"/>
    </row>
    <row r="4" spans="1:5" ht="16.5" thickBot="1">
      <c r="A4" s="286" t="s">
        <v>67</v>
      </c>
      <c r="B4" s="658" t="str">
        <f>+CONCATENATE('DP1'!B39," ",'DP1'!E38," ",'DP1'!B38)</f>
        <v>  </v>
      </c>
      <c r="C4" s="659"/>
      <c r="D4" s="285"/>
      <c r="E4" s="285"/>
    </row>
    <row r="5" spans="1:5" ht="13.5" customHeight="1" thickBot="1">
      <c r="A5" s="287" t="s">
        <v>68</v>
      </c>
      <c r="B5" s="288" t="s">
        <v>69</v>
      </c>
      <c r="C5" s="289" t="s">
        <v>70</v>
      </c>
      <c r="D5" s="285"/>
      <c r="E5" s="285"/>
    </row>
    <row r="6" spans="1:5" ht="12.75" customHeight="1">
      <c r="A6" s="290" t="s">
        <v>572</v>
      </c>
      <c r="B6" s="291">
        <v>0</v>
      </c>
      <c r="C6" s="292">
        <v>0</v>
      </c>
      <c r="D6" s="285"/>
      <c r="E6" s="285"/>
    </row>
    <row r="7" spans="1:5" ht="12.75" customHeight="1">
      <c r="A7" s="293" t="s">
        <v>573</v>
      </c>
      <c r="B7" s="318">
        <v>0</v>
      </c>
      <c r="C7" s="319">
        <v>0</v>
      </c>
      <c r="D7" s="285"/>
      <c r="E7" s="285"/>
    </row>
    <row r="8" spans="1:5" ht="12.75" customHeight="1">
      <c r="A8" s="293" t="s">
        <v>71</v>
      </c>
      <c r="B8" s="294">
        <v>0</v>
      </c>
      <c r="C8" s="295">
        <v>0</v>
      </c>
      <c r="D8" s="285"/>
      <c r="E8" s="285"/>
    </row>
    <row r="9" spans="1:5" ht="12.75" customHeight="1">
      <c r="A9" s="293" t="s">
        <v>97</v>
      </c>
      <c r="B9" s="294">
        <v>0</v>
      </c>
      <c r="C9" s="295">
        <v>0</v>
      </c>
      <c r="D9" s="285"/>
      <c r="E9" s="285"/>
    </row>
    <row r="10" spans="1:5" ht="12.75" customHeight="1">
      <c r="A10" s="293" t="s">
        <v>575</v>
      </c>
      <c r="B10" s="294">
        <v>0</v>
      </c>
      <c r="C10" s="295">
        <v>0</v>
      </c>
      <c r="D10" s="285"/>
      <c r="E10" s="285"/>
    </row>
    <row r="11" spans="1:5" ht="12.75" customHeight="1">
      <c r="A11" s="293" t="s">
        <v>576</v>
      </c>
      <c r="B11" s="294">
        <v>0</v>
      </c>
      <c r="C11" s="295">
        <v>0</v>
      </c>
      <c r="D11" s="285"/>
      <c r="E11" s="285"/>
    </row>
    <row r="12" spans="1:5" ht="12.75" customHeight="1">
      <c r="A12" s="293" t="s">
        <v>577</v>
      </c>
      <c r="B12" s="294">
        <v>0</v>
      </c>
      <c r="C12" s="295">
        <v>0</v>
      </c>
      <c r="D12" s="285"/>
      <c r="E12" s="285"/>
    </row>
    <row r="13" spans="1:5" ht="12.75" customHeight="1">
      <c r="A13" s="293" t="s">
        <v>334</v>
      </c>
      <c r="B13" s="294">
        <v>0</v>
      </c>
      <c r="C13" s="295">
        <v>0</v>
      </c>
      <c r="D13" s="285"/>
      <c r="E13" s="285"/>
    </row>
    <row r="14" spans="1:5" ht="12.75" customHeight="1">
      <c r="A14" s="293" t="s">
        <v>578</v>
      </c>
      <c r="B14" s="294">
        <v>0</v>
      </c>
      <c r="C14" s="295">
        <v>0</v>
      </c>
      <c r="D14" s="285"/>
      <c r="E14" s="285"/>
    </row>
    <row r="15" spans="1:5" ht="12.75" customHeight="1">
      <c r="A15" s="293" t="s">
        <v>332</v>
      </c>
      <c r="B15" s="294">
        <v>0</v>
      </c>
      <c r="C15" s="295">
        <v>0</v>
      </c>
      <c r="D15" s="285"/>
      <c r="E15" s="285"/>
    </row>
    <row r="16" spans="1:5" ht="12.75" customHeight="1">
      <c r="A16" s="293" t="s">
        <v>333</v>
      </c>
      <c r="B16" s="294">
        <v>0</v>
      </c>
      <c r="C16" s="295">
        <v>0</v>
      </c>
      <c r="D16" s="285"/>
      <c r="E16" s="285"/>
    </row>
    <row r="17" spans="1:5" ht="12.75" customHeight="1">
      <c r="A17" s="293" t="s">
        <v>72</v>
      </c>
      <c r="B17" s="294">
        <v>0</v>
      </c>
      <c r="C17" s="295">
        <v>0</v>
      </c>
      <c r="D17" s="285"/>
      <c r="E17" s="285"/>
    </row>
    <row r="18" spans="1:5" ht="12.75" customHeight="1">
      <c r="A18" s="296" t="s">
        <v>73</v>
      </c>
      <c r="B18" s="297">
        <f>SUM(B6:B17)</f>
        <v>0</v>
      </c>
      <c r="C18" s="298">
        <f>SUM(C6:C17)</f>
        <v>0</v>
      </c>
      <c r="D18" s="285"/>
      <c r="E18" s="285"/>
    </row>
    <row r="19" spans="1:5" ht="12.75" customHeight="1" thickBot="1">
      <c r="A19" s="299" t="s">
        <v>74</v>
      </c>
      <c r="B19" s="300">
        <f>SUM(B6:B18)</f>
        <v>0</v>
      </c>
      <c r="C19" s="301">
        <f>SUM(C6:C18)</f>
        <v>0</v>
      </c>
      <c r="D19" s="285"/>
      <c r="E19" s="285"/>
    </row>
    <row r="20" spans="1:5" ht="13.5" customHeight="1" thickBot="1">
      <c r="A20" s="302" t="s">
        <v>75</v>
      </c>
      <c r="B20" s="303"/>
      <c r="C20" s="304"/>
      <c r="D20" s="285"/>
      <c r="E20" s="285"/>
    </row>
    <row r="21" spans="1:5" ht="12.75" customHeight="1">
      <c r="A21" s="290" t="s">
        <v>98</v>
      </c>
      <c r="B21" s="291">
        <v>0</v>
      </c>
      <c r="C21" s="292">
        <v>0</v>
      </c>
      <c r="D21" s="285"/>
      <c r="E21" s="285"/>
    </row>
    <row r="22" spans="1:5" ht="12.75" customHeight="1">
      <c r="A22" s="293" t="s">
        <v>582</v>
      </c>
      <c r="B22" s="294">
        <v>0</v>
      </c>
      <c r="C22" s="295">
        <v>0</v>
      </c>
      <c r="D22" s="285"/>
      <c r="E22" s="285"/>
    </row>
    <row r="23" spans="1:5" ht="12.75" customHeight="1">
      <c r="A23" s="293" t="s">
        <v>76</v>
      </c>
      <c r="B23" s="294">
        <v>0</v>
      </c>
      <c r="C23" s="295">
        <v>0</v>
      </c>
      <c r="D23" s="285"/>
      <c r="E23" s="285"/>
    </row>
    <row r="24" spans="1:5" ht="12.75" customHeight="1">
      <c r="A24" s="293" t="s">
        <v>583</v>
      </c>
      <c r="B24" s="294">
        <v>0</v>
      </c>
      <c r="C24" s="295">
        <v>0</v>
      </c>
      <c r="D24" s="285"/>
      <c r="E24" s="285"/>
    </row>
    <row r="25" spans="1:5" ht="12.75" customHeight="1">
      <c r="A25" s="293" t="s">
        <v>584</v>
      </c>
      <c r="B25" s="294">
        <v>0</v>
      </c>
      <c r="C25" s="295">
        <v>0</v>
      </c>
      <c r="D25" s="285"/>
      <c r="E25" s="285"/>
    </row>
    <row r="26" spans="1:5" ht="12.75" customHeight="1">
      <c r="A26" s="296" t="s">
        <v>77</v>
      </c>
      <c r="B26" s="297">
        <f>SUM(B21:B25)</f>
        <v>0</v>
      </c>
      <c r="C26" s="298">
        <f>SUM(C21:C25)</f>
        <v>0</v>
      </c>
      <c r="D26" s="285"/>
      <c r="E26" s="285"/>
    </row>
    <row r="27" spans="1:5" ht="12.75" customHeight="1">
      <c r="A27" s="296" t="s">
        <v>78</v>
      </c>
      <c r="B27" s="297">
        <f>B18-B26</f>
        <v>0</v>
      </c>
      <c r="C27" s="298">
        <f>C18-C26</f>
        <v>0</v>
      </c>
      <c r="D27" s="285"/>
      <c r="E27" s="285"/>
    </row>
    <row r="28" spans="1:5" ht="12.75" customHeight="1" thickBot="1">
      <c r="A28" s="299" t="s">
        <v>74</v>
      </c>
      <c r="B28" s="300">
        <f>SUM(B21:B27)</f>
        <v>0</v>
      </c>
      <c r="C28" s="301">
        <f>SUM(C21:C27)</f>
        <v>0</v>
      </c>
      <c r="D28" s="285"/>
      <c r="E28" s="285"/>
    </row>
    <row r="29" spans="1:5" ht="13.5" customHeight="1" thickBot="1">
      <c r="A29" s="660" t="s">
        <v>79</v>
      </c>
      <c r="B29" s="661"/>
      <c r="C29" s="661"/>
      <c r="D29" s="285"/>
      <c r="E29" s="285"/>
    </row>
    <row r="30" spans="1:3" ht="13.5" customHeight="1" thickBot="1">
      <c r="A30" s="287" t="s">
        <v>336</v>
      </c>
      <c r="B30" s="305"/>
      <c r="C30" s="306" t="s">
        <v>70</v>
      </c>
    </row>
    <row r="31" spans="1:3" ht="12.75" customHeight="1">
      <c r="A31" s="290" t="s">
        <v>80</v>
      </c>
      <c r="B31" s="307"/>
      <c r="C31" s="308">
        <v>0</v>
      </c>
    </row>
    <row r="32" spans="1:3" ht="12.75" customHeight="1">
      <c r="A32" s="293" t="s">
        <v>81</v>
      </c>
      <c r="B32" s="309"/>
      <c r="C32" s="310">
        <v>0</v>
      </c>
    </row>
    <row r="33" spans="1:3" ht="12.75" customHeight="1">
      <c r="A33" s="293" t="s">
        <v>82</v>
      </c>
      <c r="B33" s="309"/>
      <c r="C33" s="310">
        <v>0</v>
      </c>
    </row>
    <row r="34" spans="1:3" ht="12.75" customHeight="1">
      <c r="A34" s="317" t="s">
        <v>94</v>
      </c>
      <c r="B34" s="309"/>
      <c r="C34" s="310">
        <v>0</v>
      </c>
    </row>
    <row r="35" spans="1:3" ht="12.75" customHeight="1">
      <c r="A35" s="293" t="s">
        <v>83</v>
      </c>
      <c r="B35" s="309"/>
      <c r="C35" s="310">
        <v>0</v>
      </c>
    </row>
    <row r="36" spans="1:3" ht="12.75" customHeight="1">
      <c r="A36" s="296" t="s">
        <v>643</v>
      </c>
      <c r="B36" s="311"/>
      <c r="C36" s="312">
        <f>SUM(C31:C33)+C35</f>
        <v>0</v>
      </c>
    </row>
    <row r="37" spans="1:3" ht="12.75" customHeight="1">
      <c r="A37" s="339" t="s">
        <v>644</v>
      </c>
      <c r="B37" s="340"/>
      <c r="C37" s="341">
        <v>0</v>
      </c>
    </row>
    <row r="38" spans="1:3" ht="12.75" customHeight="1">
      <c r="A38" s="339" t="s">
        <v>645</v>
      </c>
      <c r="B38" s="340"/>
      <c r="C38" s="341">
        <v>0</v>
      </c>
    </row>
    <row r="39" spans="1:3" ht="12.75" customHeight="1">
      <c r="A39" s="342" t="s">
        <v>84</v>
      </c>
      <c r="B39" s="340"/>
      <c r="C39" s="343">
        <f>SUM(C36:C38)</f>
        <v>0</v>
      </c>
    </row>
    <row r="40" spans="1:3" ht="12.75" customHeight="1" thickBot="1">
      <c r="A40" s="299" t="s">
        <v>74</v>
      </c>
      <c r="B40" s="313"/>
      <c r="C40" s="314">
        <f>SUM(C31:C38)</f>
        <v>0</v>
      </c>
    </row>
    <row r="41" spans="1:3" ht="13.5" customHeight="1" thickBot="1">
      <c r="A41" s="302" t="s">
        <v>337</v>
      </c>
      <c r="B41" s="315"/>
      <c r="C41" s="316"/>
    </row>
    <row r="42" spans="1:3" ht="12.75" customHeight="1">
      <c r="A42" s="290" t="s">
        <v>85</v>
      </c>
      <c r="B42" s="307"/>
      <c r="C42" s="308">
        <v>0</v>
      </c>
    </row>
    <row r="43" spans="1:3" ht="12.75" customHeight="1">
      <c r="A43" s="293" t="s">
        <v>86</v>
      </c>
      <c r="B43" s="309"/>
      <c r="C43" s="310">
        <v>0</v>
      </c>
    </row>
    <row r="44" spans="1:3" ht="12.75" customHeight="1">
      <c r="A44" s="293" t="s">
        <v>87</v>
      </c>
      <c r="B44" s="309"/>
      <c r="C44" s="310">
        <v>0</v>
      </c>
    </row>
    <row r="45" spans="1:3" ht="12.75" customHeight="1">
      <c r="A45" s="293" t="s">
        <v>88</v>
      </c>
      <c r="B45" s="309"/>
      <c r="C45" s="310">
        <v>0</v>
      </c>
    </row>
    <row r="46" spans="1:3" ht="12.75" customHeight="1">
      <c r="A46" s="293" t="s">
        <v>89</v>
      </c>
      <c r="B46" s="309"/>
      <c r="C46" s="310">
        <v>0</v>
      </c>
    </row>
    <row r="47" spans="1:3" ht="12.75" customHeight="1">
      <c r="A47" s="293" t="s">
        <v>90</v>
      </c>
      <c r="B47" s="309"/>
      <c r="C47" s="310">
        <v>0</v>
      </c>
    </row>
    <row r="48" spans="1:3" ht="12.75" customHeight="1">
      <c r="A48" s="317" t="s">
        <v>95</v>
      </c>
      <c r="B48" s="309"/>
      <c r="C48" s="310">
        <v>0</v>
      </c>
    </row>
    <row r="49" spans="1:3" ht="12.75" customHeight="1">
      <c r="A49" s="317" t="s">
        <v>99</v>
      </c>
      <c r="B49" s="309"/>
      <c r="C49" s="310">
        <v>0</v>
      </c>
    </row>
    <row r="50" spans="1:3" ht="12.75" customHeight="1">
      <c r="A50" s="317" t="s">
        <v>96</v>
      </c>
      <c r="B50" s="309"/>
      <c r="C50" s="310">
        <v>0</v>
      </c>
    </row>
    <row r="51" spans="1:3" ht="12.75" customHeight="1">
      <c r="A51" s="296" t="s">
        <v>646</v>
      </c>
      <c r="B51" s="311"/>
      <c r="C51" s="312">
        <f>SUM(C42:C47)</f>
        <v>0</v>
      </c>
    </row>
    <row r="52" spans="1:3" ht="12.75" customHeight="1">
      <c r="A52" s="296" t="s">
        <v>647</v>
      </c>
      <c r="B52" s="311"/>
      <c r="C52" s="312">
        <f>C36-C51</f>
        <v>0</v>
      </c>
    </row>
    <row r="53" spans="1:3" ht="12.75" customHeight="1">
      <c r="A53" s="339" t="s">
        <v>648</v>
      </c>
      <c r="B53" s="340"/>
      <c r="C53" s="341">
        <v>0</v>
      </c>
    </row>
    <row r="54" spans="1:3" ht="12.75" customHeight="1">
      <c r="A54" s="339" t="s">
        <v>649</v>
      </c>
      <c r="B54" s="340"/>
      <c r="C54" s="341">
        <v>0</v>
      </c>
    </row>
    <row r="55" spans="1:3" ht="12.75" customHeight="1">
      <c r="A55" s="342" t="s">
        <v>91</v>
      </c>
      <c r="B55" s="340"/>
      <c r="C55" s="343">
        <f>+C54+C53+C51</f>
        <v>0</v>
      </c>
    </row>
    <row r="56" spans="1:3" ht="12.75" customHeight="1">
      <c r="A56" s="342" t="s">
        <v>650</v>
      </c>
      <c r="B56" s="340"/>
      <c r="C56" s="343">
        <f>+C39-C55</f>
        <v>0</v>
      </c>
    </row>
    <row r="57" spans="1:3" ht="12.75" customHeight="1" thickBot="1">
      <c r="A57" s="299" t="s">
        <v>74</v>
      </c>
      <c r="B57" s="313"/>
      <c r="C57" s="314">
        <f>SUM(C42:C52)</f>
        <v>0</v>
      </c>
    </row>
    <row r="58" spans="1:3" ht="12.75">
      <c r="A58" s="656" t="str">
        <f>+'DP1'!A46:J46</f>
        <v>Formulář zpracovala společnost ASPEKT HM s.r.o., účetní a daňová kancelář, Přemyslova 20, Kralupy, tel. 0205 / 721436</v>
      </c>
      <c r="B58" s="657"/>
      <c r="C58" s="657"/>
    </row>
  </sheetData>
  <sheetProtection password="EF65" sheet="1" objects="1" scenarios="1"/>
  <mergeCells count="6">
    <mergeCell ref="A58:C58"/>
    <mergeCell ref="B4:C4"/>
    <mergeCell ref="A29:C29"/>
    <mergeCell ref="A1:C1"/>
    <mergeCell ref="A2:C2"/>
    <mergeCell ref="A3:C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48"/>
  <sheetViews>
    <sheetView workbookViewId="0" topLeftCell="A1">
      <selection activeCell="B9" sqref="B9:E9"/>
    </sheetView>
  </sheetViews>
  <sheetFormatPr defaultColWidth="9.140625" defaultRowHeight="12.75"/>
  <cols>
    <col min="1" max="1" width="3.57421875" style="2" customWidth="1"/>
    <col min="2" max="2" width="8.8515625" style="2" customWidth="1"/>
    <col min="3" max="3" width="10.7109375" style="2" customWidth="1"/>
    <col min="4" max="4" width="11.7109375" style="2" customWidth="1"/>
    <col min="5" max="5" width="10.7109375" style="2" customWidth="1"/>
    <col min="6" max="6" width="11.7109375" style="2" customWidth="1"/>
    <col min="7" max="8" width="5.7109375" style="2" customWidth="1"/>
    <col min="9" max="9" width="11.7109375" style="2" customWidth="1"/>
    <col min="10" max="14" width="2.7109375" style="2" customWidth="1"/>
    <col min="15" max="53" width="9.140625" style="6" customWidth="1"/>
    <col min="54" max="16384" width="9.140625" style="2" customWidth="1"/>
  </cols>
  <sheetData>
    <row r="1" spans="1:14" ht="18.75" customHeight="1" thickBot="1">
      <c r="A1" s="716" t="s">
        <v>270</v>
      </c>
      <c r="B1" s="492"/>
      <c r="C1" s="492"/>
      <c r="D1" s="492"/>
      <c r="E1" s="717"/>
      <c r="F1" s="725" t="s">
        <v>338</v>
      </c>
      <c r="G1" s="726"/>
      <c r="H1" s="727"/>
      <c r="I1" s="728">
        <f>'DP1'!A8</f>
      </c>
      <c r="J1" s="729"/>
      <c r="K1" s="729"/>
      <c r="L1" s="729"/>
      <c r="M1" s="729"/>
      <c r="N1" s="730"/>
    </row>
    <row r="2" spans="1:14" ht="15.75" customHeight="1">
      <c r="A2" s="633" t="s">
        <v>271</v>
      </c>
      <c r="B2" s="492"/>
      <c r="C2" s="492"/>
      <c r="D2" s="492"/>
      <c r="E2" s="492"/>
      <c r="F2" s="492"/>
      <c r="G2" s="492"/>
      <c r="H2" s="492"/>
      <c r="I2" s="492"/>
      <c r="J2" s="492"/>
      <c r="K2" s="492"/>
      <c r="L2" s="492"/>
      <c r="M2" s="492"/>
      <c r="N2" s="492"/>
    </row>
    <row r="3" spans="1:14" ht="15.75" customHeight="1">
      <c r="A3" s="587" t="s">
        <v>272</v>
      </c>
      <c r="B3" s="490"/>
      <c r="C3" s="490"/>
      <c r="D3" s="490"/>
      <c r="E3" s="490"/>
      <c r="F3" s="490"/>
      <c r="G3" s="490"/>
      <c r="H3" s="490"/>
      <c r="I3" s="490"/>
      <c r="J3" s="490"/>
      <c r="K3" s="490"/>
      <c r="L3" s="490"/>
      <c r="M3" s="490"/>
      <c r="N3" s="490"/>
    </row>
    <row r="4" spans="1:14" ht="13.5" thickBot="1">
      <c r="A4" s="718" t="s">
        <v>273</v>
      </c>
      <c r="B4" s="661"/>
      <c r="C4" s="661"/>
      <c r="D4" s="661"/>
      <c r="E4" s="661"/>
      <c r="F4" s="661"/>
      <c r="G4" s="661"/>
      <c r="H4" s="661"/>
      <c r="I4" s="661"/>
      <c r="J4" s="661"/>
      <c r="K4" s="661"/>
      <c r="L4" s="661"/>
      <c r="M4" s="661"/>
      <c r="N4" s="661"/>
    </row>
    <row r="5" spans="1:14" ht="24" customHeight="1">
      <c r="A5" s="697" t="s">
        <v>265</v>
      </c>
      <c r="B5" s="698"/>
      <c r="C5" s="216"/>
      <c r="D5" s="214" t="s">
        <v>266</v>
      </c>
      <c r="E5" s="283"/>
      <c r="F5" s="215" t="s">
        <v>267</v>
      </c>
      <c r="G5" s="699"/>
      <c r="H5" s="700"/>
      <c r="I5" s="214" t="s">
        <v>268</v>
      </c>
      <c r="J5" s="699"/>
      <c r="K5" s="719"/>
      <c r="L5" s="719"/>
      <c r="M5" s="719"/>
      <c r="N5" s="720"/>
    </row>
    <row r="6" spans="1:14" ht="27" customHeight="1" thickBot="1">
      <c r="A6" s="721" t="s">
        <v>269</v>
      </c>
      <c r="B6" s="539"/>
      <c r="C6" s="539"/>
      <c r="D6" s="539"/>
      <c r="E6" s="539"/>
      <c r="F6" s="539"/>
      <c r="G6" s="539"/>
      <c r="H6" s="539"/>
      <c r="I6" s="722"/>
      <c r="J6" s="723"/>
      <c r="K6" s="723"/>
      <c r="L6" s="723"/>
      <c r="M6" s="723"/>
      <c r="N6" s="724"/>
    </row>
    <row r="7" spans="1:14" ht="26.25" customHeight="1">
      <c r="A7" s="713" t="s">
        <v>335</v>
      </c>
      <c r="B7" s="714"/>
      <c r="C7" s="714"/>
      <c r="D7" s="714"/>
      <c r="E7" s="715"/>
      <c r="F7" s="704" t="s">
        <v>275</v>
      </c>
      <c r="G7" s="739"/>
      <c r="H7" s="704" t="s">
        <v>276</v>
      </c>
      <c r="I7" s="705"/>
      <c r="J7" s="706" t="s">
        <v>331</v>
      </c>
      <c r="K7" s="707"/>
      <c r="L7" s="707"/>
      <c r="M7" s="707"/>
      <c r="N7" s="708"/>
    </row>
    <row r="8" spans="1:14" ht="11.25" customHeight="1">
      <c r="A8" s="731">
        <v>1</v>
      </c>
      <c r="B8" s="539"/>
      <c r="C8" s="539"/>
      <c r="D8" s="539"/>
      <c r="E8" s="732"/>
      <c r="F8" s="709">
        <v>2</v>
      </c>
      <c r="G8" s="740"/>
      <c r="H8" s="709">
        <v>3</v>
      </c>
      <c r="I8" s="710"/>
      <c r="J8" s="709">
        <v>4</v>
      </c>
      <c r="K8" s="711"/>
      <c r="L8" s="711"/>
      <c r="M8" s="711"/>
      <c r="N8" s="712"/>
    </row>
    <row r="9" spans="1:14" ht="15.75" customHeight="1">
      <c r="A9" s="19">
        <v>1</v>
      </c>
      <c r="B9" s="733" t="str">
        <f>+CONCATENATE("B - ",I6)</f>
        <v>B - </v>
      </c>
      <c r="C9" s="734"/>
      <c r="D9" s="734"/>
      <c r="E9" s="735"/>
      <c r="F9" s="679">
        <f>+Př4!D35</f>
        <v>0</v>
      </c>
      <c r="G9" s="741"/>
      <c r="H9" s="679">
        <f>+Př4!G35</f>
        <v>0</v>
      </c>
      <c r="I9" s="680"/>
      <c r="J9" s="39"/>
      <c r="K9" s="39"/>
      <c r="L9" s="39"/>
      <c r="M9" s="39"/>
      <c r="N9" s="40"/>
    </row>
    <row r="10" spans="1:14" ht="15.75" customHeight="1">
      <c r="A10" s="19">
        <v>2</v>
      </c>
      <c r="B10" s="733"/>
      <c r="C10" s="734"/>
      <c r="D10" s="734"/>
      <c r="E10" s="735"/>
      <c r="F10" s="681">
        <v>0</v>
      </c>
      <c r="G10" s="741"/>
      <c r="H10" s="681">
        <v>0</v>
      </c>
      <c r="I10" s="680"/>
      <c r="J10" s="39"/>
      <c r="K10" s="39"/>
      <c r="L10" s="39"/>
      <c r="M10" s="39"/>
      <c r="N10" s="40"/>
    </row>
    <row r="11" spans="1:14" ht="15.75" customHeight="1">
      <c r="A11" s="19">
        <v>3</v>
      </c>
      <c r="B11" s="733"/>
      <c r="C11" s="734"/>
      <c r="D11" s="734"/>
      <c r="E11" s="735"/>
      <c r="F11" s="681">
        <v>0</v>
      </c>
      <c r="G11" s="741"/>
      <c r="H11" s="681">
        <v>0</v>
      </c>
      <c r="I11" s="680"/>
      <c r="J11" s="39"/>
      <c r="K11" s="39"/>
      <c r="L11" s="39"/>
      <c r="M11" s="39"/>
      <c r="N11" s="40"/>
    </row>
    <row r="12" spans="1:14" ht="15.75" customHeight="1">
      <c r="A12" s="19">
        <v>4</v>
      </c>
      <c r="B12" s="733"/>
      <c r="C12" s="734"/>
      <c r="D12" s="734"/>
      <c r="E12" s="735"/>
      <c r="F12" s="681">
        <v>0</v>
      </c>
      <c r="G12" s="741"/>
      <c r="H12" s="681">
        <v>0</v>
      </c>
      <c r="I12" s="680"/>
      <c r="J12" s="39"/>
      <c r="K12" s="39"/>
      <c r="L12" s="39"/>
      <c r="M12" s="39"/>
      <c r="N12" s="40"/>
    </row>
    <row r="13" spans="1:14" ht="15.75" customHeight="1">
      <c r="A13" s="19">
        <v>5</v>
      </c>
      <c r="B13" s="733"/>
      <c r="C13" s="734"/>
      <c r="D13" s="734"/>
      <c r="E13" s="735"/>
      <c r="F13" s="681">
        <v>0</v>
      </c>
      <c r="G13" s="741"/>
      <c r="H13" s="681">
        <v>0</v>
      </c>
      <c r="I13" s="680"/>
      <c r="J13" s="39"/>
      <c r="K13" s="39"/>
      <c r="L13" s="39"/>
      <c r="M13" s="39"/>
      <c r="N13" s="40"/>
    </row>
    <row r="14" spans="1:14" ht="15.75" customHeight="1" thickBot="1">
      <c r="A14" s="36">
        <v>6</v>
      </c>
      <c r="B14" s="736"/>
      <c r="C14" s="737"/>
      <c r="D14" s="737"/>
      <c r="E14" s="738"/>
      <c r="F14" s="695">
        <v>0</v>
      </c>
      <c r="G14" s="696"/>
      <c r="H14" s="695">
        <v>0</v>
      </c>
      <c r="I14" s="703"/>
      <c r="J14" s="217"/>
      <c r="K14" s="217"/>
      <c r="L14" s="217"/>
      <c r="M14" s="217"/>
      <c r="N14" s="218"/>
    </row>
    <row r="15" spans="1:14" ht="21.75" customHeight="1">
      <c r="A15" s="701" t="s">
        <v>274</v>
      </c>
      <c r="B15" s="702"/>
      <c r="C15" s="702"/>
      <c r="D15" s="702"/>
      <c r="E15" s="702"/>
      <c r="F15" s="702"/>
      <c r="G15" s="702"/>
      <c r="H15" s="702"/>
      <c r="I15" s="702"/>
      <c r="J15" s="702"/>
      <c r="K15" s="702"/>
      <c r="L15" s="702"/>
      <c r="M15" s="702"/>
      <c r="N15" s="702"/>
    </row>
    <row r="16" spans="1:14" ht="18" customHeight="1" thickBot="1">
      <c r="A16" s="633" t="s">
        <v>516</v>
      </c>
      <c r="B16" s="492"/>
      <c r="C16" s="492"/>
      <c r="D16" s="492"/>
      <c r="E16" s="492"/>
      <c r="F16" s="492"/>
      <c r="G16" s="492"/>
      <c r="H16" s="492"/>
      <c r="I16" s="492"/>
      <c r="J16" s="492"/>
      <c r="K16" s="492"/>
      <c r="L16" s="492"/>
      <c r="M16" s="492"/>
      <c r="N16" s="492"/>
    </row>
    <row r="17" spans="1:14" ht="15" customHeight="1">
      <c r="A17" s="687"/>
      <c r="B17" s="688"/>
      <c r="C17" s="688"/>
      <c r="D17" s="688"/>
      <c r="E17" s="689"/>
      <c r="F17" s="682" t="s">
        <v>339</v>
      </c>
      <c r="G17" s="683"/>
      <c r="H17" s="684"/>
      <c r="I17" s="682" t="s">
        <v>379</v>
      </c>
      <c r="J17" s="685"/>
      <c r="K17" s="685"/>
      <c r="L17" s="685"/>
      <c r="M17" s="685"/>
      <c r="N17" s="686"/>
    </row>
    <row r="18" spans="1:14" ht="24" customHeight="1">
      <c r="A18" s="79">
        <v>1</v>
      </c>
      <c r="B18" s="674" t="s">
        <v>517</v>
      </c>
      <c r="C18" s="674"/>
      <c r="D18" s="674"/>
      <c r="E18" s="675"/>
      <c r="F18" s="669">
        <v>0</v>
      </c>
      <c r="G18" s="670"/>
      <c r="H18" s="671"/>
      <c r="I18" s="665"/>
      <c r="J18" s="539"/>
      <c r="K18" s="539"/>
      <c r="L18" s="539"/>
      <c r="M18" s="539"/>
      <c r="N18" s="666"/>
    </row>
    <row r="19" spans="1:14" ht="24" customHeight="1">
      <c r="A19" s="79">
        <v>2</v>
      </c>
      <c r="B19" s="674" t="s">
        <v>518</v>
      </c>
      <c r="C19" s="674"/>
      <c r="D19" s="674"/>
      <c r="E19" s="675"/>
      <c r="F19" s="669">
        <v>0</v>
      </c>
      <c r="G19" s="670"/>
      <c r="H19" s="671"/>
      <c r="I19" s="665"/>
      <c r="J19" s="539"/>
      <c r="K19" s="539"/>
      <c r="L19" s="539"/>
      <c r="M19" s="539"/>
      <c r="N19" s="666"/>
    </row>
    <row r="20" spans="1:14" ht="24" customHeight="1">
      <c r="A20" s="79">
        <v>3</v>
      </c>
      <c r="B20" s="667" t="s">
        <v>521</v>
      </c>
      <c r="C20" s="667"/>
      <c r="D20" s="667"/>
      <c r="E20" s="668"/>
      <c r="F20" s="669">
        <v>0</v>
      </c>
      <c r="G20" s="670"/>
      <c r="H20" s="671"/>
      <c r="I20" s="665"/>
      <c r="J20" s="539"/>
      <c r="K20" s="539"/>
      <c r="L20" s="539"/>
      <c r="M20" s="539"/>
      <c r="N20" s="666"/>
    </row>
    <row r="21" spans="1:14" ht="24" customHeight="1">
      <c r="A21" s="79">
        <v>4</v>
      </c>
      <c r="B21" s="674" t="s">
        <v>519</v>
      </c>
      <c r="C21" s="674"/>
      <c r="D21" s="674"/>
      <c r="E21" s="675"/>
      <c r="F21" s="669">
        <v>0</v>
      </c>
      <c r="G21" s="670"/>
      <c r="H21" s="671"/>
      <c r="I21" s="665"/>
      <c r="J21" s="539"/>
      <c r="K21" s="539"/>
      <c r="L21" s="539"/>
      <c r="M21" s="539"/>
      <c r="N21" s="666"/>
    </row>
    <row r="22" spans="1:14" ht="36" customHeight="1">
      <c r="A22" s="79">
        <v>5</v>
      </c>
      <c r="B22" s="674" t="s">
        <v>520</v>
      </c>
      <c r="C22" s="674"/>
      <c r="D22" s="674"/>
      <c r="E22" s="675"/>
      <c r="F22" s="669">
        <v>0</v>
      </c>
      <c r="G22" s="670"/>
      <c r="H22" s="671"/>
      <c r="I22" s="665"/>
      <c r="J22" s="539"/>
      <c r="K22" s="539"/>
      <c r="L22" s="539"/>
      <c r="M22" s="539"/>
      <c r="N22" s="666"/>
    </row>
    <row r="23" spans="1:14" ht="24" customHeight="1" thickBot="1">
      <c r="A23" s="78">
        <v>6</v>
      </c>
      <c r="B23" s="690" t="s">
        <v>522</v>
      </c>
      <c r="C23" s="690"/>
      <c r="D23" s="690"/>
      <c r="E23" s="691"/>
      <c r="F23" s="676">
        <f>SUM(F18:F22)</f>
        <v>0</v>
      </c>
      <c r="G23" s="677"/>
      <c r="H23" s="678"/>
      <c r="I23" s="672"/>
      <c r="J23" s="501"/>
      <c r="K23" s="501"/>
      <c r="L23" s="501"/>
      <c r="M23" s="501"/>
      <c r="N23" s="673"/>
    </row>
    <row r="24" spans="1:14" ht="18" customHeight="1" thickBot="1">
      <c r="A24" s="633" t="s">
        <v>32</v>
      </c>
      <c r="B24" s="492"/>
      <c r="C24" s="492"/>
      <c r="D24" s="492"/>
      <c r="E24" s="492"/>
      <c r="F24" s="492"/>
      <c r="G24" s="492"/>
      <c r="H24" s="492"/>
      <c r="I24" s="492"/>
      <c r="J24" s="492"/>
      <c r="K24" s="492"/>
      <c r="L24" s="492"/>
      <c r="M24" s="492"/>
      <c r="N24" s="492"/>
    </row>
    <row r="25" spans="1:14" ht="12" customHeight="1">
      <c r="A25" s="687"/>
      <c r="B25" s="688"/>
      <c r="C25" s="688"/>
      <c r="D25" s="688"/>
      <c r="E25" s="689"/>
      <c r="F25" s="682" t="s">
        <v>339</v>
      </c>
      <c r="G25" s="683"/>
      <c r="H25" s="684"/>
      <c r="I25" s="682" t="s">
        <v>379</v>
      </c>
      <c r="J25" s="685"/>
      <c r="K25" s="685"/>
      <c r="L25" s="685"/>
      <c r="M25" s="685"/>
      <c r="N25" s="686"/>
    </row>
    <row r="26" spans="1:14" ht="24.75" customHeight="1">
      <c r="A26" s="79">
        <v>1</v>
      </c>
      <c r="B26" s="674" t="s">
        <v>523</v>
      </c>
      <c r="C26" s="674"/>
      <c r="D26" s="674"/>
      <c r="E26" s="675"/>
      <c r="F26" s="669">
        <v>0</v>
      </c>
      <c r="G26" s="670"/>
      <c r="H26" s="671"/>
      <c r="I26" s="665"/>
      <c r="J26" s="539"/>
      <c r="K26" s="539"/>
      <c r="L26" s="539"/>
      <c r="M26" s="539"/>
      <c r="N26" s="666"/>
    </row>
    <row r="27" spans="1:14" ht="24.75" customHeight="1">
      <c r="A27" s="79">
        <v>2</v>
      </c>
      <c r="B27" s="674" t="s">
        <v>524</v>
      </c>
      <c r="C27" s="674"/>
      <c r="D27" s="674"/>
      <c r="E27" s="675"/>
      <c r="F27" s="692">
        <f>+Př4!G36</f>
        <v>0</v>
      </c>
      <c r="G27" s="670"/>
      <c r="H27" s="671"/>
      <c r="I27" s="665"/>
      <c r="J27" s="539"/>
      <c r="K27" s="539"/>
      <c r="L27" s="539"/>
      <c r="M27" s="539"/>
      <c r="N27" s="666"/>
    </row>
    <row r="28" spans="1:14" ht="24.75" customHeight="1">
      <c r="A28" s="79">
        <v>3</v>
      </c>
      <c r="B28" s="667" t="s">
        <v>525</v>
      </c>
      <c r="C28" s="667"/>
      <c r="D28" s="667"/>
      <c r="E28" s="668"/>
      <c r="F28" s="669">
        <v>0</v>
      </c>
      <c r="G28" s="670"/>
      <c r="H28" s="671"/>
      <c r="I28" s="665"/>
      <c r="J28" s="539"/>
      <c r="K28" s="539"/>
      <c r="L28" s="539"/>
      <c r="M28" s="539"/>
      <c r="N28" s="666"/>
    </row>
    <row r="29" spans="1:14" ht="24.75" customHeight="1">
      <c r="A29" s="79">
        <v>4</v>
      </c>
      <c r="B29" s="667" t="s">
        <v>526</v>
      </c>
      <c r="C29" s="667"/>
      <c r="D29" s="667"/>
      <c r="E29" s="668"/>
      <c r="F29" s="669">
        <v>0</v>
      </c>
      <c r="G29" s="670"/>
      <c r="H29" s="671"/>
      <c r="I29" s="665"/>
      <c r="J29" s="539"/>
      <c r="K29" s="539"/>
      <c r="L29" s="539"/>
      <c r="M29" s="539"/>
      <c r="N29" s="666"/>
    </row>
    <row r="30" spans="1:14" ht="36" customHeight="1">
      <c r="A30" s="79">
        <v>5</v>
      </c>
      <c r="B30" s="667" t="s">
        <v>528</v>
      </c>
      <c r="C30" s="667"/>
      <c r="D30" s="667"/>
      <c r="E30" s="668"/>
      <c r="F30" s="669">
        <v>0</v>
      </c>
      <c r="G30" s="670"/>
      <c r="H30" s="671"/>
      <c r="I30" s="665"/>
      <c r="J30" s="539"/>
      <c r="K30" s="539"/>
      <c r="L30" s="539"/>
      <c r="M30" s="539"/>
      <c r="N30" s="666"/>
    </row>
    <row r="31" spans="1:14" ht="24" customHeight="1">
      <c r="A31" s="79">
        <v>6</v>
      </c>
      <c r="B31" s="667" t="s">
        <v>529</v>
      </c>
      <c r="C31" s="667"/>
      <c r="D31" s="667"/>
      <c r="E31" s="668"/>
      <c r="F31" s="669">
        <v>0</v>
      </c>
      <c r="G31" s="670"/>
      <c r="H31" s="671"/>
      <c r="I31" s="665"/>
      <c r="J31" s="539"/>
      <c r="K31" s="539"/>
      <c r="L31" s="539"/>
      <c r="M31" s="539"/>
      <c r="N31" s="666"/>
    </row>
    <row r="32" spans="1:14" ht="36" customHeight="1">
      <c r="A32" s="79">
        <v>7</v>
      </c>
      <c r="B32" s="674" t="s">
        <v>530</v>
      </c>
      <c r="C32" s="674"/>
      <c r="D32" s="674"/>
      <c r="E32" s="675"/>
      <c r="F32" s="669">
        <v>0</v>
      </c>
      <c r="G32" s="670"/>
      <c r="H32" s="671"/>
      <c r="I32" s="665"/>
      <c r="J32" s="539"/>
      <c r="K32" s="539"/>
      <c r="L32" s="539"/>
      <c r="M32" s="539"/>
      <c r="N32" s="666"/>
    </row>
    <row r="33" spans="1:14" ht="18" customHeight="1" thickBot="1">
      <c r="A33" s="78">
        <v>8</v>
      </c>
      <c r="B33" s="690" t="s">
        <v>527</v>
      </c>
      <c r="C33" s="690"/>
      <c r="D33" s="690"/>
      <c r="E33" s="691"/>
      <c r="F33" s="676">
        <f>SUM(F26:F32)</f>
        <v>0</v>
      </c>
      <c r="G33" s="677"/>
      <c r="H33" s="678"/>
      <c r="I33" s="672"/>
      <c r="J33" s="501"/>
      <c r="K33" s="501"/>
      <c r="L33" s="501"/>
      <c r="M33" s="501"/>
      <c r="N33" s="673"/>
    </row>
    <row r="34" spans="1:14" ht="11.25" customHeight="1">
      <c r="A34" s="693" t="s">
        <v>655</v>
      </c>
      <c r="B34" s="693"/>
      <c r="C34" s="693"/>
      <c r="D34" s="693"/>
      <c r="E34" s="694"/>
      <c r="F34" s="694"/>
      <c r="G34" s="694"/>
      <c r="H34" s="694"/>
      <c r="I34" s="694"/>
      <c r="J34" s="694"/>
      <c r="K34" s="694"/>
      <c r="L34" s="694"/>
      <c r="M34" s="694"/>
      <c r="N34" s="694"/>
    </row>
    <row r="35" spans="1:14" ht="12.75">
      <c r="A35" s="6"/>
      <c r="B35" s="6"/>
      <c r="C35" s="6"/>
      <c r="D35" s="6"/>
      <c r="E35" s="6"/>
      <c r="F35" s="6"/>
      <c r="G35" s="6"/>
      <c r="H35" s="6"/>
      <c r="I35" s="6"/>
      <c r="J35" s="6"/>
      <c r="K35" s="6"/>
      <c r="L35" s="6"/>
      <c r="M35" s="6"/>
      <c r="N35" s="6"/>
    </row>
    <row r="36" spans="1:14" ht="12.75">
      <c r="A36" s="6"/>
      <c r="B36" s="6"/>
      <c r="C36" s="6"/>
      <c r="D36" s="6"/>
      <c r="E36" s="6"/>
      <c r="F36" s="6"/>
      <c r="G36" s="6"/>
      <c r="H36" s="6"/>
      <c r="I36" s="6"/>
      <c r="J36" s="6"/>
      <c r="K36" s="6"/>
      <c r="L36" s="6"/>
      <c r="M36" s="6"/>
      <c r="N36" s="6"/>
    </row>
    <row r="37" spans="1:14" ht="12.75">
      <c r="A37" s="6"/>
      <c r="B37" s="6"/>
      <c r="C37" s="6"/>
      <c r="D37" s="6"/>
      <c r="E37" s="6"/>
      <c r="F37" s="6"/>
      <c r="G37" s="6"/>
      <c r="H37" s="6"/>
      <c r="I37" s="6"/>
      <c r="J37" s="6"/>
      <c r="K37" s="6"/>
      <c r="L37" s="6"/>
      <c r="M37" s="6"/>
      <c r="N37" s="6"/>
    </row>
    <row r="38" spans="1:14" ht="12.75">
      <c r="A38" s="6"/>
      <c r="B38" s="6"/>
      <c r="C38" s="6"/>
      <c r="D38" s="6"/>
      <c r="E38" s="6"/>
      <c r="F38" s="6"/>
      <c r="G38" s="6"/>
      <c r="H38" s="6"/>
      <c r="I38" s="6"/>
      <c r="J38" s="6"/>
      <c r="K38" s="6"/>
      <c r="L38" s="6"/>
      <c r="M38" s="6"/>
      <c r="N38" s="6"/>
    </row>
    <row r="39" spans="1:14" ht="12.75">
      <c r="A39" s="6"/>
      <c r="B39" s="6"/>
      <c r="C39" s="6"/>
      <c r="D39" s="6"/>
      <c r="E39" s="6"/>
      <c r="F39" s="6"/>
      <c r="G39" s="6"/>
      <c r="H39" s="6"/>
      <c r="I39" s="6"/>
      <c r="J39" s="6"/>
      <c r="K39" s="6"/>
      <c r="L39" s="6"/>
      <c r="M39" s="6"/>
      <c r="N39" s="6"/>
    </row>
    <row r="40" spans="1:14" ht="12.75">
      <c r="A40" s="6"/>
      <c r="B40" s="6"/>
      <c r="C40" s="6"/>
      <c r="D40" s="6"/>
      <c r="E40" s="6"/>
      <c r="F40" s="6"/>
      <c r="G40" s="6"/>
      <c r="H40" s="6"/>
      <c r="I40" s="6"/>
      <c r="J40" s="6"/>
      <c r="K40" s="6"/>
      <c r="L40" s="6"/>
      <c r="M40" s="6"/>
      <c r="N40" s="6"/>
    </row>
    <row r="41" spans="1:14" ht="12.75">
      <c r="A41" s="6"/>
      <c r="B41" s="6"/>
      <c r="C41" s="6"/>
      <c r="D41" s="6"/>
      <c r="E41" s="6"/>
      <c r="F41" s="6"/>
      <c r="G41" s="6"/>
      <c r="H41" s="6"/>
      <c r="I41" s="6"/>
      <c r="J41" s="6"/>
      <c r="K41" s="6"/>
      <c r="L41" s="6"/>
      <c r="M41" s="6"/>
      <c r="N41" s="6"/>
    </row>
    <row r="42" spans="1:14" ht="12.75">
      <c r="A42" s="6"/>
      <c r="B42" s="6"/>
      <c r="C42" s="6"/>
      <c r="D42" s="6"/>
      <c r="E42" s="6"/>
      <c r="F42" s="6"/>
      <c r="G42" s="6"/>
      <c r="H42" s="6"/>
      <c r="I42" s="6"/>
      <c r="J42" s="6"/>
      <c r="K42" s="6"/>
      <c r="L42" s="6"/>
      <c r="M42" s="6"/>
      <c r="N42" s="6"/>
    </row>
    <row r="43" spans="1:14" ht="12.75">
      <c r="A43" s="6"/>
      <c r="B43" s="6"/>
      <c r="C43" s="6"/>
      <c r="D43" s="6"/>
      <c r="E43" s="6"/>
      <c r="F43" s="6"/>
      <c r="G43" s="6"/>
      <c r="H43" s="6"/>
      <c r="I43" s="6"/>
      <c r="J43" s="6"/>
      <c r="K43" s="6"/>
      <c r="L43" s="6"/>
      <c r="M43" s="6"/>
      <c r="N43" s="6"/>
    </row>
    <row r="44" spans="1:14" ht="12.75">
      <c r="A44" s="6"/>
      <c r="B44" s="6"/>
      <c r="C44" s="6"/>
      <c r="D44" s="6"/>
      <c r="E44" s="6"/>
      <c r="F44" s="6"/>
      <c r="G44" s="6"/>
      <c r="H44" s="6"/>
      <c r="I44" s="6"/>
      <c r="J44" s="6"/>
      <c r="K44" s="6"/>
      <c r="L44" s="6"/>
      <c r="M44" s="6"/>
      <c r="N44" s="6"/>
    </row>
    <row r="45" spans="1:14" ht="12.75">
      <c r="A45" s="6"/>
      <c r="B45" s="6"/>
      <c r="C45" s="6"/>
      <c r="D45" s="6"/>
      <c r="E45" s="6"/>
      <c r="F45" s="6"/>
      <c r="G45" s="6"/>
      <c r="H45" s="6"/>
      <c r="I45" s="6"/>
      <c r="J45" s="6"/>
      <c r="K45" s="6"/>
      <c r="L45" s="6"/>
      <c r="M45" s="6"/>
      <c r="N45" s="6"/>
    </row>
    <row r="46" spans="1:14" ht="12.75">
      <c r="A46" s="6"/>
      <c r="B46" s="6"/>
      <c r="C46" s="6"/>
      <c r="D46" s="6"/>
      <c r="E46" s="6"/>
      <c r="F46" s="6"/>
      <c r="G46" s="6"/>
      <c r="H46" s="6"/>
      <c r="I46" s="6"/>
      <c r="J46" s="6"/>
      <c r="K46" s="6"/>
      <c r="L46" s="6"/>
      <c r="M46" s="6"/>
      <c r="N46" s="6"/>
    </row>
    <row r="47" spans="1:14" ht="12.75">
      <c r="A47" s="6"/>
      <c r="B47" s="6"/>
      <c r="C47" s="6"/>
      <c r="D47" s="6"/>
      <c r="E47" s="6"/>
      <c r="F47" s="6"/>
      <c r="G47" s="6"/>
      <c r="H47" s="6"/>
      <c r="I47" s="6"/>
      <c r="J47" s="6"/>
      <c r="K47" s="6"/>
      <c r="L47" s="6"/>
      <c r="M47" s="6"/>
      <c r="N47" s="6"/>
    </row>
    <row r="48" spans="1:14" ht="12.75">
      <c r="A48" s="6"/>
      <c r="B48" s="6"/>
      <c r="C48" s="6"/>
      <c r="D48" s="6"/>
      <c r="E48" s="6"/>
      <c r="F48" s="6"/>
      <c r="G48" s="6"/>
      <c r="H48" s="6"/>
      <c r="I48" s="6"/>
      <c r="J48" s="6"/>
      <c r="K48" s="6"/>
      <c r="L48" s="6"/>
      <c r="M48" s="6"/>
      <c r="N48" s="6"/>
    </row>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sheetData>
  <sheetProtection password="EF65" sheet="1" objects="1" scenarios="1"/>
  <mergeCells count="89">
    <mergeCell ref="B12:E12"/>
    <mergeCell ref="B13:E13"/>
    <mergeCell ref="B14:E14"/>
    <mergeCell ref="F7:G7"/>
    <mergeCell ref="F8:G8"/>
    <mergeCell ref="F9:G9"/>
    <mergeCell ref="F10:G10"/>
    <mergeCell ref="F11:G11"/>
    <mergeCell ref="F12:G12"/>
    <mergeCell ref="F13:G13"/>
    <mergeCell ref="A8:E8"/>
    <mergeCell ref="B9:E9"/>
    <mergeCell ref="B10:E10"/>
    <mergeCell ref="B11:E11"/>
    <mergeCell ref="A7:E7"/>
    <mergeCell ref="A1:E1"/>
    <mergeCell ref="A2:N2"/>
    <mergeCell ref="A3:N3"/>
    <mergeCell ref="A4:N4"/>
    <mergeCell ref="J5:N5"/>
    <mergeCell ref="A6:H6"/>
    <mergeCell ref="I6:N6"/>
    <mergeCell ref="F1:H1"/>
    <mergeCell ref="I1:N1"/>
    <mergeCell ref="F14:G14"/>
    <mergeCell ref="A5:B5"/>
    <mergeCell ref="G5:H5"/>
    <mergeCell ref="A15:N15"/>
    <mergeCell ref="H13:I13"/>
    <mergeCell ref="H14:I14"/>
    <mergeCell ref="H7:I7"/>
    <mergeCell ref="J7:N7"/>
    <mergeCell ref="H8:I8"/>
    <mergeCell ref="J8:N8"/>
    <mergeCell ref="I32:N32"/>
    <mergeCell ref="F33:H33"/>
    <mergeCell ref="I33:N33"/>
    <mergeCell ref="A34:N34"/>
    <mergeCell ref="B32:E32"/>
    <mergeCell ref="B33:E33"/>
    <mergeCell ref="F32:H32"/>
    <mergeCell ref="B29:E29"/>
    <mergeCell ref="F26:H26"/>
    <mergeCell ref="I26:N26"/>
    <mergeCell ref="F27:H27"/>
    <mergeCell ref="I27:N27"/>
    <mergeCell ref="F28:H28"/>
    <mergeCell ref="I28:N28"/>
    <mergeCell ref="F29:H29"/>
    <mergeCell ref="I29:N29"/>
    <mergeCell ref="B23:E23"/>
    <mergeCell ref="B26:E26"/>
    <mergeCell ref="B27:E27"/>
    <mergeCell ref="B28:E28"/>
    <mergeCell ref="A24:N24"/>
    <mergeCell ref="A25:E25"/>
    <mergeCell ref="F25:H25"/>
    <mergeCell ref="I25:N25"/>
    <mergeCell ref="A16:N16"/>
    <mergeCell ref="F17:H17"/>
    <mergeCell ref="I17:N17"/>
    <mergeCell ref="F18:H18"/>
    <mergeCell ref="A17:E17"/>
    <mergeCell ref="H9:I9"/>
    <mergeCell ref="H10:I10"/>
    <mergeCell ref="H11:I11"/>
    <mergeCell ref="H12:I12"/>
    <mergeCell ref="I19:N19"/>
    <mergeCell ref="I20:N20"/>
    <mergeCell ref="B19:E19"/>
    <mergeCell ref="B20:E20"/>
    <mergeCell ref="F19:H19"/>
    <mergeCell ref="F20:H20"/>
    <mergeCell ref="I21:N21"/>
    <mergeCell ref="I22:N22"/>
    <mergeCell ref="I23:N23"/>
    <mergeCell ref="B18:E18"/>
    <mergeCell ref="I18:N18"/>
    <mergeCell ref="B21:E21"/>
    <mergeCell ref="F21:H21"/>
    <mergeCell ref="F22:H22"/>
    <mergeCell ref="F23:H23"/>
    <mergeCell ref="B22:E22"/>
    <mergeCell ref="I30:N30"/>
    <mergeCell ref="B31:E31"/>
    <mergeCell ref="F31:H31"/>
    <mergeCell ref="I31:N31"/>
    <mergeCell ref="B30:E30"/>
    <mergeCell ref="F30:H30"/>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B62"/>
  <sheetViews>
    <sheetView workbookViewId="0" topLeftCell="A1">
      <selection activeCell="B5" sqref="B5"/>
    </sheetView>
  </sheetViews>
  <sheetFormatPr defaultColWidth="9.140625" defaultRowHeight="12.75"/>
  <cols>
    <col min="1" max="1" width="3.7109375" style="2" customWidth="1"/>
    <col min="2" max="2" width="17.7109375" style="2" customWidth="1"/>
    <col min="3" max="4" width="10.7109375" style="2" customWidth="1"/>
    <col min="5" max="7" width="17.7109375" style="2" customWidth="1"/>
    <col min="8" max="46" width="9.140625" style="6" customWidth="1"/>
    <col min="47" max="16384" width="9.140625" style="2" customWidth="1"/>
  </cols>
  <sheetData>
    <row r="1" spans="1:7" ht="12" customHeight="1" thickBot="1">
      <c r="A1" s="742" t="s">
        <v>532</v>
      </c>
      <c r="B1" s="492"/>
      <c r="C1" s="492"/>
      <c r="D1" s="492"/>
      <c r="E1" s="492"/>
      <c r="F1" s="492"/>
      <c r="G1" s="492"/>
    </row>
    <row r="2" spans="1:7" ht="12" customHeight="1">
      <c r="A2" s="743" t="s">
        <v>531</v>
      </c>
      <c r="B2" s="744"/>
      <c r="C2" s="744"/>
      <c r="D2" s="744"/>
      <c r="E2" s="744"/>
      <c r="F2" s="744"/>
      <c r="G2" s="745"/>
    </row>
    <row r="3" spans="1:7" ht="12" customHeight="1">
      <c r="A3" s="750"/>
      <c r="B3" s="225">
        <v>1</v>
      </c>
      <c r="C3" s="746">
        <v>2</v>
      </c>
      <c r="D3" s="746"/>
      <c r="E3" s="225">
        <v>3</v>
      </c>
      <c r="F3" s="225">
        <v>4</v>
      </c>
      <c r="G3" s="226">
        <v>5</v>
      </c>
    </row>
    <row r="4" spans="1:7" ht="12" customHeight="1">
      <c r="A4" s="751"/>
      <c r="B4" s="221" t="s">
        <v>533</v>
      </c>
      <c r="C4" s="747" t="s">
        <v>534</v>
      </c>
      <c r="D4" s="747"/>
      <c r="E4" s="221" t="s">
        <v>340</v>
      </c>
      <c r="F4" s="221" t="s">
        <v>535</v>
      </c>
      <c r="G4" s="222" t="s">
        <v>536</v>
      </c>
    </row>
    <row r="5" spans="1:7" ht="13.5" customHeight="1">
      <c r="A5" s="223">
        <v>1</v>
      </c>
      <c r="B5" s="227"/>
      <c r="C5" s="748"/>
      <c r="D5" s="748"/>
      <c r="E5" s="228"/>
      <c r="F5" s="233"/>
      <c r="G5" s="230"/>
    </row>
    <row r="6" spans="1:7" ht="13.5" customHeight="1">
      <c r="A6" s="223">
        <v>2</v>
      </c>
      <c r="B6" s="227"/>
      <c r="C6" s="748"/>
      <c r="D6" s="748"/>
      <c r="E6" s="229"/>
      <c r="F6" s="231"/>
      <c r="G6" s="232"/>
    </row>
    <row r="7" spans="1:7" ht="13.5" customHeight="1" thickBot="1">
      <c r="A7" s="224">
        <v>3</v>
      </c>
      <c r="B7" s="234"/>
      <c r="C7" s="749"/>
      <c r="D7" s="749"/>
      <c r="E7" s="235"/>
      <c r="F7" s="236"/>
      <c r="G7" s="237"/>
    </row>
    <row r="8" spans="1:7" ht="9" customHeight="1">
      <c r="A8" s="761"/>
      <c r="B8" s="762"/>
      <c r="C8" s="762"/>
      <c r="D8" s="762"/>
      <c r="E8" s="762"/>
      <c r="F8" s="762"/>
      <c r="G8" s="762"/>
    </row>
    <row r="9" spans="1:7" ht="12" customHeight="1" thickBot="1">
      <c r="A9" s="752" t="s">
        <v>537</v>
      </c>
      <c r="B9" s="753"/>
      <c r="C9" s="753"/>
      <c r="D9" s="753"/>
      <c r="E9" s="753"/>
      <c r="F9" s="753"/>
      <c r="G9" s="753"/>
    </row>
    <row r="10" spans="1:7" ht="12" customHeight="1">
      <c r="A10" s="754" t="s">
        <v>538</v>
      </c>
      <c r="B10" s="755"/>
      <c r="C10" s="755"/>
      <c r="D10" s="755"/>
      <c r="E10" s="755"/>
      <c r="F10" s="755"/>
      <c r="G10" s="756"/>
    </row>
    <row r="11" spans="1:7" ht="12" customHeight="1">
      <c r="A11" s="759"/>
      <c r="B11" s="757">
        <v>1</v>
      </c>
      <c r="C11" s="758"/>
      <c r="D11" s="757">
        <v>2</v>
      </c>
      <c r="E11" s="758"/>
      <c r="F11" s="238">
        <v>3</v>
      </c>
      <c r="G11" s="239">
        <v>4</v>
      </c>
    </row>
    <row r="12" spans="1:7" ht="27" customHeight="1">
      <c r="A12" s="760"/>
      <c r="B12" s="757" t="s">
        <v>533</v>
      </c>
      <c r="C12" s="758"/>
      <c r="D12" s="757" t="s">
        <v>534</v>
      </c>
      <c r="E12" s="758"/>
      <c r="F12" s="238" t="s">
        <v>340</v>
      </c>
      <c r="G12" s="240" t="s">
        <v>539</v>
      </c>
    </row>
    <row r="13" spans="1:7" ht="13.5" customHeight="1">
      <c r="A13" s="223">
        <v>1</v>
      </c>
      <c r="B13" s="681"/>
      <c r="C13" s="680"/>
      <c r="D13" s="681"/>
      <c r="E13" s="680"/>
      <c r="F13" s="29"/>
      <c r="G13" s="230"/>
    </row>
    <row r="14" spans="1:7" ht="13.5" customHeight="1" thickBot="1">
      <c r="A14" s="224">
        <v>2</v>
      </c>
      <c r="B14" s="695"/>
      <c r="C14" s="703"/>
      <c r="D14" s="695"/>
      <c r="E14" s="703"/>
      <c r="F14" s="30"/>
      <c r="G14" s="237"/>
    </row>
    <row r="15" spans="1:7" ht="9" customHeight="1">
      <c r="A15" s="761"/>
      <c r="B15" s="762"/>
      <c r="C15" s="762"/>
      <c r="D15" s="762"/>
      <c r="E15" s="762"/>
      <c r="F15" s="762"/>
      <c r="G15" s="762"/>
    </row>
    <row r="16" spans="1:7" ht="12" customHeight="1" thickBot="1">
      <c r="A16" s="752" t="s">
        <v>540</v>
      </c>
      <c r="B16" s="753"/>
      <c r="C16" s="753"/>
      <c r="D16" s="753"/>
      <c r="E16" s="753"/>
      <c r="F16" s="753"/>
      <c r="G16" s="753"/>
    </row>
    <row r="17" spans="1:7" ht="12" customHeight="1">
      <c r="A17" s="754" t="s">
        <v>541</v>
      </c>
      <c r="B17" s="755"/>
      <c r="C17" s="755"/>
      <c r="D17" s="755"/>
      <c r="E17" s="755"/>
      <c r="F17" s="755"/>
      <c r="G17" s="756"/>
    </row>
    <row r="18" spans="1:7" ht="12" customHeight="1">
      <c r="A18" s="759"/>
      <c r="B18" s="757">
        <v>1</v>
      </c>
      <c r="C18" s="758"/>
      <c r="D18" s="757">
        <v>2</v>
      </c>
      <c r="E18" s="758"/>
      <c r="F18" s="238">
        <v>3</v>
      </c>
      <c r="G18" s="239">
        <v>4</v>
      </c>
    </row>
    <row r="19" spans="1:7" ht="27" customHeight="1">
      <c r="A19" s="760"/>
      <c r="B19" s="757" t="s">
        <v>533</v>
      </c>
      <c r="C19" s="758"/>
      <c r="D19" s="757" t="s">
        <v>534</v>
      </c>
      <c r="E19" s="758"/>
      <c r="F19" s="238" t="s">
        <v>340</v>
      </c>
      <c r="G19" s="240" t="s">
        <v>539</v>
      </c>
    </row>
    <row r="20" spans="1:7" ht="13.5" customHeight="1" thickBot="1">
      <c r="A20" s="224">
        <v>1</v>
      </c>
      <c r="B20" s="695"/>
      <c r="C20" s="703"/>
      <c r="D20" s="695"/>
      <c r="E20" s="703"/>
      <c r="F20" s="30"/>
      <c r="G20" s="237"/>
    </row>
    <row r="21" spans="1:7" ht="9" customHeight="1">
      <c r="A21" s="761"/>
      <c r="B21" s="762"/>
      <c r="C21" s="762"/>
      <c r="D21" s="762"/>
      <c r="E21" s="762"/>
      <c r="F21" s="762"/>
      <c r="G21" s="762"/>
    </row>
    <row r="22" spans="1:7" ht="12" customHeight="1" thickBot="1">
      <c r="A22" s="763" t="s">
        <v>542</v>
      </c>
      <c r="B22" s="764"/>
      <c r="C22" s="764"/>
      <c r="D22" s="764"/>
      <c r="E22" s="764"/>
      <c r="F22" s="764"/>
      <c r="G22" s="764"/>
    </row>
    <row r="23" spans="1:7" ht="9.75" customHeight="1">
      <c r="A23" s="765" t="s">
        <v>543</v>
      </c>
      <c r="B23" s="766"/>
      <c r="C23" s="766"/>
      <c r="D23" s="766"/>
      <c r="E23" s="766"/>
      <c r="F23" s="241" t="s">
        <v>340</v>
      </c>
      <c r="G23" s="242" t="s">
        <v>341</v>
      </c>
    </row>
    <row r="24" spans="1:7" ht="18" customHeight="1" thickBot="1">
      <c r="A24" s="767"/>
      <c r="B24" s="768"/>
      <c r="C24" s="768"/>
      <c r="D24" s="768"/>
      <c r="E24" s="768"/>
      <c r="F24" s="243"/>
      <c r="G24" s="244"/>
    </row>
    <row r="25" spans="1:7" ht="9" customHeight="1">
      <c r="A25" s="219"/>
      <c r="B25" s="220"/>
      <c r="C25" s="220"/>
      <c r="D25" s="220"/>
      <c r="E25" s="220"/>
      <c r="F25" s="219"/>
      <c r="G25" s="219"/>
    </row>
    <row r="26" spans="1:7" ht="12" customHeight="1">
      <c r="A26" s="763" t="s">
        <v>544</v>
      </c>
      <c r="B26" s="764"/>
      <c r="C26" s="764"/>
      <c r="D26" s="764"/>
      <c r="E26" s="764"/>
      <c r="F26" s="764"/>
      <c r="G26" s="764"/>
    </row>
    <row r="27" spans="1:7" ht="12" customHeight="1" thickBot="1">
      <c r="A27" s="763" t="s">
        <v>545</v>
      </c>
      <c r="B27" s="764"/>
      <c r="C27" s="764"/>
      <c r="D27" s="764"/>
      <c r="E27" s="764"/>
      <c r="F27" s="764"/>
      <c r="G27" s="764"/>
    </row>
    <row r="28" spans="1:7" ht="45.75" customHeight="1">
      <c r="A28" s="771"/>
      <c r="B28" s="249" t="s">
        <v>546</v>
      </c>
      <c r="C28" s="772" t="s">
        <v>547</v>
      </c>
      <c r="D28" s="772"/>
      <c r="E28" s="249" t="s">
        <v>549</v>
      </c>
      <c r="F28" s="249" t="s">
        <v>548</v>
      </c>
      <c r="G28" s="250" t="s">
        <v>550</v>
      </c>
    </row>
    <row r="29" spans="1:7" ht="12" customHeight="1">
      <c r="A29" s="751"/>
      <c r="B29" s="225">
        <v>1</v>
      </c>
      <c r="C29" s="746">
        <v>2</v>
      </c>
      <c r="D29" s="746"/>
      <c r="E29" s="225">
        <v>3</v>
      </c>
      <c r="F29" s="225">
        <v>4</v>
      </c>
      <c r="G29" s="226">
        <v>5</v>
      </c>
    </row>
    <row r="30" spans="1:7" ht="13.5" customHeight="1">
      <c r="A30" s="223">
        <v>1</v>
      </c>
      <c r="B30" s="245"/>
      <c r="C30" s="773"/>
      <c r="D30" s="773"/>
      <c r="E30" s="246"/>
      <c r="F30" s="247"/>
      <c r="G30" s="248">
        <f>+C30-E30-F30</f>
        <v>0</v>
      </c>
    </row>
    <row r="31" spans="1:7" ht="13.5" customHeight="1">
      <c r="A31" s="223">
        <v>2</v>
      </c>
      <c r="B31" s="229"/>
      <c r="C31" s="773"/>
      <c r="D31" s="773"/>
      <c r="E31" s="246"/>
      <c r="F31" s="247"/>
      <c r="G31" s="248">
        <f aca="true" t="shared" si="0" ref="G31:G37">+C31-E31-F31</f>
        <v>0</v>
      </c>
    </row>
    <row r="32" spans="1:7" ht="13.5" customHeight="1">
      <c r="A32" s="223">
        <v>3</v>
      </c>
      <c r="B32" s="229"/>
      <c r="C32" s="773"/>
      <c r="D32" s="773"/>
      <c r="E32" s="246"/>
      <c r="F32" s="247"/>
      <c r="G32" s="248">
        <f t="shared" si="0"/>
        <v>0</v>
      </c>
    </row>
    <row r="33" spans="1:7" ht="13.5" customHeight="1">
      <c r="A33" s="223">
        <v>4</v>
      </c>
      <c r="B33" s="229"/>
      <c r="C33" s="773"/>
      <c r="D33" s="773"/>
      <c r="E33" s="246"/>
      <c r="F33" s="247"/>
      <c r="G33" s="248">
        <f t="shared" si="0"/>
        <v>0</v>
      </c>
    </row>
    <row r="34" spans="1:7" ht="13.5" customHeight="1">
      <c r="A34" s="223">
        <v>5</v>
      </c>
      <c r="B34" s="229"/>
      <c r="C34" s="773"/>
      <c r="D34" s="773"/>
      <c r="E34" s="246"/>
      <c r="F34" s="247"/>
      <c r="G34" s="248">
        <f t="shared" si="0"/>
        <v>0</v>
      </c>
    </row>
    <row r="35" spans="1:7" ht="13.5" customHeight="1">
      <c r="A35" s="223">
        <v>6</v>
      </c>
      <c r="B35" s="229"/>
      <c r="C35" s="773"/>
      <c r="D35" s="773"/>
      <c r="E35" s="246"/>
      <c r="F35" s="247"/>
      <c r="G35" s="248">
        <f t="shared" si="0"/>
        <v>0</v>
      </c>
    </row>
    <row r="36" spans="1:7" ht="13.5" customHeight="1">
      <c r="A36" s="223">
        <v>7</v>
      </c>
      <c r="B36" s="229"/>
      <c r="C36" s="773"/>
      <c r="D36" s="773"/>
      <c r="E36" s="246"/>
      <c r="F36" s="247"/>
      <c r="G36" s="248">
        <f t="shared" si="0"/>
        <v>0</v>
      </c>
    </row>
    <row r="37" spans="1:7" ht="13.5" customHeight="1">
      <c r="A37" s="223">
        <v>8</v>
      </c>
      <c r="B37" s="229"/>
      <c r="C37" s="773"/>
      <c r="D37" s="773"/>
      <c r="E37" s="246"/>
      <c r="F37" s="247"/>
      <c r="G37" s="248">
        <f t="shared" si="0"/>
        <v>0</v>
      </c>
    </row>
    <row r="38" spans="1:7" ht="13.5" customHeight="1" thickBot="1">
      <c r="A38" s="224">
        <v>9</v>
      </c>
      <c r="B38" s="251" t="s">
        <v>551</v>
      </c>
      <c r="C38" s="774" t="s">
        <v>552</v>
      </c>
      <c r="D38" s="774"/>
      <c r="E38" s="252" t="s">
        <v>552</v>
      </c>
      <c r="F38" s="253">
        <f>SUM(F30:F37)</f>
        <v>0</v>
      </c>
      <c r="G38" s="254">
        <f>SUM(G30:G37)</f>
        <v>0</v>
      </c>
    </row>
    <row r="39" spans="1:7" ht="12" customHeight="1">
      <c r="A39" s="775" t="s">
        <v>553</v>
      </c>
      <c r="B39" s="776"/>
      <c r="C39" s="776"/>
      <c r="D39" s="776"/>
      <c r="E39" s="776"/>
      <c r="F39" s="323"/>
      <c r="G39" s="255" t="s">
        <v>504</v>
      </c>
    </row>
    <row r="40" spans="1:7" ht="12" customHeight="1">
      <c r="A40" s="763" t="s">
        <v>554</v>
      </c>
      <c r="B40" s="764"/>
      <c r="C40" s="764"/>
      <c r="D40" s="764"/>
      <c r="E40" s="764"/>
      <c r="F40" s="764"/>
      <c r="G40" s="764"/>
    </row>
    <row r="41" spans="1:7" ht="12" customHeight="1" thickBot="1">
      <c r="A41" s="763" t="s">
        <v>555</v>
      </c>
      <c r="B41" s="764"/>
      <c r="C41" s="764"/>
      <c r="D41" s="764"/>
      <c r="E41" s="764"/>
      <c r="F41" s="764"/>
      <c r="G41" s="764"/>
    </row>
    <row r="42" spans="1:7" ht="18" customHeight="1">
      <c r="A42" s="777"/>
      <c r="B42" s="778"/>
      <c r="C42" s="778"/>
      <c r="D42" s="778"/>
      <c r="E42" s="778"/>
      <c r="F42" s="256" t="s">
        <v>339</v>
      </c>
      <c r="G42" s="257" t="s">
        <v>379</v>
      </c>
    </row>
    <row r="43" spans="1:7" ht="18" customHeight="1">
      <c r="A43" s="262">
        <v>1</v>
      </c>
      <c r="B43" s="769" t="s">
        <v>556</v>
      </c>
      <c r="C43" s="770"/>
      <c r="D43" s="770"/>
      <c r="E43" s="770"/>
      <c r="F43" s="266">
        <v>0</v>
      </c>
      <c r="G43" s="259"/>
    </row>
    <row r="44" spans="1:7" ht="24" customHeight="1">
      <c r="A44" s="262">
        <v>2</v>
      </c>
      <c r="B44" s="769" t="s">
        <v>557</v>
      </c>
      <c r="C44" s="770"/>
      <c r="D44" s="770"/>
      <c r="E44" s="770"/>
      <c r="F44" s="266">
        <v>0</v>
      </c>
      <c r="G44" s="259"/>
    </row>
    <row r="45" spans="1:7" ht="24.75" customHeight="1">
      <c r="A45" s="262">
        <v>3</v>
      </c>
      <c r="B45" s="769" t="s">
        <v>560</v>
      </c>
      <c r="C45" s="770"/>
      <c r="D45" s="770"/>
      <c r="E45" s="770"/>
      <c r="F45" s="320">
        <f>+F43-F44</f>
        <v>0</v>
      </c>
      <c r="G45" s="259"/>
    </row>
    <row r="46" spans="1:7" ht="24" customHeight="1">
      <c r="A46" s="262">
        <v>4</v>
      </c>
      <c r="B46" s="769" t="s">
        <v>558</v>
      </c>
      <c r="C46" s="770"/>
      <c r="D46" s="770"/>
      <c r="E46" s="770"/>
      <c r="F46" s="321">
        <f>IF(F45&gt;0,100*'DP6'!D23/F43,0)</f>
        <v>0</v>
      </c>
      <c r="G46" s="259"/>
    </row>
    <row r="47" spans="1:7" ht="18" customHeight="1" thickBot="1">
      <c r="A47" s="263">
        <v>5</v>
      </c>
      <c r="B47" s="779" t="s">
        <v>559</v>
      </c>
      <c r="C47" s="780"/>
      <c r="D47" s="780"/>
      <c r="E47" s="780"/>
      <c r="F47" s="322">
        <f>INT(+F45*F46/100)</f>
        <v>0</v>
      </c>
      <c r="G47" s="261"/>
    </row>
    <row r="48" spans="1:7" ht="10.5" customHeight="1">
      <c r="A48" s="693" t="s">
        <v>656</v>
      </c>
      <c r="B48" s="693"/>
      <c r="C48" s="693"/>
      <c r="D48" s="693"/>
      <c r="E48" s="694"/>
      <c r="F48" s="694"/>
      <c r="G48" s="694"/>
    </row>
    <row r="49" spans="47:54" s="6" customFormat="1" ht="12.75">
      <c r="AU49" s="2"/>
      <c r="AV49" s="2"/>
      <c r="AW49" s="2"/>
      <c r="AX49" s="2"/>
      <c r="AY49" s="2"/>
      <c r="AZ49" s="2"/>
      <c r="BA49" s="2"/>
      <c r="BB49" s="2"/>
    </row>
    <row r="50" spans="47:54" s="6" customFormat="1" ht="12.75">
      <c r="AU50" s="2"/>
      <c r="AV50" s="2"/>
      <c r="AW50" s="2"/>
      <c r="AX50" s="2"/>
      <c r="AY50" s="2"/>
      <c r="AZ50" s="2"/>
      <c r="BA50" s="2"/>
      <c r="BB50" s="2"/>
    </row>
    <row r="51" spans="47:54" s="6" customFormat="1" ht="12.75">
      <c r="AU51" s="2"/>
      <c r="AV51" s="2"/>
      <c r="AW51" s="2"/>
      <c r="AX51" s="2"/>
      <c r="AY51" s="2"/>
      <c r="AZ51" s="2"/>
      <c r="BA51" s="2"/>
      <c r="BB51" s="2"/>
    </row>
    <row r="52" spans="47:54" s="6" customFormat="1" ht="12.75">
      <c r="AU52" s="2"/>
      <c r="AV52" s="2"/>
      <c r="AW52" s="2"/>
      <c r="AX52" s="2"/>
      <c r="AY52" s="2"/>
      <c r="AZ52" s="2"/>
      <c r="BA52" s="2"/>
      <c r="BB52" s="2"/>
    </row>
    <row r="53" spans="47:54" s="6" customFormat="1" ht="12.75">
      <c r="AU53" s="2"/>
      <c r="AV53" s="2"/>
      <c r="AW53" s="2"/>
      <c r="AX53" s="2"/>
      <c r="AY53" s="2"/>
      <c r="AZ53" s="2"/>
      <c r="BA53" s="2"/>
      <c r="BB53" s="2"/>
    </row>
    <row r="54" spans="47:54" s="6" customFormat="1" ht="12.75">
      <c r="AU54" s="2"/>
      <c r="AV54" s="2"/>
      <c r="AW54" s="2"/>
      <c r="AX54" s="2"/>
      <c r="AY54" s="2"/>
      <c r="AZ54" s="2"/>
      <c r="BA54" s="2"/>
      <c r="BB54" s="2"/>
    </row>
    <row r="55" spans="47:54" s="6" customFormat="1" ht="12.75">
      <c r="AU55" s="2"/>
      <c r="AV55" s="2"/>
      <c r="AW55" s="2"/>
      <c r="AX55" s="2"/>
      <c r="AY55" s="2"/>
      <c r="AZ55" s="2"/>
      <c r="BA55" s="2"/>
      <c r="BB55" s="2"/>
    </row>
    <row r="56" spans="47:54" s="6" customFormat="1" ht="12.75">
      <c r="AU56" s="2"/>
      <c r="AV56" s="2"/>
      <c r="AW56" s="2"/>
      <c r="AX56" s="2"/>
      <c r="AY56" s="2"/>
      <c r="AZ56" s="2"/>
      <c r="BA56" s="2"/>
      <c r="BB56" s="2"/>
    </row>
    <row r="57" spans="47:54" s="6" customFormat="1" ht="12.75">
      <c r="AU57" s="2"/>
      <c r="AV57" s="2"/>
      <c r="AW57" s="2"/>
      <c r="AX57" s="2"/>
      <c r="AY57" s="2"/>
      <c r="AZ57" s="2"/>
      <c r="BA57" s="2"/>
      <c r="BB57" s="2"/>
    </row>
    <row r="58" spans="47:54" s="6" customFormat="1" ht="12.75">
      <c r="AU58" s="2"/>
      <c r="AV58" s="2"/>
      <c r="AW58" s="2"/>
      <c r="AX58" s="2"/>
      <c r="AY58" s="2"/>
      <c r="AZ58" s="2"/>
      <c r="BA58" s="2"/>
      <c r="BB58" s="2"/>
    </row>
    <row r="59" spans="47:54" s="6" customFormat="1" ht="12.75">
      <c r="AU59" s="2"/>
      <c r="AV59" s="2"/>
      <c r="AW59" s="2"/>
      <c r="AX59" s="2"/>
      <c r="AY59" s="2"/>
      <c r="AZ59" s="2"/>
      <c r="BA59" s="2"/>
      <c r="BB59" s="2"/>
    </row>
    <row r="60" spans="47:54" s="6" customFormat="1" ht="12.75">
      <c r="AU60" s="2"/>
      <c r="AV60" s="2"/>
      <c r="AW60" s="2"/>
      <c r="AX60" s="2"/>
      <c r="AY60" s="2"/>
      <c r="AZ60" s="2"/>
      <c r="BA60" s="2"/>
      <c r="BB60" s="2"/>
    </row>
    <row r="61" spans="47:54" s="6" customFormat="1" ht="12.75">
      <c r="AU61" s="2"/>
      <c r="AV61" s="2"/>
      <c r="AW61" s="2"/>
      <c r="AX61" s="2"/>
      <c r="AY61" s="2"/>
      <c r="AZ61" s="2"/>
      <c r="BA61" s="2"/>
      <c r="BB61" s="2"/>
    </row>
    <row r="62" spans="47:54" s="6" customFormat="1" ht="12.75">
      <c r="AU62" s="2"/>
      <c r="AV62" s="2"/>
      <c r="AW62" s="2"/>
      <c r="AX62" s="2"/>
      <c r="AY62" s="2"/>
      <c r="AZ62" s="2"/>
      <c r="BA62" s="2"/>
      <c r="BB62" s="2"/>
    </row>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row r="392" s="6" customFormat="1" ht="12.75"/>
    <row r="393" s="6" customFormat="1" ht="12.75"/>
    <row r="394" s="6" customFormat="1" ht="12.75"/>
    <row r="395" s="6" customFormat="1" ht="12.75"/>
    <row r="396" s="6" customFormat="1" ht="12.75"/>
    <row r="397" s="6" customFormat="1" ht="12.75"/>
    <row r="398" s="6" customFormat="1" ht="12.75"/>
    <row r="399" s="6" customFormat="1" ht="12.75"/>
    <row r="400" s="6" customFormat="1" ht="12.75"/>
    <row r="401" s="6" customFormat="1" ht="12.75"/>
  </sheetData>
  <sheetProtection password="EF65" sheet="1" objects="1" scenarios="1"/>
  <mergeCells count="57">
    <mergeCell ref="B45:E45"/>
    <mergeCell ref="B46:E46"/>
    <mergeCell ref="B47:E47"/>
    <mergeCell ref="A40:G40"/>
    <mergeCell ref="A39:E39"/>
    <mergeCell ref="B44:E44"/>
    <mergeCell ref="A41:G41"/>
    <mergeCell ref="A42:E42"/>
    <mergeCell ref="C35:D35"/>
    <mergeCell ref="C36:D36"/>
    <mergeCell ref="C37:D37"/>
    <mergeCell ref="C38:D38"/>
    <mergeCell ref="C31:D31"/>
    <mergeCell ref="C32:D32"/>
    <mergeCell ref="C33:D33"/>
    <mergeCell ref="C34:D34"/>
    <mergeCell ref="A21:G21"/>
    <mergeCell ref="A22:G22"/>
    <mergeCell ref="A23:E24"/>
    <mergeCell ref="B43:E43"/>
    <mergeCell ref="A26:G26"/>
    <mergeCell ref="A27:G27"/>
    <mergeCell ref="A28:A29"/>
    <mergeCell ref="C28:D28"/>
    <mergeCell ref="C29:D29"/>
    <mergeCell ref="C30:D30"/>
    <mergeCell ref="B20:C20"/>
    <mergeCell ref="D20:E20"/>
    <mergeCell ref="A15:G15"/>
    <mergeCell ref="A8:G8"/>
    <mergeCell ref="A16:G16"/>
    <mergeCell ref="A17:G17"/>
    <mergeCell ref="A18:A19"/>
    <mergeCell ref="B18:C18"/>
    <mergeCell ref="D18:E18"/>
    <mergeCell ref="B19:C19"/>
    <mergeCell ref="D19:E19"/>
    <mergeCell ref="B13:C13"/>
    <mergeCell ref="B14:C14"/>
    <mergeCell ref="D13:E13"/>
    <mergeCell ref="D14:E14"/>
    <mergeCell ref="A10:G10"/>
    <mergeCell ref="B11:C11"/>
    <mergeCell ref="D11:E11"/>
    <mergeCell ref="B12:C12"/>
    <mergeCell ref="D12:E12"/>
    <mergeCell ref="A11:A12"/>
    <mergeCell ref="A48:G48"/>
    <mergeCell ref="A1:G1"/>
    <mergeCell ref="A2:G2"/>
    <mergeCell ref="C3:D3"/>
    <mergeCell ref="C4:D4"/>
    <mergeCell ref="C5:D5"/>
    <mergeCell ref="C6:D6"/>
    <mergeCell ref="C7:D7"/>
    <mergeCell ref="A3:A4"/>
    <mergeCell ref="A9:G9"/>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B49"/>
  <sheetViews>
    <sheetView workbookViewId="0" topLeftCell="A1">
      <selection activeCell="F3" sqref="F3"/>
    </sheetView>
  </sheetViews>
  <sheetFormatPr defaultColWidth="9.140625" defaultRowHeight="12.75"/>
  <cols>
    <col min="1" max="1" width="3.7109375" style="363" customWidth="1"/>
    <col min="2" max="2" width="12.7109375" style="363" customWidth="1"/>
    <col min="3" max="3" width="15.7109375" style="363" customWidth="1"/>
    <col min="4" max="5" width="12.7109375" style="363" customWidth="1"/>
    <col min="6" max="7" width="19.7109375" style="363" customWidth="1"/>
    <col min="8" max="46" width="9.140625" style="362" customWidth="1"/>
    <col min="47" max="16384" width="9.140625" style="363" customWidth="1"/>
  </cols>
  <sheetData>
    <row r="1" spans="1:7" ht="15" customHeight="1" thickBot="1">
      <c r="A1" s="795" t="s">
        <v>45</v>
      </c>
      <c r="B1" s="636"/>
      <c r="C1" s="636"/>
      <c r="D1" s="636"/>
      <c r="E1" s="636"/>
      <c r="F1" s="796"/>
      <c r="G1" s="404">
        <f>+'DP7'!F1</f>
      </c>
    </row>
    <row r="2" spans="1:46" s="365" customFormat="1" ht="12" customHeight="1">
      <c r="A2" s="788"/>
      <c r="B2" s="789"/>
      <c r="C2" s="789"/>
      <c r="D2" s="789"/>
      <c r="E2" s="790"/>
      <c r="F2" s="405" t="s">
        <v>339</v>
      </c>
      <c r="G2" s="406" t="s">
        <v>379</v>
      </c>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row>
    <row r="3" spans="1:46" s="365" customFormat="1" ht="44.25" customHeight="1">
      <c r="A3" s="407">
        <v>1</v>
      </c>
      <c r="B3" s="783" t="s">
        <v>245</v>
      </c>
      <c r="C3" s="783"/>
      <c r="D3" s="783"/>
      <c r="E3" s="783"/>
      <c r="F3" s="408">
        <f>ROUND(IF(+'DP3'!C24&gt;0,MAX(0.15,'DP6'!D23/'DP5'!G12),0),4)</f>
        <v>0</v>
      </c>
      <c r="G3" s="409"/>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row>
    <row r="4" spans="1:46" s="365" customFormat="1" ht="33" customHeight="1">
      <c r="A4" s="258">
        <v>2</v>
      </c>
      <c r="B4" s="783" t="s">
        <v>246</v>
      </c>
      <c r="C4" s="783"/>
      <c r="D4" s="783"/>
      <c r="E4" s="783"/>
      <c r="F4" s="410">
        <f>IF(+'DP3'!C24&gt;0,'DP3'!C24,0)</f>
        <v>0</v>
      </c>
      <c r="G4" s="411"/>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row>
    <row r="5" spans="1:46" s="365" customFormat="1" ht="22.5" customHeight="1">
      <c r="A5" s="258">
        <v>3</v>
      </c>
      <c r="B5" s="783" t="s">
        <v>247</v>
      </c>
      <c r="C5" s="783"/>
      <c r="D5" s="783"/>
      <c r="E5" s="783"/>
      <c r="F5" s="412">
        <f>+F3*F4</f>
        <v>0</v>
      </c>
      <c r="G5" s="413"/>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row>
    <row r="6" spans="1:46" s="365" customFormat="1" ht="33" customHeight="1">
      <c r="A6" s="258">
        <v>4</v>
      </c>
      <c r="B6" s="783" t="s">
        <v>248</v>
      </c>
      <c r="C6" s="783"/>
      <c r="D6" s="783"/>
      <c r="E6" s="783"/>
      <c r="F6" s="414">
        <v>0</v>
      </c>
      <c r="G6" s="411"/>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row>
    <row r="7" spans="1:46" s="365" customFormat="1" ht="22.5" customHeight="1">
      <c r="A7" s="258">
        <v>5</v>
      </c>
      <c r="B7" s="783" t="s">
        <v>249</v>
      </c>
      <c r="C7" s="783"/>
      <c r="D7" s="783"/>
      <c r="E7" s="783"/>
      <c r="F7" s="415">
        <v>0</v>
      </c>
      <c r="G7" s="409"/>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row>
    <row r="8" spans="1:46" s="365" customFormat="1" ht="22.5" customHeight="1">
      <c r="A8" s="258">
        <v>6</v>
      </c>
      <c r="B8" s="783" t="s">
        <v>250</v>
      </c>
      <c r="C8" s="783"/>
      <c r="D8" s="783"/>
      <c r="E8" s="783"/>
      <c r="F8" s="415">
        <v>0</v>
      </c>
      <c r="G8" s="409"/>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row>
    <row r="9" spans="1:46" s="365" customFormat="1" ht="22.5" customHeight="1">
      <c r="A9" s="258">
        <v>7</v>
      </c>
      <c r="B9" s="783" t="s">
        <v>251</v>
      </c>
      <c r="C9" s="783"/>
      <c r="D9" s="783"/>
      <c r="E9" s="783"/>
      <c r="F9" s="415">
        <v>0</v>
      </c>
      <c r="G9" s="409"/>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row>
    <row r="10" spans="1:46" s="365" customFormat="1" ht="22.5" customHeight="1">
      <c r="A10" s="258">
        <v>8</v>
      </c>
      <c r="B10" s="783" t="s">
        <v>252</v>
      </c>
      <c r="C10" s="783"/>
      <c r="D10" s="783"/>
      <c r="E10" s="783"/>
      <c r="F10" s="414">
        <v>0</v>
      </c>
      <c r="G10" s="416"/>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row>
    <row r="11" spans="1:46" s="365" customFormat="1" ht="22.5" customHeight="1">
      <c r="A11" s="258">
        <v>9</v>
      </c>
      <c r="B11" s="783" t="s">
        <v>253</v>
      </c>
      <c r="C11" s="783"/>
      <c r="D11" s="783"/>
      <c r="E11" s="783"/>
      <c r="F11" s="414">
        <v>0</v>
      </c>
      <c r="G11" s="416"/>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row>
    <row r="12" spans="1:46" s="365" customFormat="1" ht="22.5" customHeight="1" thickBot="1">
      <c r="A12" s="260">
        <v>10</v>
      </c>
      <c r="B12" s="791" t="s">
        <v>254</v>
      </c>
      <c r="C12" s="791"/>
      <c r="D12" s="791"/>
      <c r="E12" s="791"/>
      <c r="F12" s="417">
        <f>INT(MAX(0,F5-F10)+0.999)</f>
        <v>0</v>
      </c>
      <c r="G12" s="418"/>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row>
    <row r="13" spans="1:46" s="365" customFormat="1" ht="15" customHeight="1">
      <c r="A13" s="742" t="s">
        <v>561</v>
      </c>
      <c r="B13" s="797"/>
      <c r="C13" s="797"/>
      <c r="D13" s="797"/>
      <c r="E13" s="797"/>
      <c r="F13" s="797"/>
      <c r="G13" s="797"/>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row>
    <row r="14" spans="1:46" s="365" customFormat="1" ht="22.5" customHeight="1" thickBot="1">
      <c r="A14" s="798" t="s">
        <v>495</v>
      </c>
      <c r="B14" s="799"/>
      <c r="C14" s="799"/>
      <c r="D14" s="799"/>
      <c r="E14" s="799"/>
      <c r="F14" s="799"/>
      <c r="G14" s="799"/>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row>
    <row r="15" spans="1:46" s="365" customFormat="1" ht="33" customHeight="1" thickBot="1">
      <c r="A15" s="792" t="s">
        <v>562</v>
      </c>
      <c r="B15" s="793"/>
      <c r="C15" s="793"/>
      <c r="D15" s="419">
        <v>0</v>
      </c>
      <c r="E15" s="794" t="s">
        <v>494</v>
      </c>
      <c r="F15" s="794"/>
      <c r="G15" s="420">
        <v>0</v>
      </c>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row>
    <row r="16" spans="1:46" s="365" customFormat="1" ht="12" customHeight="1">
      <c r="A16" s="788"/>
      <c r="B16" s="789"/>
      <c r="C16" s="789"/>
      <c r="D16" s="789"/>
      <c r="E16" s="790"/>
      <c r="F16" s="405" t="s">
        <v>339</v>
      </c>
      <c r="G16" s="406" t="s">
        <v>379</v>
      </c>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row>
    <row r="17" spans="1:46" s="365" customFormat="1" ht="13.5" customHeight="1" thickBot="1">
      <c r="A17" s="263">
        <v>1</v>
      </c>
      <c r="B17" s="784" t="s">
        <v>563</v>
      </c>
      <c r="C17" s="784"/>
      <c r="D17" s="784"/>
      <c r="E17" s="785"/>
      <c r="F17" s="421">
        <v>0</v>
      </c>
      <c r="G17" s="422"/>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row>
    <row r="18" spans="1:46" s="365" customFormat="1" ht="15" customHeight="1" thickBot="1">
      <c r="A18" s="264" t="s">
        <v>564</v>
      </c>
      <c r="B18" s="423"/>
      <c r="C18" s="423"/>
      <c r="D18" s="423"/>
      <c r="E18" s="423"/>
      <c r="F18" s="423"/>
      <c r="G18" s="423"/>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row>
    <row r="19" spans="1:46" s="365" customFormat="1" ht="12" customHeight="1">
      <c r="A19" s="788"/>
      <c r="B19" s="789"/>
      <c r="C19" s="789"/>
      <c r="D19" s="789"/>
      <c r="E19" s="790"/>
      <c r="F19" s="405" t="s">
        <v>339</v>
      </c>
      <c r="G19" s="406" t="s">
        <v>379</v>
      </c>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row>
    <row r="20" spans="1:46" s="365" customFormat="1" ht="13.5" customHeight="1">
      <c r="A20" s="262">
        <v>1</v>
      </c>
      <c r="B20" s="786" t="s">
        <v>255</v>
      </c>
      <c r="C20" s="786"/>
      <c r="D20" s="786"/>
      <c r="E20" s="787"/>
      <c r="F20" s="424">
        <v>0</v>
      </c>
      <c r="G20" s="416"/>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row>
    <row r="21" spans="1:46" s="365" customFormat="1" ht="13.5" customHeight="1">
      <c r="A21" s="262">
        <v>2</v>
      </c>
      <c r="B21" s="786" t="s">
        <v>256</v>
      </c>
      <c r="C21" s="786"/>
      <c r="D21" s="786"/>
      <c r="E21" s="787"/>
      <c r="F21" s="424">
        <v>0</v>
      </c>
      <c r="G21" s="416"/>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row>
    <row r="22" spans="1:46" s="365" customFormat="1" ht="33" customHeight="1">
      <c r="A22" s="262">
        <v>3</v>
      </c>
      <c r="B22" s="786" t="s">
        <v>257</v>
      </c>
      <c r="C22" s="786"/>
      <c r="D22" s="786"/>
      <c r="E22" s="787"/>
      <c r="F22" s="425">
        <f>IF('DP5'!G12-Př2!F44=0,0,MIN(1,+F20/('DP5'!G12-Př2!F44)))</f>
        <v>0</v>
      </c>
      <c r="G22" s="416"/>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row>
    <row r="23" spans="1:46" s="365" customFormat="1" ht="22.5" customHeight="1">
      <c r="A23" s="262">
        <v>4</v>
      </c>
      <c r="B23" s="786" t="s">
        <v>258</v>
      </c>
      <c r="C23" s="786"/>
      <c r="D23" s="786"/>
      <c r="E23" s="787"/>
      <c r="F23" s="404">
        <f>INT(+'DP6'!C28*F22)</f>
        <v>0</v>
      </c>
      <c r="G23" s="416"/>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row>
    <row r="24" spans="1:46" s="365" customFormat="1" ht="13.5" customHeight="1">
      <c r="A24" s="262">
        <v>5</v>
      </c>
      <c r="B24" s="786" t="s">
        <v>259</v>
      </c>
      <c r="C24" s="786"/>
      <c r="D24" s="786"/>
      <c r="E24" s="787"/>
      <c r="F24" s="404">
        <f>+MIN(F23,F21)</f>
        <v>0</v>
      </c>
      <c r="G24" s="416"/>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row>
    <row r="25" spans="1:46" s="365" customFormat="1" ht="33" customHeight="1" thickBot="1">
      <c r="A25" s="263">
        <v>6</v>
      </c>
      <c r="B25" s="784" t="s">
        <v>260</v>
      </c>
      <c r="C25" s="784"/>
      <c r="D25" s="784"/>
      <c r="E25" s="785"/>
      <c r="F25" s="426">
        <f>MAX(0,F21-F24)</f>
        <v>0</v>
      </c>
      <c r="G25" s="422"/>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row>
    <row r="26" spans="1:46" s="365" customFormat="1" ht="15" customHeight="1" thickBot="1">
      <c r="A26" s="264" t="s">
        <v>565</v>
      </c>
      <c r="B26" s="427"/>
      <c r="C26" s="427"/>
      <c r="D26" s="427"/>
      <c r="E26" s="427"/>
      <c r="F26" s="427"/>
      <c r="G26" s="427"/>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row>
    <row r="27" spans="1:46" s="365" customFormat="1" ht="12" customHeight="1">
      <c r="A27" s="788"/>
      <c r="B27" s="789"/>
      <c r="C27" s="789"/>
      <c r="D27" s="789"/>
      <c r="E27" s="790"/>
      <c r="F27" s="405" t="s">
        <v>339</v>
      </c>
      <c r="G27" s="406" t="s">
        <v>379</v>
      </c>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row>
    <row r="28" spans="1:46" s="365" customFormat="1" ht="13.5" customHeight="1">
      <c r="A28" s="262">
        <v>1</v>
      </c>
      <c r="B28" s="786" t="s">
        <v>566</v>
      </c>
      <c r="C28" s="786"/>
      <c r="D28" s="786"/>
      <c r="E28" s="787"/>
      <c r="F28" s="424">
        <v>0</v>
      </c>
      <c r="G28" s="416"/>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row>
    <row r="29" spans="1:46" s="365" customFormat="1" ht="13.5" customHeight="1">
      <c r="A29" s="262">
        <v>2</v>
      </c>
      <c r="B29" s="786" t="s">
        <v>363</v>
      </c>
      <c r="C29" s="786"/>
      <c r="D29" s="786"/>
      <c r="E29" s="787"/>
      <c r="F29" s="424">
        <v>0</v>
      </c>
      <c r="G29" s="416"/>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row>
    <row r="30" spans="1:46" s="365" customFormat="1" ht="13.5" customHeight="1">
      <c r="A30" s="262">
        <v>3</v>
      </c>
      <c r="B30" s="786" t="s">
        <v>364</v>
      </c>
      <c r="C30" s="786"/>
      <c r="D30" s="786"/>
      <c r="E30" s="787"/>
      <c r="F30" s="424">
        <v>0</v>
      </c>
      <c r="G30" s="416"/>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row>
    <row r="31" spans="1:46" s="365" customFormat="1" ht="22.5" customHeight="1">
      <c r="A31" s="262">
        <v>4</v>
      </c>
      <c r="B31" s="786" t="s">
        <v>261</v>
      </c>
      <c r="C31" s="786"/>
      <c r="D31" s="786"/>
      <c r="E31" s="787"/>
      <c r="F31" s="424">
        <v>0</v>
      </c>
      <c r="G31" s="416"/>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row>
    <row r="32" spans="1:46" s="365" customFormat="1" ht="22.5" customHeight="1">
      <c r="A32" s="262">
        <v>5</v>
      </c>
      <c r="B32" s="786" t="s">
        <v>262</v>
      </c>
      <c r="C32" s="786"/>
      <c r="D32" s="786"/>
      <c r="E32" s="787"/>
      <c r="F32" s="424">
        <v>0</v>
      </c>
      <c r="G32" s="416"/>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row>
    <row r="33" spans="1:46" s="365" customFormat="1" ht="22.5" customHeight="1">
      <c r="A33" s="262">
        <v>6</v>
      </c>
      <c r="B33" s="786" t="s">
        <v>263</v>
      </c>
      <c r="C33" s="786"/>
      <c r="D33" s="786"/>
      <c r="E33" s="787"/>
      <c r="F33" s="424">
        <v>0</v>
      </c>
      <c r="G33" s="416"/>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row>
    <row r="34" spans="1:46" s="365" customFormat="1" ht="22.5" customHeight="1" thickBot="1">
      <c r="A34" s="263">
        <v>7</v>
      </c>
      <c r="B34" s="784" t="s">
        <v>264</v>
      </c>
      <c r="C34" s="784"/>
      <c r="D34" s="784"/>
      <c r="E34" s="785"/>
      <c r="F34" s="421">
        <v>0</v>
      </c>
      <c r="G34" s="422"/>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row>
    <row r="35" spans="1:7" ht="10.5" customHeight="1">
      <c r="A35" s="781" t="s">
        <v>657</v>
      </c>
      <c r="B35" s="781"/>
      <c r="C35" s="781"/>
      <c r="D35" s="781"/>
      <c r="E35" s="782"/>
      <c r="F35" s="782"/>
      <c r="G35" s="782"/>
    </row>
    <row r="36" spans="47:54" s="362" customFormat="1" ht="12.75">
      <c r="AU36" s="363"/>
      <c r="AV36" s="363"/>
      <c r="AW36" s="363"/>
      <c r="AX36" s="363"/>
      <c r="AY36" s="363"/>
      <c r="AZ36" s="363"/>
      <c r="BA36" s="363"/>
      <c r="BB36" s="363"/>
    </row>
    <row r="37" spans="47:54" s="362" customFormat="1" ht="12.75">
      <c r="AU37" s="363"/>
      <c r="AV37" s="363"/>
      <c r="AW37" s="363"/>
      <c r="AX37" s="363"/>
      <c r="AY37" s="363"/>
      <c r="AZ37" s="363"/>
      <c r="BA37" s="363"/>
      <c r="BB37" s="363"/>
    </row>
    <row r="38" spans="47:54" s="362" customFormat="1" ht="12.75">
      <c r="AU38" s="363"/>
      <c r="AV38" s="363"/>
      <c r="AW38" s="363"/>
      <c r="AX38" s="363"/>
      <c r="AY38" s="363"/>
      <c r="AZ38" s="363"/>
      <c r="BA38" s="363"/>
      <c r="BB38" s="363"/>
    </row>
    <row r="39" spans="47:54" s="362" customFormat="1" ht="12.75">
      <c r="AU39" s="363"/>
      <c r="AV39" s="363"/>
      <c r="AW39" s="363"/>
      <c r="AX39" s="363"/>
      <c r="AY39" s="363"/>
      <c r="AZ39" s="363"/>
      <c r="BA39" s="363"/>
      <c r="BB39" s="363"/>
    </row>
    <row r="40" spans="47:54" s="362" customFormat="1" ht="12.75">
      <c r="AU40" s="363"/>
      <c r="AV40" s="363"/>
      <c r="AW40" s="363"/>
      <c r="AX40" s="363"/>
      <c r="AY40" s="363"/>
      <c r="AZ40" s="363"/>
      <c r="BA40" s="363"/>
      <c r="BB40" s="363"/>
    </row>
    <row r="41" spans="47:54" s="362" customFormat="1" ht="12.75">
      <c r="AU41" s="363"/>
      <c r="AV41" s="363"/>
      <c r="AW41" s="363"/>
      <c r="AX41" s="363"/>
      <c r="AY41" s="363"/>
      <c r="AZ41" s="363"/>
      <c r="BA41" s="363"/>
      <c r="BB41" s="363"/>
    </row>
    <row r="42" spans="47:54" s="362" customFormat="1" ht="12.75">
      <c r="AU42" s="363"/>
      <c r="AV42" s="363"/>
      <c r="AW42" s="363"/>
      <c r="AX42" s="363"/>
      <c r="AY42" s="363"/>
      <c r="AZ42" s="363"/>
      <c r="BA42" s="363"/>
      <c r="BB42" s="363"/>
    </row>
    <row r="43" spans="47:54" s="362" customFormat="1" ht="12.75">
      <c r="AU43" s="363"/>
      <c r="AV43" s="363"/>
      <c r="AW43" s="363"/>
      <c r="AX43" s="363"/>
      <c r="AY43" s="363"/>
      <c r="AZ43" s="363"/>
      <c r="BA43" s="363"/>
      <c r="BB43" s="363"/>
    </row>
    <row r="44" spans="47:54" s="362" customFormat="1" ht="12.75">
      <c r="AU44" s="363"/>
      <c r="AV44" s="363"/>
      <c r="AW44" s="363"/>
      <c r="AX44" s="363"/>
      <c r="AY44" s="363"/>
      <c r="AZ44" s="363"/>
      <c r="BA44" s="363"/>
      <c r="BB44" s="363"/>
    </row>
    <row r="45" spans="47:54" s="362" customFormat="1" ht="12.75">
      <c r="AU45" s="363"/>
      <c r="AV45" s="363"/>
      <c r="AW45" s="363"/>
      <c r="AX45" s="363"/>
      <c r="AY45" s="363"/>
      <c r="AZ45" s="363"/>
      <c r="BA45" s="363"/>
      <c r="BB45" s="363"/>
    </row>
    <row r="46" spans="47:54" s="362" customFormat="1" ht="12.75">
      <c r="AU46" s="363"/>
      <c r="AV46" s="363"/>
      <c r="AW46" s="363"/>
      <c r="AX46" s="363"/>
      <c r="AY46" s="363"/>
      <c r="AZ46" s="363"/>
      <c r="BA46" s="363"/>
      <c r="BB46" s="363"/>
    </row>
    <row r="47" spans="47:54" s="362" customFormat="1" ht="12.75">
      <c r="AU47" s="363"/>
      <c r="AV47" s="363"/>
      <c r="AW47" s="363"/>
      <c r="AX47" s="363"/>
      <c r="AY47" s="363"/>
      <c r="AZ47" s="363"/>
      <c r="BA47" s="363"/>
      <c r="BB47" s="363"/>
    </row>
    <row r="48" spans="47:54" s="362" customFormat="1" ht="12.75">
      <c r="AU48" s="363"/>
      <c r="AV48" s="363"/>
      <c r="AW48" s="363"/>
      <c r="AX48" s="363"/>
      <c r="AY48" s="363"/>
      <c r="AZ48" s="363"/>
      <c r="BA48" s="363"/>
      <c r="BB48" s="363"/>
    </row>
    <row r="49" spans="47:54" s="362" customFormat="1" ht="12.75">
      <c r="AU49" s="363"/>
      <c r="AV49" s="363"/>
      <c r="AW49" s="363"/>
      <c r="AX49" s="363"/>
      <c r="AY49" s="363"/>
      <c r="AZ49" s="363"/>
      <c r="BA49" s="363"/>
      <c r="BB49" s="363"/>
    </row>
    <row r="50" s="362" customFormat="1" ht="12.75"/>
    <row r="51" s="362" customFormat="1" ht="12.75"/>
    <row r="52" s="362" customFormat="1" ht="12.75"/>
    <row r="53" s="362" customFormat="1" ht="12.75"/>
    <row r="54" s="362" customFormat="1" ht="12.75"/>
    <row r="55" s="362" customFormat="1" ht="12.75"/>
    <row r="56" s="362" customFormat="1" ht="12.75"/>
    <row r="57" s="362" customFormat="1" ht="12.75"/>
    <row r="58" s="362" customFormat="1" ht="12.75"/>
    <row r="59" s="362" customFormat="1" ht="12.75"/>
    <row r="60" s="362" customFormat="1" ht="12.75"/>
    <row r="61" s="362" customFormat="1" ht="12.75"/>
    <row r="62" s="362" customFormat="1" ht="12.75"/>
    <row r="63" s="362" customFormat="1" ht="12.75"/>
    <row r="64" s="362" customFormat="1" ht="12.75"/>
    <row r="65" s="362" customFormat="1" ht="12.75"/>
    <row r="66" s="362" customFormat="1" ht="12.75"/>
    <row r="67" s="362" customFormat="1" ht="12.75"/>
    <row r="68" s="362" customFormat="1" ht="12.75"/>
    <row r="69" s="362" customFormat="1" ht="12.75"/>
    <row r="70" s="362" customFormat="1" ht="12.75"/>
    <row r="71" s="362" customFormat="1" ht="12.75"/>
    <row r="72" s="362" customFormat="1" ht="12.75"/>
    <row r="73" s="362" customFormat="1" ht="12.75"/>
    <row r="74" s="362" customFormat="1" ht="12.75"/>
    <row r="75" s="362" customFormat="1" ht="12.75"/>
    <row r="76" s="362" customFormat="1" ht="12.75"/>
    <row r="77" s="362" customFormat="1" ht="12.75"/>
    <row r="78" s="362" customFormat="1" ht="12.75"/>
    <row r="79" s="362" customFormat="1" ht="12.75"/>
    <row r="80" s="362" customFormat="1" ht="12.75"/>
    <row r="81" s="362" customFormat="1" ht="12.75"/>
    <row r="82" s="362" customFormat="1" ht="12.75"/>
    <row r="83" s="362" customFormat="1" ht="12.75"/>
    <row r="84" s="362" customFormat="1" ht="12.75"/>
    <row r="85" s="362" customFormat="1" ht="12.75"/>
    <row r="86" s="362" customFormat="1" ht="12.75"/>
    <row r="87" s="362" customFormat="1" ht="12.75"/>
    <row r="88" s="362" customFormat="1" ht="12.75"/>
    <row r="89" s="362" customFormat="1" ht="12.75"/>
    <row r="90" s="362" customFormat="1" ht="12.75"/>
    <row r="91" s="362" customFormat="1" ht="12.75"/>
    <row r="92" s="362" customFormat="1" ht="12.75"/>
    <row r="93" s="362" customFormat="1" ht="12.75"/>
    <row r="94" s="362" customFormat="1" ht="12.75"/>
    <row r="95" s="362" customFormat="1" ht="12.75"/>
    <row r="96" s="362" customFormat="1" ht="12.75"/>
    <row r="97" s="362" customFormat="1" ht="12.75"/>
    <row r="98" s="362" customFormat="1" ht="12.75"/>
    <row r="99" s="362" customFormat="1" ht="12.75"/>
    <row r="100" s="362" customFormat="1" ht="12.75"/>
    <row r="101" s="362" customFormat="1" ht="12.75"/>
    <row r="102" s="362" customFormat="1" ht="12.75"/>
    <row r="103" s="362" customFormat="1" ht="12.75"/>
    <row r="104" s="362" customFormat="1" ht="12.75"/>
    <row r="105" s="362" customFormat="1" ht="12.75"/>
    <row r="106" s="362" customFormat="1" ht="12.75"/>
    <row r="107" s="362" customFormat="1" ht="12.75"/>
    <row r="108" s="362" customFormat="1" ht="12.75"/>
    <row r="109" s="362" customFormat="1" ht="12.75"/>
    <row r="110" s="362" customFormat="1" ht="12.75"/>
    <row r="111" s="362" customFormat="1" ht="12.75"/>
    <row r="112" s="362" customFormat="1" ht="12.75"/>
    <row r="113" s="362" customFormat="1" ht="12.75"/>
    <row r="114" s="362" customFormat="1" ht="12.75"/>
    <row r="115" s="362" customFormat="1" ht="12.75"/>
    <row r="116" s="362" customFormat="1" ht="12.75"/>
    <row r="117" s="362" customFormat="1" ht="12.75"/>
    <row r="118" s="362" customFormat="1" ht="12.75"/>
    <row r="119" s="362" customFormat="1" ht="12.75"/>
    <row r="120" s="362" customFormat="1" ht="12.75"/>
    <row r="121" s="362" customFormat="1" ht="12.75"/>
    <row r="122" s="362" customFormat="1" ht="12.75"/>
    <row r="123" s="362" customFormat="1" ht="12.75"/>
    <row r="124" s="362" customFormat="1" ht="12.75"/>
    <row r="125" s="362" customFormat="1" ht="12.75"/>
    <row r="126" s="362" customFormat="1" ht="12.75"/>
    <row r="127" s="362" customFormat="1" ht="12.75"/>
    <row r="128" s="362" customFormat="1" ht="12.75"/>
    <row r="129" s="362" customFormat="1" ht="12.75"/>
    <row r="130" s="362" customFormat="1" ht="12.75"/>
    <row r="131" s="362" customFormat="1" ht="12.75"/>
    <row r="132" s="362" customFormat="1" ht="12.75"/>
    <row r="133" s="362" customFormat="1" ht="12.75"/>
    <row r="134" s="362" customFormat="1" ht="12.75"/>
    <row r="135" s="362" customFormat="1" ht="12.75"/>
    <row r="136" s="362" customFormat="1" ht="12.75"/>
    <row r="137" s="362" customFormat="1" ht="12.75"/>
    <row r="138" s="362" customFormat="1" ht="12.75"/>
    <row r="139" s="362" customFormat="1" ht="12.75"/>
    <row r="140" s="362" customFormat="1" ht="12.75"/>
    <row r="141" s="362" customFormat="1" ht="12.75"/>
    <row r="142" s="362" customFormat="1" ht="12.75"/>
    <row r="143" s="362" customFormat="1" ht="12.75"/>
    <row r="144" s="362" customFormat="1" ht="12.75"/>
    <row r="145" s="362" customFormat="1" ht="12.75"/>
    <row r="146" s="362" customFormat="1" ht="12.75"/>
    <row r="147" s="362" customFormat="1" ht="12.75"/>
    <row r="148" s="362" customFormat="1" ht="12.75"/>
    <row r="149" s="362" customFormat="1" ht="12.75"/>
    <row r="150" s="362" customFormat="1" ht="12.75"/>
    <row r="151" s="362" customFormat="1" ht="12.75"/>
    <row r="152" s="362" customFormat="1" ht="12.75"/>
    <row r="153" s="362" customFormat="1" ht="12.75"/>
    <row r="154" s="362" customFormat="1" ht="12.75"/>
    <row r="155" s="362" customFormat="1" ht="12.75"/>
    <row r="156" s="362" customFormat="1" ht="12.75"/>
    <row r="157" s="362" customFormat="1" ht="12.75"/>
    <row r="158" s="362" customFormat="1" ht="12.75"/>
    <row r="159" s="362" customFormat="1" ht="12.75"/>
    <row r="160" s="362" customFormat="1" ht="12.75"/>
    <row r="161" s="362" customFormat="1" ht="12.75"/>
    <row r="162" s="362" customFormat="1" ht="12.75"/>
    <row r="163" s="362" customFormat="1" ht="12.75"/>
    <row r="164" s="362" customFormat="1" ht="12.75"/>
    <row r="165" s="362" customFormat="1" ht="12.75"/>
    <row r="166" s="362" customFormat="1" ht="12.75"/>
    <row r="167" s="362" customFormat="1" ht="12.75"/>
    <row r="168" s="362" customFormat="1" ht="12.75"/>
    <row r="169" s="362" customFormat="1" ht="12.75"/>
    <row r="170" s="362" customFormat="1" ht="12.75"/>
    <row r="171" s="362" customFormat="1" ht="12.75"/>
    <row r="172" s="362" customFormat="1" ht="12.75"/>
    <row r="173" s="362" customFormat="1" ht="12.75"/>
    <row r="174" s="362" customFormat="1" ht="12.75"/>
    <row r="175" s="362" customFormat="1" ht="12.75"/>
    <row r="176" s="362" customFormat="1" ht="12.75"/>
    <row r="177" s="362" customFormat="1" ht="12.75"/>
    <row r="178" s="362" customFormat="1" ht="12.75"/>
    <row r="179" s="362" customFormat="1" ht="12.75"/>
    <row r="180" s="362" customFormat="1" ht="12.75"/>
    <row r="181" s="362" customFormat="1" ht="12.75"/>
    <row r="182" s="362" customFormat="1" ht="12.75"/>
    <row r="183" s="362" customFormat="1" ht="12.75"/>
    <row r="184" s="362" customFormat="1" ht="12.75"/>
    <row r="185" s="362" customFormat="1" ht="12.75"/>
    <row r="186" s="362" customFormat="1" ht="12.75"/>
    <row r="187" s="362" customFormat="1" ht="12.75"/>
    <row r="188" s="362" customFormat="1" ht="12.75"/>
    <row r="189" s="362" customFormat="1" ht="12.75"/>
    <row r="190" s="362" customFormat="1" ht="12.75"/>
    <row r="191" s="362" customFormat="1" ht="12.75"/>
    <row r="192" s="362" customFormat="1" ht="12.75"/>
    <row r="193" s="362" customFormat="1" ht="12.75"/>
    <row r="194" s="362" customFormat="1" ht="12.75"/>
    <row r="195" s="362" customFormat="1" ht="12.75"/>
    <row r="196" s="362" customFormat="1" ht="12.75"/>
    <row r="197" s="362" customFormat="1" ht="12.75"/>
    <row r="198" s="362" customFormat="1" ht="12.75"/>
    <row r="199" s="362" customFormat="1" ht="12.75"/>
    <row r="200" s="362" customFormat="1" ht="12.75"/>
    <row r="201" s="362" customFormat="1" ht="12.75"/>
    <row r="202" s="362" customFormat="1" ht="12.75"/>
    <row r="203" s="362" customFormat="1" ht="12.75"/>
    <row r="204" s="362" customFormat="1" ht="12.75"/>
    <row r="205" s="362" customFormat="1" ht="12.75"/>
    <row r="206" s="362" customFormat="1" ht="12.75"/>
    <row r="207" s="362" customFormat="1" ht="12.75"/>
    <row r="208" s="362" customFormat="1" ht="12.75"/>
    <row r="209" s="362" customFormat="1" ht="12.75"/>
    <row r="210" s="362" customFormat="1" ht="12.75"/>
    <row r="211" s="362" customFormat="1" ht="12.75"/>
    <row r="212" s="362" customFormat="1" ht="12.75"/>
    <row r="213" s="362" customFormat="1" ht="12.75"/>
    <row r="214" s="362" customFormat="1" ht="12.75"/>
    <row r="215" s="362" customFormat="1" ht="12.75"/>
    <row r="216" s="362" customFormat="1" ht="12.75"/>
    <row r="217" s="362" customFormat="1" ht="12.75"/>
    <row r="218" s="362" customFormat="1" ht="12.75"/>
    <row r="219" s="362" customFormat="1" ht="12.75"/>
    <row r="220" s="362" customFormat="1" ht="12.75"/>
    <row r="221" s="362" customFormat="1" ht="12.75"/>
    <row r="222" s="362" customFormat="1" ht="12.75"/>
    <row r="223" s="362" customFormat="1" ht="12.75"/>
    <row r="224" s="362" customFormat="1" ht="12.75"/>
    <row r="225" s="362" customFormat="1" ht="12.75"/>
    <row r="226" s="362" customFormat="1" ht="12.75"/>
    <row r="227" s="362" customFormat="1" ht="12.75"/>
    <row r="228" s="362" customFormat="1" ht="12.75"/>
    <row r="229" s="362" customFormat="1" ht="12.75"/>
    <row r="230" s="362" customFormat="1" ht="12.75"/>
    <row r="231" s="362" customFormat="1" ht="12.75"/>
    <row r="232" s="362" customFormat="1" ht="12.75"/>
    <row r="233" s="362" customFormat="1" ht="12.75"/>
    <row r="234" s="362" customFormat="1" ht="12.75"/>
    <row r="235" s="362" customFormat="1" ht="12.75"/>
    <row r="236" s="362" customFormat="1" ht="12.75"/>
    <row r="237" s="362" customFormat="1" ht="12.75"/>
    <row r="238" s="362" customFormat="1" ht="12.75"/>
    <row r="239" s="362" customFormat="1" ht="12.75"/>
    <row r="240" s="362" customFormat="1" ht="12.75"/>
    <row r="241" s="362" customFormat="1" ht="12.75"/>
    <row r="242" s="362" customFormat="1" ht="12.75"/>
    <row r="243" s="362" customFormat="1" ht="12.75"/>
    <row r="244" s="362" customFormat="1" ht="12.75"/>
    <row r="245" s="362" customFormat="1" ht="12.75"/>
    <row r="246" s="362" customFormat="1" ht="12.75"/>
    <row r="247" s="362" customFormat="1" ht="12.75"/>
    <row r="248" s="362" customFormat="1" ht="12.75"/>
    <row r="249" s="362" customFormat="1" ht="12.75"/>
    <row r="250" s="362" customFormat="1" ht="12.75"/>
    <row r="251" s="362" customFormat="1" ht="12.75"/>
    <row r="252" s="362" customFormat="1" ht="12.75"/>
    <row r="253" s="362" customFormat="1" ht="12.75"/>
    <row r="254" s="362" customFormat="1" ht="12.75"/>
    <row r="255" s="362" customFormat="1" ht="12.75"/>
    <row r="256" s="362" customFormat="1" ht="12.75"/>
    <row r="257" s="362" customFormat="1" ht="12.75"/>
    <row r="258" s="362" customFormat="1" ht="12.75"/>
    <row r="259" s="362" customFormat="1" ht="12.75"/>
    <row r="260" s="362" customFormat="1" ht="12.75"/>
    <row r="261" s="362" customFormat="1" ht="12.75"/>
    <row r="262" s="362" customFormat="1" ht="12.75"/>
    <row r="263" s="362" customFormat="1" ht="12.75"/>
    <row r="264" s="362" customFormat="1" ht="12.75"/>
    <row r="265" s="362" customFormat="1" ht="12.75"/>
    <row r="266" s="362" customFormat="1" ht="12.75"/>
    <row r="267" s="362" customFormat="1" ht="12.75"/>
    <row r="268" s="362" customFormat="1" ht="12.75"/>
    <row r="269" s="362" customFormat="1" ht="12.75"/>
    <row r="270" s="362" customFormat="1" ht="12.75"/>
    <row r="271" s="362" customFormat="1" ht="12.75"/>
    <row r="272" s="362" customFormat="1" ht="12.75"/>
    <row r="273" s="362" customFormat="1" ht="12.75"/>
    <row r="274" s="362" customFormat="1" ht="12.75"/>
    <row r="275" s="362" customFormat="1" ht="12.75"/>
    <row r="276" s="362" customFormat="1" ht="12.75"/>
    <row r="277" s="362" customFormat="1" ht="12.75"/>
    <row r="278" s="362" customFormat="1" ht="12.75"/>
    <row r="279" s="362" customFormat="1" ht="12.75"/>
    <row r="280" s="362" customFormat="1" ht="12.75"/>
    <row r="281" s="362" customFormat="1" ht="12.75"/>
    <row r="282" s="362" customFormat="1" ht="12.75"/>
    <row r="283" s="362" customFormat="1" ht="12.75"/>
    <row r="284" s="362" customFormat="1" ht="12.75"/>
    <row r="285" s="362" customFormat="1" ht="12.75"/>
    <row r="286" s="362" customFormat="1" ht="12.75"/>
    <row r="287" s="362" customFormat="1" ht="12.75"/>
    <row r="288" s="362" customFormat="1" ht="12.75"/>
    <row r="289" s="362" customFormat="1" ht="12.75"/>
    <row r="290" s="362" customFormat="1" ht="12.75"/>
    <row r="291" s="362" customFormat="1" ht="12.75"/>
    <row r="292" s="362" customFormat="1" ht="12.75"/>
    <row r="293" s="362" customFormat="1" ht="12.75"/>
    <row r="294" s="362" customFormat="1" ht="12.75"/>
    <row r="295" s="362" customFormat="1" ht="12.75"/>
    <row r="296" s="362" customFormat="1" ht="12.75"/>
    <row r="297" s="362" customFormat="1" ht="12.75"/>
    <row r="298" s="362" customFormat="1" ht="12.75"/>
    <row r="299" s="362" customFormat="1" ht="12.75"/>
    <row r="300" s="362" customFormat="1" ht="12.75"/>
    <row r="301" s="362" customFormat="1" ht="12.75"/>
    <row r="302" s="362" customFormat="1" ht="12.75"/>
    <row r="303" s="362" customFormat="1" ht="12.75"/>
    <row r="304" s="362" customFormat="1" ht="12.75"/>
    <row r="305" s="362" customFormat="1" ht="12.75"/>
    <row r="306" s="362" customFormat="1" ht="12.75"/>
    <row r="307" s="362" customFormat="1" ht="12.75"/>
    <row r="308" s="362" customFormat="1" ht="12.75"/>
    <row r="309" s="362" customFormat="1" ht="12.75"/>
    <row r="310" s="362" customFormat="1" ht="12.75"/>
    <row r="311" s="362" customFormat="1" ht="12.75"/>
    <row r="312" s="362" customFormat="1" ht="12.75"/>
    <row r="313" s="362" customFormat="1" ht="12.75"/>
    <row r="314" s="362" customFormat="1" ht="12.75"/>
    <row r="315" s="362" customFormat="1" ht="12.75"/>
    <row r="316" s="362" customFormat="1" ht="12.75"/>
    <row r="317" s="362" customFormat="1" ht="12.75"/>
    <row r="318" s="362" customFormat="1" ht="12.75"/>
    <row r="319" s="362" customFormat="1" ht="12.75"/>
    <row r="320" s="362" customFormat="1" ht="12.75"/>
    <row r="321" s="362" customFormat="1" ht="12.75"/>
    <row r="322" s="362" customFormat="1" ht="12.75"/>
    <row r="323" s="362" customFormat="1" ht="12.75"/>
    <row r="324" s="362" customFormat="1" ht="12.75"/>
    <row r="325" s="362" customFormat="1" ht="12.75"/>
    <row r="326" s="362" customFormat="1" ht="12.75"/>
    <row r="327" s="362" customFormat="1" ht="12.75"/>
    <row r="328" s="362" customFormat="1" ht="12.75"/>
    <row r="329" s="362" customFormat="1" ht="12.75"/>
    <row r="330" s="362" customFormat="1" ht="12.75"/>
    <row r="331" s="362" customFormat="1" ht="12.75"/>
    <row r="332" s="362" customFormat="1" ht="12.75"/>
    <row r="333" s="362" customFormat="1" ht="12.75"/>
    <row r="334" s="362" customFormat="1" ht="12.75"/>
    <row r="335" s="362" customFormat="1" ht="12.75"/>
    <row r="336" s="362" customFormat="1" ht="12.75"/>
    <row r="337" s="362" customFormat="1" ht="12.75"/>
    <row r="338" s="362" customFormat="1" ht="12.75"/>
    <row r="339" s="362" customFormat="1" ht="12.75"/>
    <row r="340" s="362" customFormat="1" ht="12.75"/>
    <row r="341" s="362" customFormat="1" ht="12.75"/>
    <row r="342" s="362" customFormat="1" ht="12.75"/>
    <row r="343" s="362" customFormat="1" ht="12.75"/>
    <row r="344" s="362" customFormat="1" ht="12.75"/>
    <row r="345" s="362" customFormat="1" ht="12.75"/>
    <row r="346" s="362" customFormat="1" ht="12.75"/>
    <row r="347" s="362" customFormat="1" ht="12.75"/>
    <row r="348" s="362" customFormat="1" ht="12.75"/>
    <row r="349" s="362" customFormat="1" ht="12.75"/>
    <row r="350" s="362" customFormat="1" ht="12.75"/>
    <row r="351" s="362" customFormat="1" ht="12.75"/>
    <row r="352" s="362" customFormat="1" ht="12.75"/>
    <row r="353" s="362" customFormat="1" ht="12.75"/>
    <row r="354" s="362" customFormat="1" ht="12.75"/>
    <row r="355" s="362" customFormat="1" ht="12.75"/>
    <row r="356" s="362" customFormat="1" ht="12.75"/>
    <row r="357" s="362" customFormat="1" ht="12.75"/>
    <row r="358" s="362" customFormat="1" ht="12.75"/>
    <row r="359" s="362" customFormat="1" ht="12.75"/>
    <row r="360" s="362" customFormat="1" ht="12.75"/>
    <row r="361" s="362" customFormat="1" ht="12.75"/>
    <row r="362" s="362" customFormat="1" ht="12.75"/>
    <row r="363" s="362" customFormat="1" ht="12.75"/>
    <row r="364" s="362" customFormat="1" ht="12.75"/>
    <row r="365" s="362" customFormat="1" ht="12.75"/>
    <row r="366" s="362" customFormat="1" ht="12.75"/>
    <row r="367" s="362" customFormat="1" ht="12.75"/>
    <row r="368" s="362" customFormat="1" ht="12.75"/>
    <row r="369" s="362" customFormat="1" ht="12.75"/>
    <row r="370" s="362" customFormat="1" ht="12.75"/>
    <row r="371" s="362" customFormat="1" ht="12.75"/>
    <row r="372" s="362" customFormat="1" ht="12.75"/>
    <row r="373" s="362" customFormat="1" ht="12.75"/>
    <row r="374" s="362" customFormat="1" ht="12.75"/>
    <row r="375" s="362" customFormat="1" ht="12.75"/>
    <row r="376" s="362" customFormat="1" ht="12.75"/>
    <row r="377" s="362" customFormat="1" ht="12.75"/>
    <row r="378" s="362" customFormat="1" ht="12.75"/>
    <row r="379" s="362" customFormat="1" ht="12.75"/>
    <row r="380" s="362" customFormat="1" ht="12.75"/>
    <row r="381" s="362" customFormat="1" ht="12.75"/>
    <row r="382" s="362" customFormat="1" ht="12.75"/>
    <row r="383" s="362" customFormat="1" ht="12.75"/>
    <row r="384" s="362" customFormat="1" ht="12.75"/>
    <row r="385" s="362" customFormat="1" ht="12.75"/>
    <row r="386" s="362" customFormat="1" ht="12.75"/>
    <row r="387" s="362" customFormat="1" ht="12.75"/>
    <row r="388" s="362" customFormat="1" ht="12.75"/>
  </sheetData>
  <sheetProtection password="EF65" sheet="1" objects="1" scenarios="1"/>
  <mergeCells count="34">
    <mergeCell ref="A1:F1"/>
    <mergeCell ref="B34:E34"/>
    <mergeCell ref="B33:E33"/>
    <mergeCell ref="A2:E2"/>
    <mergeCell ref="A16:E16"/>
    <mergeCell ref="A19:E19"/>
    <mergeCell ref="A13:G13"/>
    <mergeCell ref="A14:G14"/>
    <mergeCell ref="B8:E8"/>
    <mergeCell ref="B9:E9"/>
    <mergeCell ref="B10:E10"/>
    <mergeCell ref="B29:E29"/>
    <mergeCell ref="B30:E30"/>
    <mergeCell ref="B31:E31"/>
    <mergeCell ref="B11:E11"/>
    <mergeCell ref="B12:E12"/>
    <mergeCell ref="A15:C15"/>
    <mergeCell ref="E15:F15"/>
    <mergeCell ref="B32:E32"/>
    <mergeCell ref="B22:E22"/>
    <mergeCell ref="B23:E23"/>
    <mergeCell ref="B24:E24"/>
    <mergeCell ref="B28:E28"/>
    <mergeCell ref="A27:E27"/>
    <mergeCell ref="A35:G35"/>
    <mergeCell ref="B3:E3"/>
    <mergeCell ref="B4:E4"/>
    <mergeCell ref="B5:E5"/>
    <mergeCell ref="B6:E6"/>
    <mergeCell ref="B7:E7"/>
    <mergeCell ref="B17:E17"/>
    <mergeCell ref="B25:E25"/>
    <mergeCell ref="B20:E20"/>
    <mergeCell ref="B21:E21"/>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B52"/>
  <sheetViews>
    <sheetView workbookViewId="0" topLeftCell="A1">
      <selection activeCell="G9" sqref="G9"/>
    </sheetView>
  </sheetViews>
  <sheetFormatPr defaultColWidth="9.140625" defaultRowHeight="12.75"/>
  <cols>
    <col min="1" max="1" width="3.7109375" style="363" customWidth="1"/>
    <col min="2" max="7" width="15.57421875" style="363" customWidth="1"/>
    <col min="8" max="46" width="9.140625" style="362" customWidth="1"/>
    <col min="47" max="16384" width="9.140625" style="363" customWidth="1"/>
  </cols>
  <sheetData>
    <row r="1" spans="1:7" ht="18" customHeight="1">
      <c r="A1" s="742" t="s">
        <v>567</v>
      </c>
      <c r="B1" s="797"/>
      <c r="C1" s="797"/>
      <c r="D1" s="797"/>
      <c r="E1" s="797"/>
      <c r="F1" s="797"/>
      <c r="G1" s="797"/>
    </row>
    <row r="2" spans="1:7" ht="33.75" customHeight="1">
      <c r="A2" s="823" t="s">
        <v>496</v>
      </c>
      <c r="B2" s="824"/>
      <c r="C2" s="824"/>
      <c r="D2" s="824"/>
      <c r="E2" s="824"/>
      <c r="F2" s="824"/>
      <c r="G2" s="824"/>
    </row>
    <row r="3" spans="1:46" s="365" customFormat="1" ht="12" customHeight="1">
      <c r="A3" s="834" t="s">
        <v>568</v>
      </c>
      <c r="B3" s="835"/>
      <c r="C3" s="835"/>
      <c r="D3" s="835"/>
      <c r="E3" s="835"/>
      <c r="F3" s="835"/>
      <c r="G3" s="835"/>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row>
    <row r="4" spans="1:46" s="365" customFormat="1" ht="22.5" customHeight="1">
      <c r="A4" s="818" t="s">
        <v>599</v>
      </c>
      <c r="B4" s="819"/>
      <c r="C4" s="819"/>
      <c r="D4" s="819"/>
      <c r="E4" s="819"/>
      <c r="F4" s="819"/>
      <c r="G4" s="819"/>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row>
    <row r="5" spans="1:46" s="365" customFormat="1" ht="18" customHeight="1" thickBot="1">
      <c r="A5" s="820" t="s">
        <v>569</v>
      </c>
      <c r="B5" s="821"/>
      <c r="C5" s="821"/>
      <c r="D5" s="821"/>
      <c r="E5" s="821"/>
      <c r="F5" s="821"/>
      <c r="G5" s="821"/>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row>
    <row r="6" spans="1:46" s="365" customFormat="1" ht="12" customHeight="1">
      <c r="A6" s="743"/>
      <c r="B6" s="807"/>
      <c r="C6" s="807"/>
      <c r="D6" s="825"/>
      <c r="E6" s="822" t="s">
        <v>380</v>
      </c>
      <c r="F6" s="804"/>
      <c r="G6" s="805"/>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row>
    <row r="7" spans="1:46" s="365" customFormat="1" ht="12" customHeight="1">
      <c r="A7" s="826"/>
      <c r="B7" s="827"/>
      <c r="C7" s="827"/>
      <c r="D7" s="828"/>
      <c r="E7" s="366">
        <v>1</v>
      </c>
      <c r="F7" s="367">
        <v>2</v>
      </c>
      <c r="G7" s="368">
        <v>3</v>
      </c>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row>
    <row r="8" spans="1:46" s="365" customFormat="1" ht="26.25" customHeight="1">
      <c r="A8" s="826"/>
      <c r="B8" s="827"/>
      <c r="C8" s="827"/>
      <c r="D8" s="828"/>
      <c r="E8" s="369" t="s">
        <v>570</v>
      </c>
      <c r="F8" s="370" t="s">
        <v>571</v>
      </c>
      <c r="G8" s="371" t="s">
        <v>135</v>
      </c>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row>
    <row r="9" spans="1:46" s="365" customFormat="1" ht="18" customHeight="1">
      <c r="A9" s="262">
        <v>1</v>
      </c>
      <c r="B9" s="817" t="s">
        <v>572</v>
      </c>
      <c r="C9" s="817"/>
      <c r="D9" s="817"/>
      <c r="E9" s="372" t="s">
        <v>552</v>
      </c>
      <c r="F9" s="372" t="s">
        <v>552</v>
      </c>
      <c r="G9" s="373">
        <f>+závěrka!C6</f>
        <v>0</v>
      </c>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row>
    <row r="10" spans="1:46" s="365" customFormat="1" ht="18" customHeight="1">
      <c r="A10" s="262">
        <v>2</v>
      </c>
      <c r="B10" s="817" t="s">
        <v>573</v>
      </c>
      <c r="C10" s="817"/>
      <c r="D10" s="817"/>
      <c r="E10" s="372" t="s">
        <v>552</v>
      </c>
      <c r="F10" s="372" t="s">
        <v>552</v>
      </c>
      <c r="G10" s="373">
        <f>+závěrka!C7</f>
        <v>0</v>
      </c>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row>
    <row r="11" spans="1:46" s="365" customFormat="1" ht="27" customHeight="1">
      <c r="A11" s="262">
        <v>3</v>
      </c>
      <c r="B11" s="829" t="s">
        <v>497</v>
      </c>
      <c r="C11" s="829"/>
      <c r="D11" s="829"/>
      <c r="E11" s="372">
        <f>+závěrka!B8</f>
        <v>0</v>
      </c>
      <c r="F11" s="374">
        <f>+závěrka!C8</f>
        <v>0</v>
      </c>
      <c r="G11" s="375">
        <f>+F11</f>
        <v>0</v>
      </c>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row>
    <row r="12" spans="1:46" s="365" customFormat="1" ht="27" customHeight="1">
      <c r="A12" s="262">
        <v>4</v>
      </c>
      <c r="B12" s="829" t="s">
        <v>574</v>
      </c>
      <c r="C12" s="829"/>
      <c r="D12" s="829"/>
      <c r="E12" s="372" t="s">
        <v>552</v>
      </c>
      <c r="F12" s="374" t="s">
        <v>552</v>
      </c>
      <c r="G12" s="373">
        <f>+závěrka!C9</f>
        <v>0</v>
      </c>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row>
    <row r="13" spans="1:46" s="365" customFormat="1" ht="18" customHeight="1">
      <c r="A13" s="262">
        <v>5</v>
      </c>
      <c r="B13" s="817" t="s">
        <v>575</v>
      </c>
      <c r="C13" s="817"/>
      <c r="D13" s="817"/>
      <c r="E13" s="372">
        <f>+závěrka!B10</f>
        <v>0</v>
      </c>
      <c r="F13" s="374">
        <f>+závěrka!C10</f>
        <v>0</v>
      </c>
      <c r="G13" s="375">
        <f aca="true" t="shared" si="0" ref="G13:G25">+F13</f>
        <v>0</v>
      </c>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row>
    <row r="14" spans="1:46" s="365" customFormat="1" ht="18" customHeight="1">
      <c r="A14" s="262">
        <v>6</v>
      </c>
      <c r="B14" s="817" t="s">
        <v>576</v>
      </c>
      <c r="C14" s="817"/>
      <c r="D14" s="817"/>
      <c r="E14" s="372">
        <f>+závěrka!B11</f>
        <v>0</v>
      </c>
      <c r="F14" s="374">
        <f>+závěrka!C11</f>
        <v>0</v>
      </c>
      <c r="G14" s="375">
        <f t="shared" si="0"/>
        <v>0</v>
      </c>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row>
    <row r="15" spans="1:46" s="365" customFormat="1" ht="18" customHeight="1">
      <c r="A15" s="262">
        <v>7</v>
      </c>
      <c r="B15" s="817" t="s">
        <v>577</v>
      </c>
      <c r="C15" s="817"/>
      <c r="D15" s="817"/>
      <c r="E15" s="372">
        <f>+závěrka!B12</f>
        <v>0</v>
      </c>
      <c r="F15" s="374">
        <f>+závěrka!C12</f>
        <v>0</v>
      </c>
      <c r="G15" s="375">
        <f t="shared" si="0"/>
        <v>0</v>
      </c>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row>
    <row r="16" spans="1:46" s="365" customFormat="1" ht="18" customHeight="1">
      <c r="A16" s="262">
        <v>8</v>
      </c>
      <c r="B16" s="817" t="s">
        <v>334</v>
      </c>
      <c r="C16" s="817"/>
      <c r="D16" s="817"/>
      <c r="E16" s="372">
        <f>+závěrka!B13</f>
        <v>0</v>
      </c>
      <c r="F16" s="374">
        <f>+závěrka!C13</f>
        <v>0</v>
      </c>
      <c r="G16" s="375">
        <f t="shared" si="0"/>
        <v>0</v>
      </c>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row>
    <row r="17" spans="1:46" s="365" customFormat="1" ht="18" customHeight="1">
      <c r="A17" s="262">
        <v>9</v>
      </c>
      <c r="B17" s="817" t="s">
        <v>578</v>
      </c>
      <c r="C17" s="817"/>
      <c r="D17" s="817"/>
      <c r="E17" s="372">
        <f>+závěrka!B14</f>
        <v>0</v>
      </c>
      <c r="F17" s="374">
        <f>+závěrka!C14</f>
        <v>0</v>
      </c>
      <c r="G17" s="375">
        <f t="shared" si="0"/>
        <v>0</v>
      </c>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row>
    <row r="18" spans="1:46" s="365" customFormat="1" ht="18" customHeight="1">
      <c r="A18" s="262">
        <v>10</v>
      </c>
      <c r="B18" s="817" t="s">
        <v>332</v>
      </c>
      <c r="C18" s="817"/>
      <c r="D18" s="817"/>
      <c r="E18" s="372">
        <f>+závěrka!B15</f>
        <v>0</v>
      </c>
      <c r="F18" s="374">
        <f>+závěrka!C15</f>
        <v>0</v>
      </c>
      <c r="G18" s="375">
        <f t="shared" si="0"/>
        <v>0</v>
      </c>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row>
    <row r="19" spans="1:46" s="365" customFormat="1" ht="18" customHeight="1">
      <c r="A19" s="262">
        <v>11</v>
      </c>
      <c r="B19" s="817" t="s">
        <v>333</v>
      </c>
      <c r="C19" s="817"/>
      <c r="D19" s="817"/>
      <c r="E19" s="372">
        <f>+závěrka!B16</f>
        <v>0</v>
      </c>
      <c r="F19" s="374">
        <f>+závěrka!C16</f>
        <v>0</v>
      </c>
      <c r="G19" s="375">
        <f t="shared" si="0"/>
        <v>0</v>
      </c>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row>
    <row r="20" spans="1:46" s="365" customFormat="1" ht="18" customHeight="1" thickBot="1">
      <c r="A20" s="267">
        <v>12</v>
      </c>
      <c r="B20" s="839" t="s">
        <v>579</v>
      </c>
      <c r="C20" s="839"/>
      <c r="D20" s="839"/>
      <c r="E20" s="376">
        <f>+závěrka!B17</f>
        <v>0</v>
      </c>
      <c r="F20" s="377">
        <f>+závěrka!C17</f>
        <v>0</v>
      </c>
      <c r="G20" s="378">
        <f t="shared" si="0"/>
        <v>0</v>
      </c>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row>
    <row r="21" spans="1:46" s="365" customFormat="1" ht="18" customHeight="1" thickTop="1">
      <c r="A21" s="269">
        <v>13</v>
      </c>
      <c r="B21" s="840" t="s">
        <v>581</v>
      </c>
      <c r="C21" s="840"/>
      <c r="D21" s="840"/>
      <c r="E21" s="379">
        <f>+závěrka!B21</f>
        <v>0</v>
      </c>
      <c r="F21" s="380">
        <f>+závěrka!C21</f>
        <v>0</v>
      </c>
      <c r="G21" s="381">
        <f t="shared" si="0"/>
        <v>0</v>
      </c>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row>
    <row r="22" spans="1:46" s="365" customFormat="1" ht="18" customHeight="1">
      <c r="A22" s="262">
        <v>14</v>
      </c>
      <c r="B22" s="817" t="s">
        <v>582</v>
      </c>
      <c r="C22" s="817"/>
      <c r="D22" s="817"/>
      <c r="E22" s="372">
        <f>+závěrka!B22</f>
        <v>0</v>
      </c>
      <c r="F22" s="374">
        <f>+závěrka!C22</f>
        <v>0</v>
      </c>
      <c r="G22" s="375">
        <f t="shared" si="0"/>
        <v>0</v>
      </c>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row>
    <row r="23" spans="1:46" s="365" customFormat="1" ht="18" customHeight="1" thickBot="1">
      <c r="A23" s="270">
        <v>15</v>
      </c>
      <c r="B23" s="837" t="s">
        <v>580</v>
      </c>
      <c r="C23" s="837"/>
      <c r="D23" s="837"/>
      <c r="E23" s="382">
        <f>+závěrka!B23</f>
        <v>0</v>
      </c>
      <c r="F23" s="383">
        <f>+závěrka!C23</f>
        <v>0</v>
      </c>
      <c r="G23" s="384">
        <f t="shared" si="0"/>
        <v>0</v>
      </c>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row>
    <row r="24" spans="1:46" s="365" customFormat="1" ht="18" customHeight="1" thickTop="1">
      <c r="A24" s="268">
        <v>16</v>
      </c>
      <c r="B24" s="838" t="s">
        <v>583</v>
      </c>
      <c r="C24" s="838"/>
      <c r="D24" s="838"/>
      <c r="E24" s="385">
        <f>+závěrka!B24</f>
        <v>0</v>
      </c>
      <c r="F24" s="380">
        <f>+závěrka!C24</f>
        <v>0</v>
      </c>
      <c r="G24" s="381">
        <f t="shared" si="0"/>
        <v>0</v>
      </c>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row>
    <row r="25" spans="1:46" s="365" customFormat="1" ht="18" customHeight="1" thickBot="1">
      <c r="A25" s="263">
        <v>17</v>
      </c>
      <c r="B25" s="836" t="s">
        <v>584</v>
      </c>
      <c r="C25" s="836"/>
      <c r="D25" s="836"/>
      <c r="E25" s="386">
        <f>+závěrka!B25</f>
        <v>0</v>
      </c>
      <c r="F25" s="387">
        <f>+závěrka!C25</f>
        <v>0</v>
      </c>
      <c r="G25" s="388">
        <f t="shared" si="0"/>
        <v>0</v>
      </c>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row>
    <row r="26" spans="1:46" s="365" customFormat="1" ht="18" customHeight="1" thickBot="1">
      <c r="A26" s="820" t="s">
        <v>585</v>
      </c>
      <c r="B26" s="821"/>
      <c r="C26" s="821"/>
      <c r="D26" s="821"/>
      <c r="E26" s="821"/>
      <c r="F26" s="821"/>
      <c r="G26" s="821"/>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row>
    <row r="27" spans="1:46" s="365" customFormat="1" ht="12" customHeight="1">
      <c r="A27" s="806" t="s">
        <v>380</v>
      </c>
      <c r="B27" s="804"/>
      <c r="C27" s="804"/>
      <c r="D27" s="807"/>
      <c r="E27" s="803" t="s">
        <v>380</v>
      </c>
      <c r="F27" s="804"/>
      <c r="G27" s="805"/>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row>
    <row r="28" spans="1:46" s="365" customFormat="1" ht="12" customHeight="1">
      <c r="A28" s="808" t="s">
        <v>586</v>
      </c>
      <c r="B28" s="809"/>
      <c r="C28" s="809"/>
      <c r="D28" s="810"/>
      <c r="E28" s="811" t="s">
        <v>587</v>
      </c>
      <c r="F28" s="809"/>
      <c r="G28" s="812"/>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row>
    <row r="29" spans="1:46" s="365" customFormat="1" ht="26.25" customHeight="1">
      <c r="A29" s="389"/>
      <c r="B29" s="390"/>
      <c r="C29" s="391" t="s">
        <v>136</v>
      </c>
      <c r="D29" s="392" t="s">
        <v>588</v>
      </c>
      <c r="E29" s="393"/>
      <c r="F29" s="391" t="s">
        <v>136</v>
      </c>
      <c r="G29" s="394" t="s">
        <v>588</v>
      </c>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row>
    <row r="30" spans="1:46" s="365" customFormat="1" ht="27" customHeight="1">
      <c r="A30" s="832" t="s">
        <v>592</v>
      </c>
      <c r="B30" s="833"/>
      <c r="C30" s="374">
        <f>+závěrka!C31+závěrka!C32</f>
        <v>0</v>
      </c>
      <c r="D30" s="395">
        <f>+C30</f>
        <v>0</v>
      </c>
      <c r="E30" s="265" t="s">
        <v>594</v>
      </c>
      <c r="F30" s="374">
        <f>+závěrka!C42+závěrka!C43</f>
        <v>0</v>
      </c>
      <c r="G30" s="396">
        <f>+F30</f>
        <v>0</v>
      </c>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row>
    <row r="31" spans="1:46" s="365" customFormat="1" ht="18" customHeight="1">
      <c r="A31" s="813" t="s">
        <v>593</v>
      </c>
      <c r="B31" s="814"/>
      <c r="C31" s="372">
        <f>+závěrka!C33</f>
        <v>0</v>
      </c>
      <c r="D31" s="397">
        <f>+C31</f>
        <v>0</v>
      </c>
      <c r="E31" s="398" t="s">
        <v>595</v>
      </c>
      <c r="F31" s="372">
        <f>+závěrka!C44+závěrka!C45+závěrka!C46</f>
        <v>0</v>
      </c>
      <c r="G31" s="396">
        <f>+F31</f>
        <v>0</v>
      </c>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row>
    <row r="32" spans="1:46" s="365" customFormat="1" ht="18" customHeight="1">
      <c r="A32" s="801" t="s">
        <v>387</v>
      </c>
      <c r="B32" s="802"/>
      <c r="C32" s="397">
        <f>+závěrka!C37</f>
        <v>0</v>
      </c>
      <c r="D32" s="397">
        <v>0</v>
      </c>
      <c r="E32" s="485" t="s">
        <v>388</v>
      </c>
      <c r="F32" s="397">
        <f>+závěrka!C53</f>
        <v>0</v>
      </c>
      <c r="G32" s="396">
        <v>0</v>
      </c>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row>
    <row r="33" spans="1:46" s="365" customFormat="1" ht="18" customHeight="1">
      <c r="A33" s="801" t="s">
        <v>389</v>
      </c>
      <c r="B33" s="802"/>
      <c r="C33" s="397">
        <f>+závěrka!C38</f>
        <v>0</v>
      </c>
      <c r="D33" s="397">
        <v>0</v>
      </c>
      <c r="E33" s="485" t="s">
        <v>390</v>
      </c>
      <c r="F33" s="397">
        <f>+závěrka!C54</f>
        <v>0</v>
      </c>
      <c r="G33" s="396">
        <v>0</v>
      </c>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row>
    <row r="34" spans="1:46" s="365" customFormat="1" ht="18" customHeight="1">
      <c r="A34" s="813" t="s">
        <v>591</v>
      </c>
      <c r="B34" s="814"/>
      <c r="C34" s="372"/>
      <c r="D34" s="372"/>
      <c r="E34" s="485" t="s">
        <v>596</v>
      </c>
      <c r="F34" s="397"/>
      <c r="G34" s="396"/>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row>
    <row r="35" spans="1:46" s="365" customFormat="1" ht="24.75" customHeight="1">
      <c r="A35" s="832" t="s">
        <v>590</v>
      </c>
      <c r="B35" s="833"/>
      <c r="C35" s="372">
        <f>SUM(C30:C34)</f>
        <v>0</v>
      </c>
      <c r="D35" s="372">
        <f>SUM(D30:D34)</f>
        <v>0</v>
      </c>
      <c r="E35" s="400" t="s">
        <v>597</v>
      </c>
      <c r="F35" s="372">
        <f>SUM(F30:F34)</f>
        <v>0</v>
      </c>
      <c r="G35" s="399">
        <f>SUM(G30:G34)</f>
        <v>0</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row>
    <row r="36" spans="1:46" s="365" customFormat="1" ht="18" customHeight="1" thickBot="1">
      <c r="A36" s="815" t="s">
        <v>589</v>
      </c>
      <c r="B36" s="816"/>
      <c r="C36" s="401" t="s">
        <v>552</v>
      </c>
      <c r="D36" s="401">
        <f>+závěrka!C35</f>
        <v>0</v>
      </c>
      <c r="E36" s="402" t="s">
        <v>598</v>
      </c>
      <c r="F36" s="401" t="s">
        <v>552</v>
      </c>
      <c r="G36" s="403">
        <f>+závěrka!C47</f>
        <v>0</v>
      </c>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row>
    <row r="37" spans="1:46" s="365" customFormat="1" ht="18" customHeight="1">
      <c r="A37" s="830" t="s">
        <v>137</v>
      </c>
      <c r="B37" s="831"/>
      <c r="C37" s="831"/>
      <c r="D37" s="831"/>
      <c r="E37" s="831"/>
      <c r="F37" s="831"/>
      <c r="G37" s="831"/>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row>
    <row r="38" spans="1:7" ht="10.5" customHeight="1">
      <c r="A38" s="781" t="s">
        <v>658</v>
      </c>
      <c r="B38" s="781"/>
      <c r="C38" s="781"/>
      <c r="D38" s="781"/>
      <c r="E38" s="800"/>
      <c r="F38" s="800"/>
      <c r="G38" s="800"/>
    </row>
    <row r="39" spans="47:54" s="362" customFormat="1" ht="12.75">
      <c r="AU39" s="363"/>
      <c r="AV39" s="363"/>
      <c r="AW39" s="363"/>
      <c r="AX39" s="363"/>
      <c r="AY39" s="363"/>
      <c r="AZ39" s="363"/>
      <c r="BA39" s="363"/>
      <c r="BB39" s="363"/>
    </row>
    <row r="40" spans="47:54" s="362" customFormat="1" ht="12.75">
      <c r="AU40" s="363"/>
      <c r="AV40" s="363"/>
      <c r="AW40" s="363"/>
      <c r="AX40" s="363"/>
      <c r="AY40" s="363"/>
      <c r="AZ40" s="363"/>
      <c r="BA40" s="363"/>
      <c r="BB40" s="363"/>
    </row>
    <row r="41" spans="47:54" s="362" customFormat="1" ht="12.75">
      <c r="AU41" s="363"/>
      <c r="AV41" s="363"/>
      <c r="AW41" s="363"/>
      <c r="AX41" s="363"/>
      <c r="AY41" s="363"/>
      <c r="AZ41" s="363"/>
      <c r="BA41" s="363"/>
      <c r="BB41" s="363"/>
    </row>
    <row r="42" spans="47:54" s="362" customFormat="1" ht="12.75">
      <c r="AU42" s="363"/>
      <c r="AV42" s="363"/>
      <c r="AW42" s="363"/>
      <c r="AX42" s="363"/>
      <c r="AY42" s="363"/>
      <c r="AZ42" s="363"/>
      <c r="BA42" s="363"/>
      <c r="BB42" s="363"/>
    </row>
    <row r="43" spans="47:54" s="362" customFormat="1" ht="12.75">
      <c r="AU43" s="363"/>
      <c r="AV43" s="363"/>
      <c r="AW43" s="363"/>
      <c r="AX43" s="363"/>
      <c r="AY43" s="363"/>
      <c r="AZ43" s="363"/>
      <c r="BA43" s="363"/>
      <c r="BB43" s="363"/>
    </row>
    <row r="44" spans="47:54" s="362" customFormat="1" ht="12.75">
      <c r="AU44" s="363"/>
      <c r="AV44" s="363"/>
      <c r="AW44" s="363"/>
      <c r="AX44" s="363"/>
      <c r="AY44" s="363"/>
      <c r="AZ44" s="363"/>
      <c r="BA44" s="363"/>
      <c r="BB44" s="363"/>
    </row>
    <row r="45" spans="47:54" s="362" customFormat="1" ht="12.75">
      <c r="AU45" s="363"/>
      <c r="AV45" s="363"/>
      <c r="AW45" s="363"/>
      <c r="AX45" s="363"/>
      <c r="AY45" s="363"/>
      <c r="AZ45" s="363"/>
      <c r="BA45" s="363"/>
      <c r="BB45" s="363"/>
    </row>
    <row r="46" spans="47:54" s="362" customFormat="1" ht="12.75">
      <c r="AU46" s="363"/>
      <c r="AV46" s="363"/>
      <c r="AW46" s="363"/>
      <c r="AX46" s="363"/>
      <c r="AY46" s="363"/>
      <c r="AZ46" s="363"/>
      <c r="BA46" s="363"/>
      <c r="BB46" s="363"/>
    </row>
    <row r="47" spans="47:54" s="362" customFormat="1" ht="12.75">
      <c r="AU47" s="363"/>
      <c r="AV47" s="363"/>
      <c r="AW47" s="363"/>
      <c r="AX47" s="363"/>
      <c r="AY47" s="363"/>
      <c r="AZ47" s="363"/>
      <c r="BA47" s="363"/>
      <c r="BB47" s="363"/>
    </row>
    <row r="48" spans="47:54" s="362" customFormat="1" ht="12.75">
      <c r="AU48" s="363"/>
      <c r="AV48" s="363"/>
      <c r="AW48" s="363"/>
      <c r="AX48" s="363"/>
      <c r="AY48" s="363"/>
      <c r="AZ48" s="363"/>
      <c r="BA48" s="363"/>
      <c r="BB48" s="363"/>
    </row>
    <row r="49" spans="47:54" s="362" customFormat="1" ht="12.75">
      <c r="AU49" s="363"/>
      <c r="AV49" s="363"/>
      <c r="AW49" s="363"/>
      <c r="AX49" s="363"/>
      <c r="AY49" s="363"/>
      <c r="AZ49" s="363"/>
      <c r="BA49" s="363"/>
      <c r="BB49" s="363"/>
    </row>
    <row r="50" spans="47:54" s="362" customFormat="1" ht="12.75">
      <c r="AU50" s="363"/>
      <c r="AV50" s="363"/>
      <c r="AW50" s="363"/>
      <c r="AX50" s="363"/>
      <c r="AY50" s="363"/>
      <c r="AZ50" s="363"/>
      <c r="BA50" s="363"/>
      <c r="BB50" s="363"/>
    </row>
    <row r="51" spans="47:54" s="362" customFormat="1" ht="12.75">
      <c r="AU51" s="363"/>
      <c r="AV51" s="363"/>
      <c r="AW51" s="363"/>
      <c r="AX51" s="363"/>
      <c r="AY51" s="363"/>
      <c r="AZ51" s="363"/>
      <c r="BA51" s="363"/>
      <c r="BB51" s="363"/>
    </row>
    <row r="52" spans="47:54" s="362" customFormat="1" ht="12.75">
      <c r="AU52" s="363"/>
      <c r="AV52" s="363"/>
      <c r="AW52" s="363"/>
      <c r="AX52" s="363"/>
      <c r="AY52" s="363"/>
      <c r="AZ52" s="363"/>
      <c r="BA52" s="363"/>
      <c r="BB52" s="363"/>
    </row>
    <row r="53" s="362" customFormat="1" ht="12.75"/>
    <row r="54" s="362" customFormat="1" ht="12.75"/>
    <row r="55" s="362" customFormat="1" ht="12.75"/>
    <row r="56" s="362" customFormat="1" ht="12.75"/>
    <row r="57" s="362" customFormat="1" ht="12.75"/>
    <row r="58" s="362" customFormat="1" ht="12.75"/>
    <row r="59" s="362" customFormat="1" ht="12.75"/>
    <row r="60" s="362" customFormat="1" ht="12.75"/>
    <row r="61" s="362" customFormat="1" ht="12.75"/>
    <row r="62" s="362" customFormat="1" ht="12.75"/>
    <row r="63" s="362" customFormat="1" ht="12.75"/>
    <row r="64" s="362" customFormat="1" ht="12.75"/>
    <row r="65" s="362" customFormat="1" ht="12.75"/>
    <row r="66" s="362" customFormat="1" ht="12.75"/>
    <row r="67" s="362" customFormat="1" ht="12.75"/>
    <row r="68" s="362" customFormat="1" ht="12.75"/>
    <row r="69" s="362" customFormat="1" ht="12.75"/>
    <row r="70" s="362" customFormat="1" ht="12.75"/>
    <row r="71" s="362" customFormat="1" ht="12.75"/>
    <row r="72" s="362" customFormat="1" ht="12.75"/>
    <row r="73" s="362" customFormat="1" ht="12.75"/>
    <row r="74" s="362" customFormat="1" ht="12.75"/>
    <row r="75" s="362" customFormat="1" ht="12.75"/>
    <row r="76" s="362" customFormat="1" ht="12.75"/>
    <row r="77" s="362" customFormat="1" ht="12.75"/>
    <row r="78" s="362" customFormat="1" ht="12.75"/>
    <row r="79" s="362" customFormat="1" ht="12.75"/>
    <row r="80" s="362" customFormat="1" ht="12.75"/>
    <row r="81" s="362" customFormat="1" ht="12.75"/>
    <row r="82" s="362" customFormat="1" ht="12.75"/>
    <row r="83" s="362" customFormat="1" ht="12.75"/>
    <row r="84" s="362" customFormat="1" ht="12.75"/>
    <row r="85" s="362" customFormat="1" ht="12.75"/>
    <row r="86" s="362" customFormat="1" ht="12.75"/>
    <row r="87" s="362" customFormat="1" ht="12.75"/>
    <row r="88" s="362" customFormat="1" ht="12.75"/>
    <row r="89" s="362" customFormat="1" ht="12.75"/>
    <row r="90" s="362" customFormat="1" ht="12.75"/>
    <row r="91" s="362" customFormat="1" ht="12.75"/>
    <row r="92" s="362" customFormat="1" ht="12.75"/>
    <row r="93" s="362" customFormat="1" ht="12.75"/>
    <row r="94" s="362" customFormat="1" ht="12.75"/>
    <row r="95" s="362" customFormat="1" ht="12.75"/>
    <row r="96" s="362" customFormat="1" ht="12.75"/>
    <row r="97" s="362" customFormat="1" ht="12.75"/>
    <row r="98" s="362" customFormat="1" ht="12.75"/>
    <row r="99" s="362" customFormat="1" ht="12.75"/>
    <row r="100" s="362" customFormat="1" ht="12.75"/>
    <row r="101" s="362" customFormat="1" ht="12.75"/>
    <row r="102" s="362" customFormat="1" ht="12.75"/>
    <row r="103" s="362" customFormat="1" ht="12.75"/>
    <row r="104" s="362" customFormat="1" ht="12.75"/>
    <row r="105" s="362" customFormat="1" ht="12.75"/>
    <row r="106" s="362" customFormat="1" ht="12.75"/>
    <row r="107" s="362" customFormat="1" ht="12.75"/>
    <row r="108" s="362" customFormat="1" ht="12.75"/>
    <row r="109" s="362" customFormat="1" ht="12.75"/>
    <row r="110" s="362" customFormat="1" ht="12.75"/>
    <row r="111" s="362" customFormat="1" ht="12.75"/>
    <row r="112" s="362" customFormat="1" ht="12.75"/>
    <row r="113" s="362" customFormat="1" ht="12.75"/>
    <row r="114" s="362" customFormat="1" ht="12.75"/>
    <row r="115" s="362" customFormat="1" ht="12.75"/>
    <row r="116" s="362" customFormat="1" ht="12.75"/>
    <row r="117" s="362" customFormat="1" ht="12.75"/>
    <row r="118" s="362" customFormat="1" ht="12.75"/>
    <row r="119" s="362" customFormat="1" ht="12.75"/>
    <row r="120" s="362" customFormat="1" ht="12.75"/>
    <row r="121" s="362" customFormat="1" ht="12.75"/>
    <row r="122" s="362" customFormat="1" ht="12.75"/>
    <row r="123" s="362" customFormat="1" ht="12.75"/>
    <row r="124" s="362" customFormat="1" ht="12.75"/>
    <row r="125" s="362" customFormat="1" ht="12.75"/>
    <row r="126" s="362" customFormat="1" ht="12.75"/>
    <row r="127" s="362" customFormat="1" ht="12.75"/>
    <row r="128" s="362" customFormat="1" ht="12.75"/>
    <row r="129" s="362" customFormat="1" ht="12.75"/>
    <row r="130" s="362" customFormat="1" ht="12.75"/>
    <row r="131" s="362" customFormat="1" ht="12.75"/>
    <row r="132" s="362" customFormat="1" ht="12.75"/>
    <row r="133" s="362" customFormat="1" ht="12.75"/>
    <row r="134" s="362" customFormat="1" ht="12.75"/>
    <row r="135" s="362" customFormat="1" ht="12.75"/>
    <row r="136" s="362" customFormat="1" ht="12.75"/>
    <row r="137" s="362" customFormat="1" ht="12.75"/>
    <row r="138" s="362" customFormat="1" ht="12.75"/>
    <row r="139" s="362" customFormat="1" ht="12.75"/>
    <row r="140" s="362" customFormat="1" ht="12.75"/>
    <row r="141" s="362" customFormat="1" ht="12.75"/>
    <row r="142" s="362" customFormat="1" ht="12.75"/>
    <row r="143" s="362" customFormat="1" ht="12.75"/>
    <row r="144" s="362" customFormat="1" ht="12.75"/>
    <row r="145" s="362" customFormat="1" ht="12.75"/>
    <row r="146" s="362" customFormat="1" ht="12.75"/>
    <row r="147" s="362" customFormat="1" ht="12.75"/>
    <row r="148" s="362" customFormat="1" ht="12.75"/>
    <row r="149" s="362" customFormat="1" ht="12.75"/>
    <row r="150" s="362" customFormat="1" ht="12.75"/>
    <row r="151" s="362" customFormat="1" ht="12.75"/>
    <row r="152" s="362" customFormat="1" ht="12.75"/>
    <row r="153" s="362" customFormat="1" ht="12.75"/>
    <row r="154" s="362" customFormat="1" ht="12.75"/>
    <row r="155" s="362" customFormat="1" ht="12.75"/>
    <row r="156" s="362" customFormat="1" ht="12.75"/>
    <row r="157" s="362" customFormat="1" ht="12.75"/>
    <row r="158" s="362" customFormat="1" ht="12.75"/>
    <row r="159" s="362" customFormat="1" ht="12.75"/>
    <row r="160" s="362" customFormat="1" ht="12.75"/>
    <row r="161" s="362" customFormat="1" ht="12.75"/>
    <row r="162" s="362" customFormat="1" ht="12.75"/>
    <row r="163" s="362" customFormat="1" ht="12.75"/>
    <row r="164" s="362" customFormat="1" ht="12.75"/>
    <row r="165" s="362" customFormat="1" ht="12.75"/>
    <row r="166" s="362" customFormat="1" ht="12.75"/>
    <row r="167" s="362" customFormat="1" ht="12.75"/>
    <row r="168" s="362" customFormat="1" ht="12.75"/>
    <row r="169" s="362" customFormat="1" ht="12.75"/>
    <row r="170" s="362" customFormat="1" ht="12.75"/>
    <row r="171" s="362" customFormat="1" ht="12.75"/>
    <row r="172" s="362" customFormat="1" ht="12.75"/>
    <row r="173" s="362" customFormat="1" ht="12.75"/>
    <row r="174" s="362" customFormat="1" ht="12.75"/>
    <row r="175" s="362" customFormat="1" ht="12.75"/>
    <row r="176" s="362" customFormat="1" ht="12.75"/>
    <row r="177" s="362" customFormat="1" ht="12.75"/>
    <row r="178" s="362" customFormat="1" ht="12.75"/>
    <row r="179" s="362" customFormat="1" ht="12.75"/>
    <row r="180" s="362" customFormat="1" ht="12.75"/>
    <row r="181" s="362" customFormat="1" ht="12.75"/>
    <row r="182" s="362" customFormat="1" ht="12.75"/>
    <row r="183" s="362" customFormat="1" ht="12.75"/>
    <row r="184" s="362" customFormat="1" ht="12.75"/>
    <row r="185" s="362" customFormat="1" ht="12.75"/>
    <row r="186" s="362" customFormat="1" ht="12.75"/>
    <row r="187" s="362" customFormat="1" ht="12.75"/>
    <row r="188" s="362" customFormat="1" ht="12.75"/>
    <row r="189" s="362" customFormat="1" ht="12.75"/>
    <row r="190" s="362" customFormat="1" ht="12.75"/>
    <row r="191" s="362" customFormat="1" ht="12.75"/>
    <row r="192" s="362" customFormat="1" ht="12.75"/>
    <row r="193" s="362" customFormat="1" ht="12.75"/>
    <row r="194" s="362" customFormat="1" ht="12.75"/>
    <row r="195" s="362" customFormat="1" ht="12.75"/>
    <row r="196" s="362" customFormat="1" ht="12.75"/>
    <row r="197" s="362" customFormat="1" ht="12.75"/>
    <row r="198" s="362" customFormat="1" ht="12.75"/>
    <row r="199" s="362" customFormat="1" ht="12.75"/>
    <row r="200" s="362" customFormat="1" ht="12.75"/>
    <row r="201" s="362" customFormat="1" ht="12.75"/>
    <row r="202" s="362" customFormat="1" ht="12.75"/>
    <row r="203" s="362" customFormat="1" ht="12.75"/>
    <row r="204" s="362" customFormat="1" ht="12.75"/>
    <row r="205" s="362" customFormat="1" ht="12.75"/>
    <row r="206" s="362" customFormat="1" ht="12.75"/>
    <row r="207" s="362" customFormat="1" ht="12.75"/>
    <row r="208" s="362" customFormat="1" ht="12.75"/>
    <row r="209" s="362" customFormat="1" ht="12.75"/>
    <row r="210" s="362" customFormat="1" ht="12.75"/>
    <row r="211" s="362" customFormat="1" ht="12.75"/>
    <row r="212" s="362" customFormat="1" ht="12.75"/>
    <row r="213" s="362" customFormat="1" ht="12.75"/>
    <row r="214" s="362" customFormat="1" ht="12.75"/>
    <row r="215" s="362" customFormat="1" ht="12.75"/>
    <row r="216" s="362" customFormat="1" ht="12.75"/>
    <row r="217" s="362" customFormat="1" ht="12.75"/>
    <row r="218" s="362" customFormat="1" ht="12.75"/>
    <row r="219" s="362" customFormat="1" ht="12.75"/>
    <row r="220" s="362" customFormat="1" ht="12.75"/>
    <row r="221" s="362" customFormat="1" ht="12.75"/>
    <row r="222" s="362" customFormat="1" ht="12.75"/>
    <row r="223" s="362" customFormat="1" ht="12.75"/>
    <row r="224" s="362" customFormat="1" ht="12.75"/>
    <row r="225" s="362" customFormat="1" ht="12.75"/>
    <row r="226" s="362" customFormat="1" ht="12.75"/>
    <row r="227" s="362" customFormat="1" ht="12.75"/>
    <row r="228" s="362" customFormat="1" ht="12.75"/>
    <row r="229" s="362" customFormat="1" ht="12.75"/>
    <row r="230" s="362" customFormat="1" ht="12.75"/>
    <row r="231" s="362" customFormat="1" ht="12.75"/>
    <row r="232" s="362" customFormat="1" ht="12.75"/>
    <row r="233" s="362" customFormat="1" ht="12.75"/>
    <row r="234" s="362" customFormat="1" ht="12.75"/>
    <row r="235" s="362" customFormat="1" ht="12.75"/>
    <row r="236" s="362" customFormat="1" ht="12.75"/>
    <row r="237" s="362" customFormat="1" ht="12.75"/>
    <row r="238" s="362" customFormat="1" ht="12.75"/>
    <row r="239" s="362" customFormat="1" ht="12.75"/>
    <row r="240" s="362" customFormat="1" ht="12.75"/>
    <row r="241" s="362" customFormat="1" ht="12.75"/>
    <row r="242" s="362" customFormat="1" ht="12.75"/>
    <row r="243" s="362" customFormat="1" ht="12.75"/>
    <row r="244" s="362" customFormat="1" ht="12.75"/>
    <row r="245" s="362" customFormat="1" ht="12.75"/>
    <row r="246" s="362" customFormat="1" ht="12.75"/>
    <row r="247" s="362" customFormat="1" ht="12.75"/>
    <row r="248" s="362" customFormat="1" ht="12.75"/>
    <row r="249" s="362" customFormat="1" ht="12.75"/>
    <row r="250" s="362" customFormat="1" ht="12.75"/>
    <row r="251" s="362" customFormat="1" ht="12.75"/>
    <row r="252" s="362" customFormat="1" ht="12.75"/>
    <row r="253" s="362" customFormat="1" ht="12.75"/>
    <row r="254" s="362" customFormat="1" ht="12.75"/>
    <row r="255" s="362" customFormat="1" ht="12.75"/>
    <row r="256" s="362" customFormat="1" ht="12.75"/>
    <row r="257" s="362" customFormat="1" ht="12.75"/>
    <row r="258" s="362" customFormat="1" ht="12.75"/>
    <row r="259" s="362" customFormat="1" ht="12.75"/>
    <row r="260" s="362" customFormat="1" ht="12.75"/>
    <row r="261" s="362" customFormat="1" ht="12.75"/>
    <row r="262" s="362" customFormat="1" ht="12.75"/>
    <row r="263" s="362" customFormat="1" ht="12.75"/>
    <row r="264" s="362" customFormat="1" ht="12.75"/>
    <row r="265" s="362" customFormat="1" ht="12.75"/>
    <row r="266" s="362" customFormat="1" ht="12.75"/>
    <row r="267" s="362" customFormat="1" ht="12.75"/>
    <row r="268" s="362" customFormat="1" ht="12.75"/>
    <row r="269" s="362" customFormat="1" ht="12.75"/>
    <row r="270" s="362" customFormat="1" ht="12.75"/>
    <row r="271" s="362" customFormat="1" ht="12.75"/>
    <row r="272" s="362" customFormat="1" ht="12.75"/>
    <row r="273" s="362" customFormat="1" ht="12.75"/>
    <row r="274" s="362" customFormat="1" ht="12.75"/>
    <row r="275" s="362" customFormat="1" ht="12.75"/>
    <row r="276" s="362" customFormat="1" ht="12.75"/>
    <row r="277" s="362" customFormat="1" ht="12.75"/>
    <row r="278" s="362" customFormat="1" ht="12.75"/>
    <row r="279" s="362" customFormat="1" ht="12.75"/>
    <row r="280" s="362" customFormat="1" ht="12.75"/>
    <row r="281" s="362" customFormat="1" ht="12.75"/>
    <row r="282" s="362" customFormat="1" ht="12.75"/>
    <row r="283" s="362" customFormat="1" ht="12.75"/>
    <row r="284" s="362" customFormat="1" ht="12.75"/>
    <row r="285" s="362" customFormat="1" ht="12.75"/>
    <row r="286" s="362" customFormat="1" ht="12.75"/>
    <row r="287" s="362" customFormat="1" ht="12.75"/>
    <row r="288" s="362" customFormat="1" ht="12.75"/>
    <row r="289" s="362" customFormat="1" ht="12.75"/>
    <row r="290" s="362" customFormat="1" ht="12.75"/>
    <row r="291" s="362" customFormat="1" ht="12.75"/>
    <row r="292" s="362" customFormat="1" ht="12.75"/>
    <row r="293" s="362" customFormat="1" ht="12.75"/>
    <row r="294" s="362" customFormat="1" ht="12.75"/>
    <row r="295" s="362" customFormat="1" ht="12.75"/>
    <row r="296" s="362" customFormat="1" ht="12.75"/>
    <row r="297" s="362" customFormat="1" ht="12.75"/>
    <row r="298" s="362" customFormat="1" ht="12.75"/>
    <row r="299" s="362" customFormat="1" ht="12.75"/>
    <row r="300" s="362" customFormat="1" ht="12.75"/>
    <row r="301" s="362" customFormat="1" ht="12.75"/>
    <row r="302" s="362" customFormat="1" ht="12.75"/>
    <row r="303" s="362" customFormat="1" ht="12.75"/>
    <row r="304" s="362" customFormat="1" ht="12.75"/>
    <row r="305" s="362" customFormat="1" ht="12.75"/>
    <row r="306" s="362" customFormat="1" ht="12.75"/>
    <row r="307" s="362" customFormat="1" ht="12.75"/>
    <row r="308" s="362" customFormat="1" ht="12.75"/>
    <row r="309" s="362" customFormat="1" ht="12.75"/>
    <row r="310" s="362" customFormat="1" ht="12.75"/>
    <row r="311" s="362" customFormat="1" ht="12.75"/>
    <row r="312" s="362" customFormat="1" ht="12.75"/>
    <row r="313" s="362" customFormat="1" ht="12.75"/>
    <row r="314" s="362" customFormat="1" ht="12.75"/>
    <row r="315" s="362" customFormat="1" ht="12.75"/>
    <row r="316" s="362" customFormat="1" ht="12.75"/>
    <row r="317" s="362" customFormat="1" ht="12.75"/>
    <row r="318" s="362" customFormat="1" ht="12.75"/>
    <row r="319" s="362" customFormat="1" ht="12.75"/>
    <row r="320" s="362" customFormat="1" ht="12.75"/>
    <row r="321" s="362" customFormat="1" ht="12.75"/>
    <row r="322" s="362" customFormat="1" ht="12.75"/>
    <row r="323" s="362" customFormat="1" ht="12.75"/>
    <row r="324" s="362" customFormat="1" ht="12.75"/>
    <row r="325" s="362" customFormat="1" ht="12.75"/>
    <row r="326" s="362" customFormat="1" ht="12.75"/>
    <row r="327" s="362" customFormat="1" ht="12.75"/>
    <row r="328" s="362" customFormat="1" ht="12.75"/>
    <row r="329" s="362" customFormat="1" ht="12.75"/>
    <row r="330" s="362" customFormat="1" ht="12.75"/>
    <row r="331" s="362" customFormat="1" ht="12.75"/>
    <row r="332" s="362" customFormat="1" ht="12.75"/>
    <row r="333" s="362" customFormat="1" ht="12.75"/>
    <row r="334" s="362" customFormat="1" ht="12.75"/>
    <row r="335" s="362" customFormat="1" ht="12.75"/>
    <row r="336" s="362" customFormat="1" ht="12.75"/>
    <row r="337" s="362" customFormat="1" ht="12.75"/>
    <row r="338" s="362" customFormat="1" ht="12.75"/>
    <row r="339" s="362" customFormat="1" ht="12.75"/>
    <row r="340" s="362" customFormat="1" ht="12.75"/>
    <row r="341" s="362" customFormat="1" ht="12.75"/>
    <row r="342" s="362" customFormat="1" ht="12.75"/>
    <row r="343" s="362" customFormat="1" ht="12.75"/>
    <row r="344" s="362" customFormat="1" ht="12.75"/>
    <row r="345" s="362" customFormat="1" ht="12.75"/>
    <row r="346" s="362" customFormat="1" ht="12.75"/>
    <row r="347" s="362" customFormat="1" ht="12.75"/>
    <row r="348" s="362" customFormat="1" ht="12.75"/>
    <row r="349" s="362" customFormat="1" ht="12.75"/>
    <row r="350" s="362" customFormat="1" ht="12.75"/>
    <row r="351" s="362" customFormat="1" ht="12.75"/>
    <row r="352" s="362" customFormat="1" ht="12.75"/>
    <row r="353" s="362" customFormat="1" ht="12.75"/>
    <row r="354" s="362" customFormat="1" ht="12.75"/>
    <row r="355" s="362" customFormat="1" ht="12.75"/>
    <row r="356" s="362" customFormat="1" ht="12.75"/>
    <row r="357" s="362" customFormat="1" ht="12.75"/>
    <row r="358" s="362" customFormat="1" ht="12.75"/>
    <row r="359" s="362" customFormat="1" ht="12.75"/>
    <row r="360" s="362" customFormat="1" ht="12.75"/>
    <row r="361" s="362" customFormat="1" ht="12.75"/>
    <row r="362" s="362" customFormat="1" ht="12.75"/>
    <row r="363" s="362" customFormat="1" ht="12.75"/>
    <row r="364" s="362" customFormat="1" ht="12.75"/>
    <row r="365" s="362" customFormat="1" ht="12.75"/>
    <row r="366" s="362" customFormat="1" ht="12.75"/>
    <row r="367" s="362" customFormat="1" ht="12.75"/>
    <row r="368" s="362" customFormat="1" ht="12.75"/>
    <row r="369" s="362" customFormat="1" ht="12.75"/>
    <row r="370" s="362" customFormat="1" ht="12.75"/>
    <row r="371" s="362" customFormat="1" ht="12.75"/>
    <row r="372" s="362" customFormat="1" ht="12.75"/>
    <row r="373" s="362" customFormat="1" ht="12.75"/>
    <row r="374" s="362" customFormat="1" ht="12.75"/>
    <row r="375" s="362" customFormat="1" ht="12.75"/>
    <row r="376" s="362" customFormat="1" ht="12.75"/>
    <row r="377" s="362" customFormat="1" ht="12.75"/>
    <row r="378" s="362" customFormat="1" ht="12.75"/>
    <row r="379" s="362" customFormat="1" ht="12.75"/>
    <row r="380" s="362" customFormat="1" ht="12.75"/>
    <row r="381" s="362" customFormat="1" ht="12.75"/>
    <row r="382" s="362" customFormat="1" ht="12.75"/>
    <row r="383" s="362" customFormat="1" ht="12.75"/>
    <row r="384" s="362" customFormat="1" ht="12.75"/>
    <row r="385" s="362" customFormat="1" ht="12.75"/>
    <row r="386" s="362" customFormat="1" ht="12.75"/>
    <row r="387" s="362" customFormat="1" ht="12.75"/>
    <row r="388" s="362" customFormat="1" ht="12.75"/>
    <row r="389" s="362" customFormat="1" ht="12.75"/>
    <row r="390" s="362" customFormat="1" ht="12.75"/>
    <row r="391" s="362" customFormat="1" ht="12.75"/>
  </sheetData>
  <sheetProtection password="EF65" sheet="1" objects="1" scenarios="1"/>
  <mergeCells count="38">
    <mergeCell ref="B15:D15"/>
    <mergeCell ref="B25:D25"/>
    <mergeCell ref="B23:D23"/>
    <mergeCell ref="B24:D24"/>
    <mergeCell ref="B20:D20"/>
    <mergeCell ref="B21:D21"/>
    <mergeCell ref="B22:D22"/>
    <mergeCell ref="B18:D18"/>
    <mergeCell ref="B16:D16"/>
    <mergeCell ref="B17:D17"/>
    <mergeCell ref="A3:G3"/>
    <mergeCell ref="B12:D12"/>
    <mergeCell ref="B13:D13"/>
    <mergeCell ref="B14:D14"/>
    <mergeCell ref="A37:G37"/>
    <mergeCell ref="A35:B35"/>
    <mergeCell ref="A30:B30"/>
    <mergeCell ref="A26:G26"/>
    <mergeCell ref="B19:D19"/>
    <mergeCell ref="A1:G1"/>
    <mergeCell ref="A4:G4"/>
    <mergeCell ref="A5:G5"/>
    <mergeCell ref="E6:G6"/>
    <mergeCell ref="A2:G2"/>
    <mergeCell ref="A6:D8"/>
    <mergeCell ref="B9:D9"/>
    <mergeCell ref="B10:D10"/>
    <mergeCell ref="B11:D11"/>
    <mergeCell ref="A38:G38"/>
    <mergeCell ref="A33:B33"/>
    <mergeCell ref="E27:G27"/>
    <mergeCell ref="A27:D27"/>
    <mergeCell ref="A28:D28"/>
    <mergeCell ref="E28:G28"/>
    <mergeCell ref="A34:B34"/>
    <mergeCell ref="A31:B31"/>
    <mergeCell ref="A32:B32"/>
    <mergeCell ref="A36:B36"/>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Q38"/>
  <sheetViews>
    <sheetView workbookViewId="0" topLeftCell="A1">
      <selection activeCell="C5" sqref="C5"/>
    </sheetView>
  </sheetViews>
  <sheetFormatPr defaultColWidth="9.140625" defaultRowHeight="12.75"/>
  <cols>
    <col min="1" max="1" width="3.57421875" style="2" customWidth="1"/>
    <col min="2" max="2" width="47.140625" style="2" customWidth="1"/>
    <col min="3" max="4" width="23.00390625" style="2" customWidth="1"/>
    <col min="5" max="43" width="9.140625" style="6" customWidth="1"/>
    <col min="44" max="16384" width="9.140625" style="2" customWidth="1"/>
  </cols>
  <sheetData>
    <row r="1" spans="1:4" ht="15.75" customHeight="1" thickBot="1">
      <c r="A1" s="487"/>
      <c r="B1" s="858"/>
      <c r="C1" s="74" t="s">
        <v>338</v>
      </c>
      <c r="D1" s="46">
        <f>'DP1'!A8</f>
      </c>
    </row>
    <row r="2" spans="1:4" ht="12.75" customHeight="1" thickBot="1">
      <c r="A2" s="855" t="s">
        <v>443</v>
      </c>
      <c r="B2" s="855"/>
      <c r="C2" s="855"/>
      <c r="D2" s="855"/>
    </row>
    <row r="3" spans="1:4" ht="12.75">
      <c r="A3" s="848"/>
      <c r="B3" s="849"/>
      <c r="C3" s="682" t="s">
        <v>437</v>
      </c>
      <c r="D3" s="686"/>
    </row>
    <row r="4" spans="1:4" ht="12.75">
      <c r="A4" s="850"/>
      <c r="B4" s="555"/>
      <c r="C4" s="45" t="s">
        <v>339</v>
      </c>
      <c r="D4" s="27" t="s">
        <v>379</v>
      </c>
    </row>
    <row r="5" spans="1:4" ht="18" customHeight="1">
      <c r="A5" s="19">
        <v>42</v>
      </c>
      <c r="B5" s="48" t="s">
        <v>444</v>
      </c>
      <c r="C5" s="44">
        <f>+SUM(Př1!F9:F14)</f>
        <v>0</v>
      </c>
      <c r="D5" s="35"/>
    </row>
    <row r="6" spans="1:4" ht="18" customHeight="1">
      <c r="A6" s="19">
        <v>43</v>
      </c>
      <c r="B6" s="48" t="s">
        <v>445</v>
      </c>
      <c r="C6" s="324">
        <f>+SUM(Př1!H9:H14)</f>
        <v>0</v>
      </c>
      <c r="D6" s="35"/>
    </row>
    <row r="7" spans="1:4" ht="18" customHeight="1">
      <c r="A7" s="19">
        <v>44</v>
      </c>
      <c r="B7" s="48" t="s">
        <v>296</v>
      </c>
      <c r="C7" s="44">
        <v>0</v>
      </c>
      <c r="D7" s="35"/>
    </row>
    <row r="8" spans="1:4" ht="30" customHeight="1">
      <c r="A8" s="842">
        <v>45</v>
      </c>
      <c r="B8" s="61" t="s">
        <v>446</v>
      </c>
      <c r="C8" s="844">
        <f>+C5-C6-C7</f>
        <v>0</v>
      </c>
      <c r="D8" s="846"/>
    </row>
    <row r="9" spans="1:4" ht="13.5" customHeight="1" thickBot="1">
      <c r="A9" s="843"/>
      <c r="B9" s="63">
        <v>37256</v>
      </c>
      <c r="C9" s="845"/>
      <c r="D9" s="847"/>
    </row>
    <row r="10" spans="1:4" ht="18" customHeight="1">
      <c r="A10" s="856" t="s">
        <v>449</v>
      </c>
      <c r="B10" s="857"/>
      <c r="C10" s="857"/>
      <c r="D10" s="857"/>
    </row>
    <row r="11" spans="1:4" ht="12.75" customHeight="1" thickBot="1">
      <c r="A11" s="853" t="s">
        <v>450</v>
      </c>
      <c r="B11" s="661"/>
      <c r="C11" s="661"/>
      <c r="D11" s="661"/>
    </row>
    <row r="12" spans="1:4" ht="12.75" customHeight="1">
      <c r="A12" s="848"/>
      <c r="B12" s="849"/>
      <c r="C12" s="682" t="s">
        <v>437</v>
      </c>
      <c r="D12" s="686"/>
    </row>
    <row r="13" spans="1:4" ht="12.75" customHeight="1">
      <c r="A13" s="850"/>
      <c r="B13" s="555"/>
      <c r="C13" s="45" t="s">
        <v>339</v>
      </c>
      <c r="D13" s="27" t="s">
        <v>379</v>
      </c>
    </row>
    <row r="14" spans="1:4" ht="24" customHeight="1">
      <c r="A14" s="67">
        <v>46</v>
      </c>
      <c r="B14" s="64" t="s">
        <v>447</v>
      </c>
      <c r="C14" s="271">
        <f>+Př1!F23</f>
        <v>0</v>
      </c>
      <c r="D14" s="35"/>
    </row>
    <row r="15" spans="1:4" ht="24" customHeight="1" thickBot="1">
      <c r="A15" s="68">
        <v>47</v>
      </c>
      <c r="B15" s="65" t="s">
        <v>448</v>
      </c>
      <c r="C15" s="281">
        <f>+Př1!F33</f>
        <v>0</v>
      </c>
      <c r="D15" s="62"/>
    </row>
    <row r="16" spans="1:4" ht="18" customHeight="1" thickBot="1">
      <c r="A16" s="851" t="s">
        <v>451</v>
      </c>
      <c r="B16" s="852"/>
      <c r="C16" s="852"/>
      <c r="D16" s="852"/>
    </row>
    <row r="17" spans="1:4" ht="12.75" customHeight="1">
      <c r="A17" s="848"/>
      <c r="B17" s="849"/>
      <c r="C17" s="682" t="s">
        <v>437</v>
      </c>
      <c r="D17" s="686"/>
    </row>
    <row r="18" spans="1:4" ht="12.75" customHeight="1">
      <c r="A18" s="850"/>
      <c r="B18" s="555"/>
      <c r="C18" s="45" t="s">
        <v>339</v>
      </c>
      <c r="D18" s="27" t="s">
        <v>379</v>
      </c>
    </row>
    <row r="19" spans="1:4" ht="18" customHeight="1">
      <c r="A19" s="67">
        <v>48</v>
      </c>
      <c r="B19" s="71" t="s">
        <v>456</v>
      </c>
      <c r="C19" s="274">
        <f>+závěrka!C34</f>
        <v>0</v>
      </c>
      <c r="D19" s="35"/>
    </row>
    <row r="20" spans="1:4" ht="26.25" customHeight="1">
      <c r="A20" s="67" t="s">
        <v>452</v>
      </c>
      <c r="B20" s="71" t="s">
        <v>458</v>
      </c>
      <c r="C20" s="69">
        <v>0</v>
      </c>
      <c r="D20" s="35"/>
    </row>
    <row r="21" spans="1:43" s="3" customFormat="1" ht="26.25" customHeight="1">
      <c r="A21" s="67" t="s">
        <v>453</v>
      </c>
      <c r="B21" s="71" t="s">
        <v>457</v>
      </c>
      <c r="C21" s="69">
        <v>0</v>
      </c>
      <c r="D21" s="35"/>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row>
    <row r="22" spans="1:43" s="3" customFormat="1" ht="26.25" customHeight="1">
      <c r="A22" s="67" t="s">
        <v>454</v>
      </c>
      <c r="B22" s="71" t="s">
        <v>459</v>
      </c>
      <c r="C22" s="69">
        <v>0</v>
      </c>
      <c r="D22" s="35"/>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row>
    <row r="23" spans="1:43" s="3" customFormat="1" ht="26.25" customHeight="1">
      <c r="A23" s="67" t="s">
        <v>455</v>
      </c>
      <c r="B23" s="71" t="s">
        <v>460</v>
      </c>
      <c r="C23" s="69">
        <v>0</v>
      </c>
      <c r="D23" s="35"/>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row>
    <row r="24" spans="1:43" s="3" customFormat="1" ht="39.75" customHeight="1">
      <c r="A24" s="67">
        <v>51</v>
      </c>
      <c r="B24" s="71" t="s">
        <v>297</v>
      </c>
      <c r="C24" s="69">
        <v>0</v>
      </c>
      <c r="D24" s="35"/>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row>
    <row r="25" spans="1:43" s="3" customFormat="1" ht="26.25" customHeight="1">
      <c r="A25" s="67">
        <v>52</v>
      </c>
      <c r="B25" s="71" t="s">
        <v>298</v>
      </c>
      <c r="C25" s="69">
        <v>0</v>
      </c>
      <c r="D25" s="35"/>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row>
    <row r="26" spans="1:43" s="3" customFormat="1" ht="18" customHeight="1">
      <c r="A26" s="67">
        <v>53</v>
      </c>
      <c r="B26" s="71" t="s">
        <v>461</v>
      </c>
      <c r="C26" s="69">
        <v>0</v>
      </c>
      <c r="D26" s="35"/>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row>
    <row r="27" spans="1:43" s="3" customFormat="1" ht="18" customHeight="1">
      <c r="A27" s="67">
        <v>54</v>
      </c>
      <c r="B27" s="71" t="s">
        <v>462</v>
      </c>
      <c r="C27" s="69">
        <v>0</v>
      </c>
      <c r="D27" s="35"/>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row>
    <row r="28" spans="1:43" s="3" customFormat="1" ht="26.25" customHeight="1" thickBot="1">
      <c r="A28" s="68">
        <v>55</v>
      </c>
      <c r="B28" s="72" t="s">
        <v>463</v>
      </c>
      <c r="C28" s="70">
        <f>+C19+C20-C21-C22+C23+C24-C25-C26+C27</f>
        <v>0</v>
      </c>
      <c r="D28" s="62"/>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row>
    <row r="29" spans="1:43" s="3" customFormat="1" ht="18" customHeight="1" thickBot="1">
      <c r="A29" s="851" t="s">
        <v>464</v>
      </c>
      <c r="B29" s="852"/>
      <c r="C29" s="852"/>
      <c r="D29" s="852"/>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row>
    <row r="30" spans="1:43" s="3" customFormat="1" ht="12.75" customHeight="1">
      <c r="A30" s="848"/>
      <c r="B30" s="849"/>
      <c r="C30" s="682" t="s">
        <v>437</v>
      </c>
      <c r="D30" s="686"/>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row>
    <row r="31" spans="1:43" s="3" customFormat="1" ht="12.75" customHeight="1">
      <c r="A31" s="850"/>
      <c r="B31" s="555"/>
      <c r="C31" s="45" t="s">
        <v>339</v>
      </c>
      <c r="D31" s="27" t="s">
        <v>379</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row>
    <row r="32" spans="1:43" s="3" customFormat="1" ht="26.25" customHeight="1" thickBot="1">
      <c r="A32" s="68">
        <v>56</v>
      </c>
      <c r="B32" s="72" t="s">
        <v>465</v>
      </c>
      <c r="C32" s="70">
        <f>+C8+C14-C15-C28</f>
        <v>0</v>
      </c>
      <c r="D32" s="62"/>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row>
    <row r="33" spans="1:43" s="3" customFormat="1" ht="26.25" customHeight="1">
      <c r="A33" s="854" t="s">
        <v>343</v>
      </c>
      <c r="B33" s="657"/>
      <c r="C33" s="657"/>
      <c r="D33" s="657"/>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row>
    <row r="34" spans="1:43" s="3" customFormat="1" ht="12.75" customHeight="1" thickBot="1">
      <c r="A34" s="853" t="s">
        <v>443</v>
      </c>
      <c r="B34" s="853"/>
      <c r="C34" s="853"/>
      <c r="D34" s="853"/>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row>
    <row r="35" spans="1:43" s="3" customFormat="1" ht="12.75" customHeight="1">
      <c r="A35" s="848"/>
      <c r="B35" s="849"/>
      <c r="C35" s="682" t="s">
        <v>437</v>
      </c>
      <c r="D35" s="686"/>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row>
    <row r="36" spans="1:43" s="3" customFormat="1" ht="12.75" customHeight="1">
      <c r="A36" s="850"/>
      <c r="B36" s="555"/>
      <c r="C36" s="45" t="s">
        <v>339</v>
      </c>
      <c r="D36" s="27" t="s">
        <v>379</v>
      </c>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row>
    <row r="37" spans="1:43" s="3" customFormat="1" ht="18" customHeight="1" thickBot="1">
      <c r="A37" s="68">
        <v>57</v>
      </c>
      <c r="B37" s="72" t="s">
        <v>299</v>
      </c>
      <c r="C37" s="73">
        <f>+C19</f>
        <v>0</v>
      </c>
      <c r="D37" s="62"/>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row>
    <row r="38" spans="1:4" ht="13.5" customHeight="1">
      <c r="A38" s="841">
        <v>3</v>
      </c>
      <c r="B38" s="841"/>
      <c r="C38" s="841"/>
      <c r="D38" s="841"/>
    </row>
    <row r="39" s="6" customFormat="1" ht="12.75"/>
    <row r="40" s="6" customFormat="1" ht="12.75"/>
    <row r="41" s="6" customFormat="1" ht="12.75"/>
    <row r="42" s="6" customFormat="1" ht="12.75"/>
    <row r="43" s="6" customFormat="1" ht="12.75"/>
    <row r="44" s="6" customFormat="1" ht="12.75"/>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sheetData>
  <sheetProtection password="EF65" sheet="1" objects="1" scenarios="1"/>
  <mergeCells count="22">
    <mergeCell ref="A1:B1"/>
    <mergeCell ref="C12:D12"/>
    <mergeCell ref="C17:D17"/>
    <mergeCell ref="C3:D3"/>
    <mergeCell ref="A35:B36"/>
    <mergeCell ref="C35:D35"/>
    <mergeCell ref="A33:D33"/>
    <mergeCell ref="A2:D2"/>
    <mergeCell ref="A3:B4"/>
    <mergeCell ref="A12:B13"/>
    <mergeCell ref="A10:D10"/>
    <mergeCell ref="A11:D11"/>
    <mergeCell ref="A38:D38"/>
    <mergeCell ref="A8:A9"/>
    <mergeCell ref="C8:C9"/>
    <mergeCell ref="D8:D9"/>
    <mergeCell ref="A17:B18"/>
    <mergeCell ref="A16:D16"/>
    <mergeCell ref="A29:D29"/>
    <mergeCell ref="A30:B31"/>
    <mergeCell ref="C30:D30"/>
    <mergeCell ref="A34:D34"/>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K540"/>
  <sheetViews>
    <sheetView workbookViewId="0" topLeftCell="A1">
      <selection activeCell="C9" sqref="C9:D9"/>
    </sheetView>
  </sheetViews>
  <sheetFormatPr defaultColWidth="9.140625" defaultRowHeight="12.75"/>
  <cols>
    <col min="1" max="1" width="4.140625" style="1" customWidth="1"/>
    <col min="2" max="2" width="38.28125" style="1" customWidth="1"/>
    <col min="3" max="4" width="13.28125" style="1" customWidth="1"/>
    <col min="5" max="5" width="20.421875" style="1" customWidth="1"/>
    <col min="6" max="6" width="7.28125" style="1" customWidth="1"/>
    <col min="7" max="66" width="9.140625" style="6" customWidth="1"/>
    <col min="67" max="16384" width="9.140625" style="2" customWidth="1"/>
  </cols>
  <sheetData>
    <row r="1" spans="1:6" ht="12.75">
      <c r="A1" s="873" t="s">
        <v>347</v>
      </c>
      <c r="B1" s="874"/>
      <c r="C1" s="874"/>
      <c r="D1" s="874"/>
      <c r="E1" s="874"/>
      <c r="F1" s="874"/>
    </row>
    <row r="2" spans="1:6" ht="13.5" thickBot="1">
      <c r="A2" s="853" t="s">
        <v>443</v>
      </c>
      <c r="B2" s="853"/>
      <c r="C2" s="853"/>
      <c r="D2" s="853"/>
      <c r="E2" s="661"/>
      <c r="F2" s="661"/>
    </row>
    <row r="3" spans="1:11" ht="25.5" customHeight="1">
      <c r="A3" s="77" t="s">
        <v>468</v>
      </c>
      <c r="B3" s="881" t="s">
        <v>344</v>
      </c>
      <c r="C3" s="882"/>
      <c r="D3" s="882"/>
      <c r="E3" s="75" t="s">
        <v>467</v>
      </c>
      <c r="F3" s="272" t="s">
        <v>490</v>
      </c>
      <c r="K3" s="7"/>
    </row>
    <row r="4" spans="1:11" ht="25.5" customHeight="1" thickBot="1">
      <c r="A4" s="78" t="s">
        <v>469</v>
      </c>
      <c r="B4" s="690" t="s">
        <v>300</v>
      </c>
      <c r="C4" s="883"/>
      <c r="D4" s="883"/>
      <c r="E4" s="76" t="s">
        <v>467</v>
      </c>
      <c r="F4" s="273" t="s">
        <v>491</v>
      </c>
      <c r="K4" s="7"/>
    </row>
    <row r="5" spans="1:11" ht="24" customHeight="1" thickBot="1">
      <c r="A5" s="884"/>
      <c r="B5" s="884"/>
      <c r="C5" s="884"/>
      <c r="D5" s="884"/>
      <c r="E5" s="884"/>
      <c r="F5" s="884"/>
      <c r="K5" s="7"/>
    </row>
    <row r="6" spans="1:11" ht="12.75">
      <c r="A6" s="880"/>
      <c r="B6" s="849"/>
      <c r="C6" s="682" t="s">
        <v>437</v>
      </c>
      <c r="D6" s="875"/>
      <c r="E6" s="875"/>
      <c r="F6" s="876"/>
      <c r="K6" s="7"/>
    </row>
    <row r="7" spans="1:11" ht="12.75">
      <c r="A7" s="850"/>
      <c r="B7" s="555"/>
      <c r="C7" s="877" t="s">
        <v>339</v>
      </c>
      <c r="D7" s="878"/>
      <c r="E7" s="877" t="s">
        <v>379</v>
      </c>
      <c r="F7" s="879"/>
      <c r="K7" s="7"/>
    </row>
    <row r="8" spans="1:11" ht="24" customHeight="1">
      <c r="A8" s="79">
        <v>59</v>
      </c>
      <c r="B8" s="81" t="s">
        <v>470</v>
      </c>
      <c r="C8" s="669">
        <v>0</v>
      </c>
      <c r="D8" s="865"/>
      <c r="E8" s="871"/>
      <c r="F8" s="872"/>
      <c r="K8" s="7"/>
    </row>
    <row r="9" spans="1:11" ht="24" customHeight="1">
      <c r="A9" s="79">
        <v>60</v>
      </c>
      <c r="B9" s="81" t="s">
        <v>471</v>
      </c>
      <c r="C9" s="669">
        <f>+ROUND(C8*0.2,0)</f>
        <v>0</v>
      </c>
      <c r="D9" s="865"/>
      <c r="E9" s="871"/>
      <c r="F9" s="872"/>
      <c r="K9" s="7"/>
    </row>
    <row r="10" spans="1:11" ht="25.5" customHeight="1">
      <c r="A10" s="79">
        <v>61</v>
      </c>
      <c r="B10" s="82" t="s">
        <v>472</v>
      </c>
      <c r="C10" s="866">
        <f>+C8-C9</f>
        <v>0</v>
      </c>
      <c r="D10" s="867"/>
      <c r="E10" s="871"/>
      <c r="F10" s="872"/>
      <c r="K10" s="7"/>
    </row>
    <row r="11" spans="1:11" ht="25.5" customHeight="1">
      <c r="A11" s="79">
        <v>62</v>
      </c>
      <c r="B11" s="82" t="s">
        <v>473</v>
      </c>
      <c r="C11" s="669">
        <v>0</v>
      </c>
      <c r="D11" s="865"/>
      <c r="E11" s="871"/>
      <c r="F11" s="872"/>
      <c r="K11" s="7"/>
    </row>
    <row r="12" spans="1:11" ht="25.5" customHeight="1">
      <c r="A12" s="79">
        <v>63</v>
      </c>
      <c r="B12" s="82" t="s">
        <v>474</v>
      </c>
      <c r="C12" s="669">
        <v>0</v>
      </c>
      <c r="D12" s="865"/>
      <c r="E12" s="871"/>
      <c r="F12" s="872"/>
      <c r="K12" s="7"/>
    </row>
    <row r="13" spans="1:11" ht="25.5" customHeight="1" thickBot="1">
      <c r="A13" s="78">
        <v>64</v>
      </c>
      <c r="B13" s="83" t="s">
        <v>475</v>
      </c>
      <c r="C13" s="676">
        <f>+C10+C11-C12</f>
        <v>0</v>
      </c>
      <c r="D13" s="887"/>
      <c r="E13" s="888"/>
      <c r="F13" s="889"/>
      <c r="K13" s="7"/>
    </row>
    <row r="14" spans="1:11" ht="24" customHeight="1">
      <c r="A14" s="886"/>
      <c r="B14" s="886"/>
      <c r="C14" s="886"/>
      <c r="D14" s="886"/>
      <c r="E14" s="552"/>
      <c r="F14" s="552"/>
      <c r="K14" s="7"/>
    </row>
    <row r="15" spans="1:11" ht="12.75">
      <c r="A15" s="886" t="s">
        <v>466</v>
      </c>
      <c r="B15" s="886"/>
      <c r="C15" s="541" t="s">
        <v>348</v>
      </c>
      <c r="D15" s="492"/>
      <c r="E15" s="492"/>
      <c r="F15" s="492"/>
      <c r="K15" s="7"/>
    </row>
    <row r="16" spans="1:11" ht="13.5" thickBot="1">
      <c r="A16" s="853" t="s">
        <v>443</v>
      </c>
      <c r="B16" s="853"/>
      <c r="C16" s="853"/>
      <c r="D16" s="853"/>
      <c r="E16" s="661"/>
      <c r="F16" s="661"/>
      <c r="K16" s="7"/>
    </row>
    <row r="17" spans="1:11" ht="12.75">
      <c r="A17" s="868"/>
      <c r="B17" s="689"/>
      <c r="C17" s="682" t="s">
        <v>478</v>
      </c>
      <c r="D17" s="869"/>
      <c r="E17" s="870"/>
      <c r="F17" s="34"/>
      <c r="K17" s="7"/>
    </row>
    <row r="18" spans="1:11" ht="24">
      <c r="A18" s="894" t="s">
        <v>345</v>
      </c>
      <c r="B18" s="732"/>
      <c r="C18" s="84" t="s">
        <v>336</v>
      </c>
      <c r="D18" s="84" t="s">
        <v>337</v>
      </c>
      <c r="E18" s="85" t="s">
        <v>476</v>
      </c>
      <c r="F18" s="86" t="s">
        <v>477</v>
      </c>
      <c r="K18" s="7"/>
    </row>
    <row r="19" spans="1:11" ht="12.75">
      <c r="A19" s="22"/>
      <c r="B19" s="26">
        <v>1</v>
      </c>
      <c r="C19" s="25">
        <v>2</v>
      </c>
      <c r="D19" s="25">
        <v>3</v>
      </c>
      <c r="E19" s="25">
        <v>4</v>
      </c>
      <c r="F19" s="27">
        <v>5</v>
      </c>
      <c r="K19" s="7"/>
    </row>
    <row r="20" spans="1:11" ht="24" customHeight="1">
      <c r="A20" s="79">
        <v>1</v>
      </c>
      <c r="B20" s="60"/>
      <c r="C20" s="87">
        <v>0</v>
      </c>
      <c r="D20" s="87">
        <v>0</v>
      </c>
      <c r="E20" s="103">
        <f>C20-D20</f>
        <v>0</v>
      </c>
      <c r="F20" s="88"/>
      <c r="K20" s="7"/>
    </row>
    <row r="21" spans="1:11" ht="24" customHeight="1">
      <c r="A21" s="79">
        <v>2</v>
      </c>
      <c r="B21" s="60"/>
      <c r="C21" s="87">
        <v>0</v>
      </c>
      <c r="D21" s="87">
        <v>0</v>
      </c>
      <c r="E21" s="103">
        <f aca="true" t="shared" si="0" ref="E21:E26">C21-D21</f>
        <v>0</v>
      </c>
      <c r="F21" s="88"/>
      <c r="K21" s="7"/>
    </row>
    <row r="22" spans="1:11" ht="24" customHeight="1">
      <c r="A22" s="79">
        <v>3</v>
      </c>
      <c r="B22" s="60"/>
      <c r="C22" s="87">
        <v>0</v>
      </c>
      <c r="D22" s="87">
        <v>0</v>
      </c>
      <c r="E22" s="103">
        <f t="shared" si="0"/>
        <v>0</v>
      </c>
      <c r="F22" s="88"/>
      <c r="K22" s="7"/>
    </row>
    <row r="23" spans="1:11" ht="24" customHeight="1">
      <c r="A23" s="79">
        <v>4</v>
      </c>
      <c r="B23" s="60"/>
      <c r="C23" s="87">
        <v>0</v>
      </c>
      <c r="D23" s="87">
        <v>0</v>
      </c>
      <c r="E23" s="103">
        <f t="shared" si="0"/>
        <v>0</v>
      </c>
      <c r="F23" s="88"/>
      <c r="K23" s="7"/>
    </row>
    <row r="24" spans="1:11" ht="24" customHeight="1">
      <c r="A24" s="79">
        <v>5</v>
      </c>
      <c r="B24" s="60"/>
      <c r="C24" s="87">
        <v>0</v>
      </c>
      <c r="D24" s="87">
        <v>0</v>
      </c>
      <c r="E24" s="103">
        <f t="shared" si="0"/>
        <v>0</v>
      </c>
      <c r="F24" s="88"/>
      <c r="K24" s="7"/>
    </row>
    <row r="25" spans="1:11" ht="24" customHeight="1">
      <c r="A25" s="79">
        <v>6</v>
      </c>
      <c r="B25" s="60"/>
      <c r="C25" s="87">
        <v>0</v>
      </c>
      <c r="D25" s="87">
        <v>0</v>
      </c>
      <c r="E25" s="103">
        <f t="shared" si="0"/>
        <v>0</v>
      </c>
      <c r="F25" s="88"/>
      <c r="K25" s="7"/>
    </row>
    <row r="26" spans="1:11" ht="24" customHeight="1">
      <c r="A26" s="79">
        <v>7</v>
      </c>
      <c r="B26" s="60"/>
      <c r="C26" s="87">
        <v>0</v>
      </c>
      <c r="D26" s="87">
        <v>0</v>
      </c>
      <c r="E26" s="103">
        <f t="shared" si="0"/>
        <v>0</v>
      </c>
      <c r="F26" s="88"/>
      <c r="K26" s="7"/>
    </row>
    <row r="27" spans="1:11" ht="24" customHeight="1" thickBot="1">
      <c r="A27" s="892" t="s">
        <v>301</v>
      </c>
      <c r="B27" s="893"/>
      <c r="C27" s="89" t="s">
        <v>349</v>
      </c>
      <c r="D27" s="89" t="s">
        <v>349</v>
      </c>
      <c r="E27" s="90">
        <f>IF(E20&gt;0,E20,0)+IF(E21&gt;0,E21,0)+IF(E22&gt;0,E22,0)+IF(E23&gt;0,E23,0)+IF(E24&gt;0,E24,0)+IF(E25&gt;0,E25,0)+IF(E26&gt;0,E26,0)</f>
        <v>0</v>
      </c>
      <c r="F27" s="91" t="s">
        <v>326</v>
      </c>
      <c r="K27" s="7"/>
    </row>
    <row r="28" spans="1:11" ht="10.5" customHeight="1">
      <c r="A28" s="859" t="s">
        <v>302</v>
      </c>
      <c r="B28" s="857"/>
      <c r="C28" s="857"/>
      <c r="D28" s="857"/>
      <c r="E28" s="857"/>
      <c r="F28" s="857"/>
      <c r="K28" s="7"/>
    </row>
    <row r="29" spans="1:11" ht="24" customHeight="1" thickBot="1">
      <c r="A29" s="860"/>
      <c r="B29" s="661"/>
      <c r="C29" s="661"/>
      <c r="D29" s="661"/>
      <c r="E29" s="661"/>
      <c r="F29" s="661"/>
      <c r="K29" s="7"/>
    </row>
    <row r="30" spans="1:11" ht="15.75" customHeight="1">
      <c r="A30" s="20"/>
      <c r="B30" s="17"/>
      <c r="C30" s="682" t="s">
        <v>437</v>
      </c>
      <c r="D30" s="875"/>
      <c r="E30" s="875"/>
      <c r="F30" s="876"/>
      <c r="K30" s="7"/>
    </row>
    <row r="31" spans="1:11" ht="15.75" customHeight="1">
      <c r="A31" s="21"/>
      <c r="B31" s="5"/>
      <c r="C31" s="890" t="s">
        <v>339</v>
      </c>
      <c r="D31" s="891"/>
      <c r="E31" s="890" t="s">
        <v>379</v>
      </c>
      <c r="F31" s="895"/>
      <c r="K31" s="7"/>
    </row>
    <row r="32" spans="1:11" ht="24" customHeight="1">
      <c r="A32" s="79">
        <v>65</v>
      </c>
      <c r="B32" s="80" t="s">
        <v>336</v>
      </c>
      <c r="C32" s="861">
        <f>+C26+C25+C24+C23+C22+C21+C20</f>
        <v>0</v>
      </c>
      <c r="D32" s="862"/>
      <c r="E32" s="665"/>
      <c r="F32" s="666"/>
      <c r="K32" s="7"/>
    </row>
    <row r="33" spans="1:11" ht="24" customHeight="1">
      <c r="A33" s="79">
        <v>66</v>
      </c>
      <c r="B33" s="80" t="s">
        <v>346</v>
      </c>
      <c r="C33" s="861">
        <f>C32-C34</f>
        <v>0</v>
      </c>
      <c r="D33" s="862"/>
      <c r="E33" s="665"/>
      <c r="F33" s="666"/>
      <c r="K33" s="7"/>
    </row>
    <row r="34" spans="1:11" ht="24" customHeight="1" thickBot="1">
      <c r="A34" s="78">
        <v>67</v>
      </c>
      <c r="B34" s="65" t="s">
        <v>479</v>
      </c>
      <c r="C34" s="863">
        <f>+E27</f>
        <v>0</v>
      </c>
      <c r="D34" s="864"/>
      <c r="E34" s="672"/>
      <c r="F34" s="673"/>
      <c r="K34" s="7"/>
    </row>
    <row r="35" spans="1:11" ht="12.75">
      <c r="A35" s="885">
        <v>4</v>
      </c>
      <c r="B35" s="657"/>
      <c r="C35" s="657"/>
      <c r="D35" s="657"/>
      <c r="E35" s="657"/>
      <c r="F35" s="657"/>
      <c r="K35" s="7"/>
    </row>
    <row r="36" spans="1:11" ht="12.75">
      <c r="A36" s="8"/>
      <c r="B36" s="8"/>
      <c r="C36" s="12"/>
      <c r="D36" s="7"/>
      <c r="E36" s="7"/>
      <c r="F36" s="7"/>
      <c r="K36" s="7"/>
    </row>
    <row r="37" spans="1:11" ht="12.75">
      <c r="A37" s="8"/>
      <c r="B37" s="8"/>
      <c r="C37" s="12"/>
      <c r="D37" s="7"/>
      <c r="E37" s="7"/>
      <c r="F37" s="7"/>
      <c r="K37" s="7"/>
    </row>
    <row r="38" spans="1:11" ht="12.75">
      <c r="A38" s="8"/>
      <c r="B38" s="8"/>
      <c r="C38" s="12"/>
      <c r="D38" s="7"/>
      <c r="E38" s="7"/>
      <c r="F38" s="7"/>
      <c r="K38" s="7"/>
    </row>
    <row r="39" spans="1:11" ht="12.75">
      <c r="A39" s="8"/>
      <c r="B39" s="8"/>
      <c r="C39" s="12"/>
      <c r="D39" s="7"/>
      <c r="E39" s="7"/>
      <c r="F39" s="7"/>
      <c r="K39" s="7"/>
    </row>
    <row r="40" spans="1:11" ht="12.75">
      <c r="A40" s="8"/>
      <c r="B40" s="8"/>
      <c r="C40" s="12"/>
      <c r="D40" s="7"/>
      <c r="E40" s="7"/>
      <c r="F40" s="7"/>
      <c r="K40" s="7"/>
    </row>
    <row r="41" spans="1:11" ht="12.75">
      <c r="A41" s="8"/>
      <c r="B41" s="8"/>
      <c r="C41" s="12"/>
      <c r="D41" s="7"/>
      <c r="E41" s="7"/>
      <c r="F41" s="7"/>
      <c r="K41" s="7"/>
    </row>
    <row r="42" spans="1:11" ht="12.75">
      <c r="A42" s="8"/>
      <c r="B42" s="8"/>
      <c r="C42" s="12"/>
      <c r="D42" s="7"/>
      <c r="E42" s="7"/>
      <c r="F42" s="7"/>
      <c r="K42" s="7"/>
    </row>
    <row r="43" spans="1:11" ht="12.75">
      <c r="A43" s="8"/>
      <c r="B43" s="8"/>
      <c r="C43" s="12"/>
      <c r="D43" s="7"/>
      <c r="E43" s="7"/>
      <c r="F43" s="7"/>
      <c r="K43" s="7"/>
    </row>
    <row r="44" spans="1:11" ht="12.75">
      <c r="A44" s="8"/>
      <c r="B44" s="8"/>
      <c r="C44" s="12"/>
      <c r="D44" s="7"/>
      <c r="E44" s="7"/>
      <c r="F44" s="7"/>
      <c r="K44" s="7"/>
    </row>
    <row r="45" spans="1:11" ht="12.75">
      <c r="A45" s="8"/>
      <c r="B45" s="8"/>
      <c r="C45" s="12"/>
      <c r="D45" s="7"/>
      <c r="E45" s="7"/>
      <c r="F45" s="7"/>
      <c r="K45" s="7"/>
    </row>
    <row r="46" spans="1:11" ht="12.75">
      <c r="A46" s="8"/>
      <c r="B46" s="8"/>
      <c r="C46" s="12"/>
      <c r="D46" s="7"/>
      <c r="E46" s="7"/>
      <c r="F46" s="7"/>
      <c r="K46" s="7"/>
    </row>
    <row r="47" spans="1:11" ht="12.75">
      <c r="A47" s="8"/>
      <c r="B47" s="8"/>
      <c r="C47" s="12"/>
      <c r="D47" s="7"/>
      <c r="E47" s="7"/>
      <c r="F47" s="7"/>
      <c r="K47" s="7"/>
    </row>
    <row r="48" spans="1:11" ht="12.75">
      <c r="A48" s="8"/>
      <c r="B48" s="8"/>
      <c r="C48" s="12"/>
      <c r="D48" s="7"/>
      <c r="E48" s="7"/>
      <c r="F48" s="7"/>
      <c r="K48" s="7"/>
    </row>
    <row r="49" spans="1:11" ht="12.75">
      <c r="A49" s="8"/>
      <c r="B49" s="8"/>
      <c r="C49" s="12"/>
      <c r="D49" s="7"/>
      <c r="E49" s="7"/>
      <c r="F49" s="7"/>
      <c r="K49" s="7"/>
    </row>
    <row r="50" spans="1:11" ht="12.75">
      <c r="A50" s="8"/>
      <c r="B50" s="8"/>
      <c r="C50" s="12"/>
      <c r="D50" s="7"/>
      <c r="E50" s="7"/>
      <c r="F50" s="7"/>
      <c r="K50" s="7"/>
    </row>
    <row r="51" spans="1:11" ht="12.75">
      <c r="A51" s="8"/>
      <c r="B51" s="8"/>
      <c r="C51" s="12"/>
      <c r="D51" s="7"/>
      <c r="E51" s="7"/>
      <c r="F51" s="7"/>
      <c r="K51" s="7"/>
    </row>
    <row r="52" spans="1:11" ht="12.75">
      <c r="A52" s="8"/>
      <c r="B52" s="8"/>
      <c r="C52" s="12"/>
      <c r="D52" s="7"/>
      <c r="E52" s="7"/>
      <c r="F52" s="7"/>
      <c r="K52" s="7"/>
    </row>
    <row r="53" spans="1:11" ht="12.75">
      <c r="A53" s="8"/>
      <c r="B53" s="8"/>
      <c r="C53" s="12"/>
      <c r="D53" s="7"/>
      <c r="E53" s="7"/>
      <c r="F53" s="7"/>
      <c r="K53" s="7"/>
    </row>
    <row r="54" spans="1:11" ht="12.75">
      <c r="A54" s="8"/>
      <c r="B54" s="8"/>
      <c r="C54" s="12"/>
      <c r="D54" s="7"/>
      <c r="E54" s="7"/>
      <c r="F54" s="7"/>
      <c r="K54" s="7"/>
    </row>
    <row r="55" spans="1:11" ht="12.75">
      <c r="A55" s="8"/>
      <c r="B55" s="8"/>
      <c r="C55" s="12"/>
      <c r="D55" s="7"/>
      <c r="E55" s="7"/>
      <c r="F55" s="7"/>
      <c r="K55" s="7"/>
    </row>
    <row r="56" spans="1:11" ht="12.75">
      <c r="A56" s="8"/>
      <c r="B56" s="8"/>
      <c r="C56" s="12"/>
      <c r="D56" s="7"/>
      <c r="E56" s="7"/>
      <c r="F56" s="7"/>
      <c r="K56" s="7"/>
    </row>
    <row r="57" spans="1:11" ht="12.75">
      <c r="A57" s="8"/>
      <c r="B57" s="8"/>
      <c r="C57" s="12"/>
      <c r="D57" s="7"/>
      <c r="E57" s="7"/>
      <c r="F57" s="7"/>
      <c r="K57" s="7"/>
    </row>
    <row r="58" spans="1:11" ht="12.75">
      <c r="A58" s="8"/>
      <c r="B58" s="8"/>
      <c r="C58" s="12"/>
      <c r="D58" s="7"/>
      <c r="E58" s="7"/>
      <c r="F58" s="7"/>
      <c r="K58" s="7"/>
    </row>
    <row r="59" spans="1:11" ht="12.75">
      <c r="A59" s="8"/>
      <c r="B59" s="8"/>
      <c r="C59" s="12"/>
      <c r="D59" s="7"/>
      <c r="E59" s="7"/>
      <c r="F59" s="7"/>
      <c r="K59" s="7"/>
    </row>
    <row r="60" spans="1:11" ht="12.75">
      <c r="A60" s="8"/>
      <c r="B60" s="8"/>
      <c r="C60" s="12"/>
      <c r="D60" s="7"/>
      <c r="E60" s="7"/>
      <c r="F60" s="7"/>
      <c r="K60" s="7"/>
    </row>
    <row r="61" spans="1:11" ht="12.75">
      <c r="A61" s="8"/>
      <c r="B61" s="8"/>
      <c r="C61" s="12"/>
      <c r="D61" s="7"/>
      <c r="E61" s="7"/>
      <c r="F61" s="7"/>
      <c r="K61" s="7"/>
    </row>
    <row r="62" spans="1:11" ht="12.75">
      <c r="A62" s="8"/>
      <c r="B62" s="8"/>
      <c r="C62" s="12"/>
      <c r="D62" s="7"/>
      <c r="E62" s="7"/>
      <c r="F62" s="7"/>
      <c r="K62" s="7"/>
    </row>
    <row r="63" spans="1:11" ht="12.75">
      <c r="A63" s="8"/>
      <c r="B63" s="8"/>
      <c r="C63" s="12"/>
      <c r="D63" s="7"/>
      <c r="E63" s="7"/>
      <c r="F63" s="7"/>
      <c r="K63" s="7"/>
    </row>
    <row r="64" spans="1:11" ht="12.75">
      <c r="A64" s="8"/>
      <c r="B64" s="8"/>
      <c r="C64" s="12"/>
      <c r="D64" s="7"/>
      <c r="E64" s="7"/>
      <c r="F64" s="7"/>
      <c r="K64" s="7"/>
    </row>
    <row r="65" spans="1:11" ht="12.75">
      <c r="A65" s="8"/>
      <c r="B65" s="8"/>
      <c r="C65" s="12"/>
      <c r="D65" s="7"/>
      <c r="E65" s="7"/>
      <c r="F65" s="7"/>
      <c r="K65" s="7"/>
    </row>
    <row r="66" spans="1:11" ht="12.75">
      <c r="A66" s="8"/>
      <c r="B66" s="8"/>
      <c r="C66" s="12"/>
      <c r="D66" s="7"/>
      <c r="E66" s="7"/>
      <c r="F66" s="7"/>
      <c r="K66" s="7"/>
    </row>
    <row r="67" spans="1:11" ht="12.75">
      <c r="A67" s="8"/>
      <c r="B67" s="8"/>
      <c r="C67" s="12"/>
      <c r="D67" s="7"/>
      <c r="E67" s="7"/>
      <c r="F67" s="7"/>
      <c r="K67" s="7"/>
    </row>
    <row r="68" spans="1:11" ht="12.75">
      <c r="A68" s="8"/>
      <c r="B68" s="8"/>
      <c r="C68" s="12"/>
      <c r="D68" s="7"/>
      <c r="E68" s="7"/>
      <c r="F68" s="7"/>
      <c r="K68" s="7"/>
    </row>
    <row r="69" spans="1:11" ht="12.75">
      <c r="A69" s="8"/>
      <c r="B69" s="8"/>
      <c r="C69" s="12"/>
      <c r="D69" s="7"/>
      <c r="E69" s="7"/>
      <c r="F69" s="7"/>
      <c r="K69" s="7"/>
    </row>
    <row r="70" spans="1:11" ht="12.75">
      <c r="A70" s="8"/>
      <c r="B70" s="8"/>
      <c r="C70" s="12"/>
      <c r="D70" s="7"/>
      <c r="E70" s="7"/>
      <c r="F70" s="7"/>
      <c r="K70" s="7"/>
    </row>
    <row r="71" spans="1:11" ht="12.75">
      <c r="A71" s="8"/>
      <c r="B71" s="8"/>
      <c r="C71" s="12"/>
      <c r="D71" s="7"/>
      <c r="E71" s="7"/>
      <c r="F71" s="7"/>
      <c r="K71" s="7"/>
    </row>
    <row r="72" spans="1:11" ht="12.75">
      <c r="A72" s="8"/>
      <c r="B72" s="8"/>
      <c r="C72" s="12"/>
      <c r="D72" s="7"/>
      <c r="E72" s="7"/>
      <c r="F72" s="7"/>
      <c r="K72" s="7"/>
    </row>
    <row r="73" spans="1:11" ht="12.75">
      <c r="A73" s="8"/>
      <c r="B73" s="8"/>
      <c r="C73" s="12"/>
      <c r="D73" s="7"/>
      <c r="E73" s="7"/>
      <c r="F73" s="7"/>
      <c r="K73" s="7"/>
    </row>
    <row r="74" spans="1:11" ht="12.75">
      <c r="A74" s="8"/>
      <c r="B74" s="8"/>
      <c r="C74" s="12"/>
      <c r="D74" s="7"/>
      <c r="E74" s="7"/>
      <c r="F74" s="7"/>
      <c r="K74" s="7"/>
    </row>
    <row r="75" spans="1:11" ht="12.75">
      <c r="A75" s="8"/>
      <c r="B75" s="8"/>
      <c r="C75" s="12"/>
      <c r="D75" s="7"/>
      <c r="E75" s="7"/>
      <c r="F75" s="7"/>
      <c r="K75" s="7"/>
    </row>
    <row r="76" spans="1:11" ht="12.75">
      <c r="A76" s="8"/>
      <c r="B76" s="8"/>
      <c r="C76" s="12"/>
      <c r="D76" s="7"/>
      <c r="E76" s="7"/>
      <c r="F76" s="7"/>
      <c r="K76" s="7"/>
    </row>
    <row r="77" spans="1:11" ht="12.75">
      <c r="A77" s="8"/>
      <c r="B77" s="8"/>
      <c r="C77" s="12"/>
      <c r="D77" s="7"/>
      <c r="E77" s="7"/>
      <c r="F77" s="7"/>
      <c r="K77" s="7"/>
    </row>
    <row r="78" spans="1:11" ht="12.75">
      <c r="A78" s="8"/>
      <c r="B78" s="8"/>
      <c r="C78" s="12"/>
      <c r="D78" s="7"/>
      <c r="E78" s="7"/>
      <c r="F78" s="7"/>
      <c r="K78" s="7"/>
    </row>
    <row r="79" spans="1:11" ht="12.75">
      <c r="A79" s="8"/>
      <c r="B79" s="8"/>
      <c r="C79" s="12"/>
      <c r="D79" s="7"/>
      <c r="E79" s="7"/>
      <c r="F79" s="7"/>
      <c r="K79" s="7"/>
    </row>
    <row r="80" spans="1:11" ht="12.75">
      <c r="A80" s="8"/>
      <c r="B80" s="8"/>
      <c r="C80" s="12"/>
      <c r="D80" s="7"/>
      <c r="E80" s="7"/>
      <c r="F80" s="7"/>
      <c r="K80" s="7"/>
    </row>
    <row r="81" spans="1:11" ht="12.75">
      <c r="A81" s="8"/>
      <c r="B81" s="8"/>
      <c r="C81" s="12"/>
      <c r="D81" s="7"/>
      <c r="E81" s="7"/>
      <c r="F81" s="7"/>
      <c r="K81" s="7"/>
    </row>
    <row r="82" spans="1:11" ht="12.75">
      <c r="A82" s="8"/>
      <c r="B82" s="8"/>
      <c r="C82" s="12"/>
      <c r="D82" s="7"/>
      <c r="E82" s="7"/>
      <c r="F82" s="7"/>
      <c r="K82" s="7"/>
    </row>
    <row r="83" spans="1:11" ht="12.75">
      <c r="A83" s="8"/>
      <c r="B83" s="8"/>
      <c r="C83" s="12"/>
      <c r="D83" s="7"/>
      <c r="E83" s="7"/>
      <c r="F83" s="7"/>
      <c r="K83" s="7"/>
    </row>
    <row r="84" spans="1:11" ht="12.75">
      <c r="A84" s="8"/>
      <c r="B84" s="8"/>
      <c r="C84" s="12"/>
      <c r="D84" s="7"/>
      <c r="E84" s="7"/>
      <c r="F84" s="7"/>
      <c r="K84" s="7"/>
    </row>
    <row r="85" spans="1:11" ht="12.75">
      <c r="A85" s="8"/>
      <c r="B85" s="8"/>
      <c r="C85" s="12"/>
      <c r="D85" s="7"/>
      <c r="E85" s="7"/>
      <c r="F85" s="7"/>
      <c r="K85" s="7"/>
    </row>
    <row r="86" spans="1:11" ht="12.75">
      <c r="A86" s="8"/>
      <c r="B86" s="8"/>
      <c r="C86" s="12"/>
      <c r="D86" s="7"/>
      <c r="E86" s="7"/>
      <c r="F86" s="7"/>
      <c r="K86" s="7"/>
    </row>
    <row r="87" spans="1:11" ht="12.75">
      <c r="A87" s="8"/>
      <c r="B87" s="8"/>
      <c r="C87" s="12"/>
      <c r="D87" s="7"/>
      <c r="E87" s="7"/>
      <c r="F87" s="7"/>
      <c r="K87" s="7"/>
    </row>
    <row r="88" spans="1:11" ht="12.75">
      <c r="A88" s="8"/>
      <c r="B88" s="8"/>
      <c r="C88" s="12"/>
      <c r="D88" s="7"/>
      <c r="E88" s="7"/>
      <c r="F88" s="7"/>
      <c r="K88" s="7"/>
    </row>
    <row r="89" spans="1:11" ht="12.75">
      <c r="A89" s="8"/>
      <c r="B89" s="8"/>
      <c r="C89" s="12"/>
      <c r="D89" s="7"/>
      <c r="E89" s="7"/>
      <c r="F89" s="7"/>
      <c r="K89" s="7"/>
    </row>
    <row r="90" spans="1:11" ht="12.75">
      <c r="A90" s="8"/>
      <c r="B90" s="8"/>
      <c r="C90" s="12"/>
      <c r="D90" s="7"/>
      <c r="E90" s="7"/>
      <c r="F90" s="7"/>
      <c r="K90" s="7"/>
    </row>
    <row r="91" spans="1:11" ht="12.75">
      <c r="A91" s="8"/>
      <c r="B91" s="8"/>
      <c r="C91" s="12"/>
      <c r="D91" s="7"/>
      <c r="E91" s="7"/>
      <c r="F91" s="7"/>
      <c r="K91" s="7"/>
    </row>
    <row r="92" spans="1:11" ht="12.75">
      <c r="A92" s="8"/>
      <c r="B92" s="8"/>
      <c r="C92" s="12"/>
      <c r="D92" s="7"/>
      <c r="E92" s="7"/>
      <c r="F92" s="7"/>
      <c r="K92" s="7"/>
    </row>
    <row r="93" spans="1:11" ht="12.75">
      <c r="A93" s="8"/>
      <c r="B93" s="8"/>
      <c r="C93" s="12"/>
      <c r="D93" s="7"/>
      <c r="E93" s="7"/>
      <c r="F93" s="7"/>
      <c r="K93" s="7"/>
    </row>
    <row r="94" spans="1:11" ht="12.75">
      <c r="A94" s="8"/>
      <c r="B94" s="8"/>
      <c r="C94" s="12"/>
      <c r="D94" s="7"/>
      <c r="E94" s="7"/>
      <c r="F94" s="7"/>
      <c r="K94" s="7"/>
    </row>
    <row r="95" spans="1:11" ht="12.75">
      <c r="A95" s="8"/>
      <c r="B95" s="8"/>
      <c r="C95" s="12"/>
      <c r="D95" s="7"/>
      <c r="E95" s="7"/>
      <c r="F95" s="7"/>
      <c r="K95" s="7"/>
    </row>
    <row r="96" spans="1:11" ht="12.75">
      <c r="A96" s="8"/>
      <c r="B96" s="8"/>
      <c r="C96" s="12"/>
      <c r="D96" s="7"/>
      <c r="E96" s="7"/>
      <c r="F96" s="7"/>
      <c r="K96" s="7"/>
    </row>
    <row r="97" spans="1:11" ht="12.75">
      <c r="A97" s="8"/>
      <c r="B97" s="8"/>
      <c r="C97" s="12"/>
      <c r="D97" s="7"/>
      <c r="E97" s="7"/>
      <c r="F97" s="7"/>
      <c r="K97" s="7"/>
    </row>
    <row r="98" spans="1:11" ht="12.75">
      <c r="A98" s="8"/>
      <c r="B98" s="8"/>
      <c r="C98" s="12"/>
      <c r="D98" s="7"/>
      <c r="E98" s="7"/>
      <c r="F98" s="7"/>
      <c r="K98" s="7"/>
    </row>
    <row r="99" spans="1:11" ht="12.75">
      <c r="A99" s="8"/>
      <c r="B99" s="8"/>
      <c r="C99" s="12"/>
      <c r="D99" s="7"/>
      <c r="E99" s="7"/>
      <c r="F99" s="7"/>
      <c r="K99" s="7"/>
    </row>
    <row r="100" spans="1:11" ht="12.75">
      <c r="A100" s="8"/>
      <c r="B100" s="8"/>
      <c r="C100" s="12"/>
      <c r="D100" s="7"/>
      <c r="E100" s="7"/>
      <c r="F100" s="7"/>
      <c r="K100" s="7"/>
    </row>
    <row r="101" spans="1:11" ht="12.75">
      <c r="A101" s="8"/>
      <c r="B101" s="8"/>
      <c r="C101" s="12"/>
      <c r="D101" s="7"/>
      <c r="E101" s="7"/>
      <c r="F101" s="7"/>
      <c r="K101" s="7"/>
    </row>
    <row r="102" spans="1:11" ht="12.75">
      <c r="A102" s="8"/>
      <c r="B102" s="8"/>
      <c r="C102" s="12"/>
      <c r="D102" s="7"/>
      <c r="E102" s="7"/>
      <c r="F102" s="7"/>
      <c r="K102" s="7"/>
    </row>
    <row r="103" spans="1:11" ht="12.75">
      <c r="A103" s="8"/>
      <c r="B103" s="8"/>
      <c r="C103" s="12"/>
      <c r="D103" s="7"/>
      <c r="E103" s="7"/>
      <c r="F103" s="7"/>
      <c r="K103" s="7"/>
    </row>
    <row r="104" spans="1:11" ht="12.75">
      <c r="A104" s="8"/>
      <c r="B104" s="8"/>
      <c r="C104" s="12"/>
      <c r="D104" s="7"/>
      <c r="E104" s="7"/>
      <c r="F104" s="7"/>
      <c r="K104" s="7"/>
    </row>
    <row r="105" spans="1:11" ht="12.75">
      <c r="A105" s="8"/>
      <c r="B105" s="8"/>
      <c r="C105" s="12"/>
      <c r="D105" s="7"/>
      <c r="E105" s="7"/>
      <c r="F105" s="7"/>
      <c r="K105" s="7"/>
    </row>
    <row r="106" spans="1:11" ht="12.75">
      <c r="A106" s="8"/>
      <c r="B106" s="8"/>
      <c r="C106" s="12"/>
      <c r="D106" s="7"/>
      <c r="E106" s="7"/>
      <c r="F106" s="7"/>
      <c r="K106" s="7"/>
    </row>
    <row r="107" spans="1:11" ht="12.75">
      <c r="A107" s="8"/>
      <c r="B107" s="8"/>
      <c r="C107" s="12"/>
      <c r="D107" s="7"/>
      <c r="E107" s="7"/>
      <c r="F107" s="7"/>
      <c r="K107" s="7"/>
    </row>
    <row r="108" spans="1:11" ht="12.75">
      <c r="A108" s="8"/>
      <c r="B108" s="8"/>
      <c r="C108" s="12"/>
      <c r="D108" s="7"/>
      <c r="E108" s="7"/>
      <c r="F108" s="7"/>
      <c r="K108" s="7"/>
    </row>
    <row r="109" spans="1:11" ht="12.75">
      <c r="A109" s="8"/>
      <c r="B109" s="8"/>
      <c r="C109" s="12"/>
      <c r="D109" s="7"/>
      <c r="E109" s="7"/>
      <c r="F109" s="7"/>
      <c r="K109" s="7"/>
    </row>
    <row r="110" spans="1:11" ht="12.75">
      <c r="A110" s="8"/>
      <c r="B110" s="8"/>
      <c r="C110" s="12"/>
      <c r="D110" s="7"/>
      <c r="E110" s="7"/>
      <c r="F110" s="7"/>
      <c r="K110" s="7"/>
    </row>
    <row r="111" spans="1:11" ht="12.75">
      <c r="A111" s="8"/>
      <c r="B111" s="8"/>
      <c r="C111" s="12"/>
      <c r="D111" s="7"/>
      <c r="E111" s="7"/>
      <c r="F111" s="7"/>
      <c r="K111" s="7"/>
    </row>
    <row r="112" spans="1:11" ht="12.75">
      <c r="A112" s="8"/>
      <c r="B112" s="8"/>
      <c r="C112" s="12"/>
      <c r="D112" s="7"/>
      <c r="E112" s="7"/>
      <c r="F112" s="7"/>
      <c r="K112" s="7"/>
    </row>
    <row r="113" spans="1:11" ht="12.75">
      <c r="A113" s="8"/>
      <c r="B113" s="8"/>
      <c r="C113" s="12"/>
      <c r="D113" s="7"/>
      <c r="E113" s="7"/>
      <c r="F113" s="7"/>
      <c r="K113" s="7"/>
    </row>
    <row r="114" spans="1:11" ht="12.75">
      <c r="A114" s="8"/>
      <c r="B114" s="8"/>
      <c r="C114" s="12"/>
      <c r="D114" s="7"/>
      <c r="E114" s="7"/>
      <c r="F114" s="7"/>
      <c r="K114" s="7"/>
    </row>
    <row r="115" spans="1:11" ht="12.75">
      <c r="A115" s="8"/>
      <c r="B115" s="8"/>
      <c r="C115" s="12"/>
      <c r="D115" s="7"/>
      <c r="E115" s="7"/>
      <c r="F115" s="7"/>
      <c r="K115" s="7"/>
    </row>
    <row r="116" spans="1:11" ht="12.75">
      <c r="A116" s="8"/>
      <c r="B116" s="8"/>
      <c r="C116" s="12"/>
      <c r="D116" s="7"/>
      <c r="E116" s="7"/>
      <c r="F116" s="7"/>
      <c r="K116" s="7"/>
    </row>
    <row r="117" spans="1:11" ht="12.75">
      <c r="A117" s="8"/>
      <c r="B117" s="8"/>
      <c r="C117" s="12"/>
      <c r="D117" s="7"/>
      <c r="E117" s="7"/>
      <c r="F117" s="7"/>
      <c r="K117" s="7"/>
    </row>
    <row r="118" spans="1:11" ht="12.75">
      <c r="A118" s="8"/>
      <c r="B118" s="8"/>
      <c r="C118" s="12"/>
      <c r="D118" s="7"/>
      <c r="E118" s="7"/>
      <c r="F118" s="7"/>
      <c r="K118" s="7"/>
    </row>
    <row r="119" spans="1:11" ht="12.75">
      <c r="A119" s="8"/>
      <c r="B119" s="8"/>
      <c r="C119" s="12"/>
      <c r="D119" s="7"/>
      <c r="E119" s="7"/>
      <c r="F119" s="7"/>
      <c r="K119" s="7"/>
    </row>
    <row r="120" spans="1:11" ht="12.75">
      <c r="A120" s="8"/>
      <c r="B120" s="8"/>
      <c r="C120" s="12"/>
      <c r="D120" s="7"/>
      <c r="E120" s="7"/>
      <c r="F120" s="7"/>
      <c r="K120" s="7"/>
    </row>
    <row r="121" spans="1:11" ht="12.75">
      <c r="A121" s="8"/>
      <c r="B121" s="8"/>
      <c r="C121" s="12"/>
      <c r="D121" s="7"/>
      <c r="E121" s="7"/>
      <c r="F121" s="7"/>
      <c r="K121" s="7"/>
    </row>
    <row r="122" spans="1:11" ht="12.75">
      <c r="A122" s="8"/>
      <c r="B122" s="8"/>
      <c r="C122" s="12"/>
      <c r="D122" s="7"/>
      <c r="E122" s="7"/>
      <c r="F122" s="7"/>
      <c r="K122" s="7"/>
    </row>
    <row r="123" spans="1:11" ht="12.75">
      <c r="A123" s="8"/>
      <c r="B123" s="8"/>
      <c r="C123" s="12"/>
      <c r="D123" s="7"/>
      <c r="E123" s="7"/>
      <c r="F123" s="7"/>
      <c r="K123" s="7"/>
    </row>
    <row r="124" spans="1:11" ht="12.75">
      <c r="A124" s="8"/>
      <c r="B124" s="8"/>
      <c r="C124" s="12"/>
      <c r="D124" s="7"/>
      <c r="E124" s="7"/>
      <c r="F124" s="7"/>
      <c r="K124" s="7"/>
    </row>
    <row r="125" spans="1:11" ht="12.75">
      <c r="A125" s="8"/>
      <c r="B125" s="8"/>
      <c r="C125" s="12"/>
      <c r="D125" s="7"/>
      <c r="E125" s="7"/>
      <c r="F125" s="7"/>
      <c r="K125" s="7"/>
    </row>
    <row r="126" spans="1:11" ht="12.75">
      <c r="A126" s="8"/>
      <c r="B126" s="8"/>
      <c r="C126" s="12"/>
      <c r="D126" s="7"/>
      <c r="E126" s="7"/>
      <c r="F126" s="7"/>
      <c r="K126" s="7"/>
    </row>
    <row r="127" spans="1:11" ht="12.75">
      <c r="A127" s="8"/>
      <c r="B127" s="8"/>
      <c r="C127" s="12"/>
      <c r="D127" s="7"/>
      <c r="E127" s="7"/>
      <c r="F127" s="7"/>
      <c r="K127" s="7"/>
    </row>
    <row r="128" spans="1:11" ht="12.75">
      <c r="A128" s="8"/>
      <c r="B128" s="8"/>
      <c r="C128" s="12"/>
      <c r="D128" s="7"/>
      <c r="E128" s="7"/>
      <c r="F128" s="7"/>
      <c r="K128" s="7"/>
    </row>
    <row r="129" spans="1:11" ht="12.75">
      <c r="A129" s="8"/>
      <c r="B129" s="8"/>
      <c r="C129" s="12"/>
      <c r="D129" s="7"/>
      <c r="E129" s="7"/>
      <c r="F129" s="7"/>
      <c r="K129" s="7"/>
    </row>
    <row r="130" spans="1:11" ht="12.75">
      <c r="A130" s="8"/>
      <c r="B130" s="8"/>
      <c r="C130" s="12"/>
      <c r="D130" s="7"/>
      <c r="E130" s="7"/>
      <c r="F130" s="7"/>
      <c r="K130" s="7"/>
    </row>
    <row r="131" spans="1:11" ht="12.75">
      <c r="A131" s="8"/>
      <c r="B131" s="8"/>
      <c r="C131" s="12"/>
      <c r="D131" s="7"/>
      <c r="E131" s="7"/>
      <c r="F131" s="7"/>
      <c r="K131" s="7"/>
    </row>
    <row r="132" spans="1:11" ht="12.75">
      <c r="A132" s="8"/>
      <c r="B132" s="8"/>
      <c r="C132" s="12"/>
      <c r="D132" s="7"/>
      <c r="E132" s="7"/>
      <c r="F132" s="7"/>
      <c r="K132" s="7"/>
    </row>
    <row r="133" spans="1:11" ht="12.75">
      <c r="A133" s="8"/>
      <c r="B133" s="8"/>
      <c r="C133" s="12"/>
      <c r="D133" s="7"/>
      <c r="E133" s="7"/>
      <c r="F133" s="7"/>
      <c r="K133" s="7"/>
    </row>
    <row r="134" spans="1:11" ht="12.75">
      <c r="A134" s="8"/>
      <c r="B134" s="8"/>
      <c r="C134" s="12"/>
      <c r="D134" s="7"/>
      <c r="E134" s="7"/>
      <c r="F134" s="7"/>
      <c r="K134" s="7"/>
    </row>
    <row r="135" spans="1:11" ht="12.75">
      <c r="A135" s="8"/>
      <c r="B135" s="8"/>
      <c r="C135" s="12"/>
      <c r="D135" s="7"/>
      <c r="E135" s="7"/>
      <c r="F135" s="7"/>
      <c r="K135" s="7"/>
    </row>
    <row r="136" spans="1:11" ht="12.75">
      <c r="A136" s="8"/>
      <c r="B136" s="8"/>
      <c r="C136" s="12"/>
      <c r="D136" s="7"/>
      <c r="E136" s="7"/>
      <c r="F136" s="7"/>
      <c r="K136" s="7"/>
    </row>
    <row r="137" spans="1:11" ht="12.75">
      <c r="A137" s="8"/>
      <c r="B137" s="8"/>
      <c r="C137" s="12"/>
      <c r="D137" s="7"/>
      <c r="E137" s="7"/>
      <c r="F137" s="7"/>
      <c r="K137" s="7"/>
    </row>
    <row r="138" spans="1:11" ht="12.75">
      <c r="A138" s="8"/>
      <c r="B138" s="8"/>
      <c r="C138" s="12"/>
      <c r="D138" s="7"/>
      <c r="E138" s="7"/>
      <c r="F138" s="7"/>
      <c r="K138" s="7"/>
    </row>
    <row r="139" spans="1:11" ht="12.75">
      <c r="A139" s="8"/>
      <c r="B139" s="8"/>
      <c r="C139" s="12"/>
      <c r="D139" s="7"/>
      <c r="E139" s="7"/>
      <c r="F139" s="7"/>
      <c r="K139" s="7"/>
    </row>
    <row r="140" spans="1:11" ht="12.75">
      <c r="A140" s="8"/>
      <c r="B140" s="8"/>
      <c r="C140" s="12"/>
      <c r="D140" s="7"/>
      <c r="E140" s="7"/>
      <c r="F140" s="7"/>
      <c r="K140" s="7"/>
    </row>
    <row r="141" spans="1:11" ht="12.75">
      <c r="A141" s="8"/>
      <c r="B141" s="8"/>
      <c r="C141" s="12"/>
      <c r="D141" s="7"/>
      <c r="E141" s="7"/>
      <c r="F141" s="7"/>
      <c r="K141" s="7"/>
    </row>
    <row r="142" spans="1:11" ht="12.75">
      <c r="A142" s="8"/>
      <c r="B142" s="8"/>
      <c r="C142" s="12"/>
      <c r="D142" s="7"/>
      <c r="E142" s="7"/>
      <c r="F142" s="7"/>
      <c r="K142" s="7"/>
    </row>
    <row r="143" spans="1:11" ht="12.75">
      <c r="A143" s="8"/>
      <c r="B143" s="8"/>
      <c r="C143" s="12"/>
      <c r="D143" s="7"/>
      <c r="E143" s="7"/>
      <c r="F143" s="7"/>
      <c r="K143" s="7"/>
    </row>
    <row r="144" spans="1:11" ht="12.75">
      <c r="A144" s="8"/>
      <c r="B144" s="8"/>
      <c r="C144" s="12"/>
      <c r="D144" s="7"/>
      <c r="E144" s="7"/>
      <c r="F144" s="7"/>
      <c r="K144" s="7"/>
    </row>
    <row r="145" spans="1:11" ht="12.75">
      <c r="A145" s="8"/>
      <c r="B145" s="8"/>
      <c r="C145" s="12"/>
      <c r="D145" s="7"/>
      <c r="E145" s="7"/>
      <c r="F145" s="7"/>
      <c r="K145" s="7"/>
    </row>
    <row r="146" spans="1:11" ht="12.75">
      <c r="A146" s="8"/>
      <c r="B146" s="8"/>
      <c r="C146" s="12"/>
      <c r="D146" s="7"/>
      <c r="E146" s="7"/>
      <c r="F146" s="7"/>
      <c r="K146" s="7"/>
    </row>
    <row r="147" spans="1:11" ht="12.75">
      <c r="A147" s="8"/>
      <c r="B147" s="8"/>
      <c r="C147" s="12"/>
      <c r="D147" s="7"/>
      <c r="E147" s="7"/>
      <c r="F147" s="7"/>
      <c r="K147" s="7"/>
    </row>
    <row r="148" spans="1:11" ht="12.75">
      <c r="A148" s="8"/>
      <c r="B148" s="8"/>
      <c r="C148" s="12"/>
      <c r="D148" s="7"/>
      <c r="E148" s="7"/>
      <c r="F148" s="7"/>
      <c r="K148" s="7"/>
    </row>
    <row r="149" spans="1:11" ht="12.75">
      <c r="A149" s="8"/>
      <c r="B149" s="8"/>
      <c r="C149" s="12"/>
      <c r="D149" s="7"/>
      <c r="E149" s="7"/>
      <c r="F149" s="7"/>
      <c r="K149" s="7"/>
    </row>
    <row r="150" spans="1:11" ht="12.75">
      <c r="A150" s="8"/>
      <c r="B150" s="8"/>
      <c r="C150" s="12"/>
      <c r="D150" s="7"/>
      <c r="E150" s="7"/>
      <c r="F150" s="7"/>
      <c r="K150" s="7"/>
    </row>
    <row r="151" spans="1:11" ht="12.75">
      <c r="A151" s="8"/>
      <c r="B151" s="8"/>
      <c r="C151" s="12"/>
      <c r="D151" s="7"/>
      <c r="E151" s="7"/>
      <c r="F151" s="7"/>
      <c r="K151" s="7"/>
    </row>
    <row r="152" spans="1:11" ht="12.75">
      <c r="A152" s="8"/>
      <c r="B152" s="8"/>
      <c r="C152" s="12"/>
      <c r="D152" s="7"/>
      <c r="E152" s="7"/>
      <c r="F152" s="7"/>
      <c r="K152" s="7"/>
    </row>
    <row r="153" spans="1:11" ht="12.75">
      <c r="A153" s="8"/>
      <c r="B153" s="8"/>
      <c r="C153" s="12"/>
      <c r="D153" s="7"/>
      <c r="E153" s="7"/>
      <c r="F153" s="7"/>
      <c r="K153" s="7"/>
    </row>
    <row r="154" spans="1:11" ht="12.75">
      <c r="A154" s="8"/>
      <c r="B154" s="8"/>
      <c r="C154" s="12"/>
      <c r="D154" s="7"/>
      <c r="E154" s="7"/>
      <c r="F154" s="7"/>
      <c r="K154" s="7"/>
    </row>
    <row r="155" spans="1:11" ht="12.75">
      <c r="A155" s="8"/>
      <c r="B155" s="8"/>
      <c r="C155" s="12"/>
      <c r="D155" s="7"/>
      <c r="E155" s="7"/>
      <c r="F155" s="7"/>
      <c r="K155" s="7"/>
    </row>
    <row r="156" spans="1:11" ht="12.75">
      <c r="A156" s="8"/>
      <c r="B156" s="8"/>
      <c r="C156" s="12"/>
      <c r="D156" s="7"/>
      <c r="E156" s="7"/>
      <c r="F156" s="7"/>
      <c r="K156" s="7"/>
    </row>
    <row r="157" spans="1:11" ht="12.75">
      <c r="A157" s="8"/>
      <c r="B157" s="8"/>
      <c r="C157" s="12"/>
      <c r="D157" s="7"/>
      <c r="E157" s="7"/>
      <c r="F157" s="7"/>
      <c r="K157" s="7"/>
    </row>
    <row r="158" spans="1:11" ht="12.75">
      <c r="A158" s="8"/>
      <c r="B158" s="8"/>
      <c r="C158" s="12"/>
      <c r="D158" s="7"/>
      <c r="E158" s="7"/>
      <c r="F158" s="7"/>
      <c r="K158" s="7"/>
    </row>
    <row r="159" spans="1:11" ht="12.75">
      <c r="A159" s="8"/>
      <c r="B159" s="8"/>
      <c r="C159" s="12"/>
      <c r="D159" s="7"/>
      <c r="E159" s="7"/>
      <c r="F159" s="7"/>
      <c r="K159" s="7"/>
    </row>
    <row r="160" spans="1:11" ht="12.75">
      <c r="A160" s="8"/>
      <c r="B160" s="8"/>
      <c r="C160" s="12"/>
      <c r="D160" s="7"/>
      <c r="E160" s="7"/>
      <c r="F160" s="7"/>
      <c r="K160" s="7"/>
    </row>
    <row r="161" spans="1:11" ht="12.75">
      <c r="A161" s="8"/>
      <c r="B161" s="8"/>
      <c r="C161" s="12"/>
      <c r="D161" s="7"/>
      <c r="E161" s="7"/>
      <c r="F161" s="7"/>
      <c r="K161" s="7"/>
    </row>
    <row r="162" spans="1:11" ht="12.75">
      <c r="A162" s="8"/>
      <c r="B162" s="8"/>
      <c r="C162" s="12"/>
      <c r="D162" s="7"/>
      <c r="E162" s="7"/>
      <c r="F162" s="7"/>
      <c r="K162" s="7"/>
    </row>
    <row r="163" spans="1:11" ht="12.75">
      <c r="A163" s="8"/>
      <c r="B163" s="8"/>
      <c r="C163" s="12"/>
      <c r="D163" s="7"/>
      <c r="E163" s="7"/>
      <c r="F163" s="7"/>
      <c r="K163" s="7"/>
    </row>
    <row r="164" spans="1:11" ht="12.75">
      <c r="A164" s="8"/>
      <c r="B164" s="8"/>
      <c r="C164" s="12"/>
      <c r="D164" s="7"/>
      <c r="E164" s="7"/>
      <c r="F164" s="7"/>
      <c r="K164" s="7"/>
    </row>
    <row r="165" spans="1:11" ht="12.75">
      <c r="A165" s="8"/>
      <c r="B165" s="8"/>
      <c r="C165" s="12"/>
      <c r="D165" s="7"/>
      <c r="E165" s="7"/>
      <c r="F165" s="7"/>
      <c r="K165" s="7"/>
    </row>
    <row r="166" spans="1:11" ht="12.75">
      <c r="A166" s="8"/>
      <c r="B166" s="8"/>
      <c r="C166" s="12"/>
      <c r="D166" s="7"/>
      <c r="E166" s="7"/>
      <c r="F166" s="7"/>
      <c r="K166" s="7"/>
    </row>
    <row r="167" spans="1:11" ht="12.75">
      <c r="A167" s="8"/>
      <c r="B167" s="8"/>
      <c r="C167" s="12"/>
      <c r="D167" s="7"/>
      <c r="E167" s="7"/>
      <c r="F167" s="7"/>
      <c r="K167" s="7"/>
    </row>
    <row r="168" spans="1:11" ht="12.75">
      <c r="A168" s="8"/>
      <c r="B168" s="8"/>
      <c r="C168" s="12"/>
      <c r="D168" s="7"/>
      <c r="E168" s="7"/>
      <c r="F168" s="7"/>
      <c r="K168" s="7"/>
    </row>
    <row r="169" spans="1:11" ht="12.75">
      <c r="A169" s="8"/>
      <c r="B169" s="8"/>
      <c r="C169" s="12"/>
      <c r="D169" s="7"/>
      <c r="E169" s="7"/>
      <c r="F169" s="7"/>
      <c r="K169" s="7"/>
    </row>
    <row r="170" spans="1:11" ht="12.75">
      <c r="A170" s="8"/>
      <c r="B170" s="8"/>
      <c r="C170" s="12"/>
      <c r="D170" s="7"/>
      <c r="E170" s="7"/>
      <c r="F170" s="7"/>
      <c r="K170" s="7"/>
    </row>
    <row r="171" spans="1:11" ht="12.75">
      <c r="A171" s="8"/>
      <c r="B171" s="8"/>
      <c r="C171" s="12"/>
      <c r="D171" s="7"/>
      <c r="E171" s="7"/>
      <c r="F171" s="7"/>
      <c r="K171" s="7"/>
    </row>
    <row r="172" spans="1:11" ht="12.75">
      <c r="A172" s="8"/>
      <c r="B172" s="8"/>
      <c r="C172" s="12"/>
      <c r="D172" s="7"/>
      <c r="E172" s="7"/>
      <c r="F172" s="7"/>
      <c r="K172" s="7"/>
    </row>
    <row r="173" spans="1:11" ht="12.75">
      <c r="A173" s="8"/>
      <c r="B173" s="8"/>
      <c r="C173" s="12"/>
      <c r="D173" s="7"/>
      <c r="E173" s="7"/>
      <c r="F173" s="7"/>
      <c r="K173" s="7"/>
    </row>
    <row r="174" spans="1:11" ht="12.75">
      <c r="A174" s="8"/>
      <c r="B174" s="8"/>
      <c r="C174" s="12"/>
      <c r="D174" s="7"/>
      <c r="E174" s="7"/>
      <c r="F174" s="7"/>
      <c r="K174" s="7"/>
    </row>
    <row r="175" spans="1:11" ht="12.75">
      <c r="A175" s="8"/>
      <c r="B175" s="8"/>
      <c r="C175" s="12"/>
      <c r="D175" s="7"/>
      <c r="E175" s="7"/>
      <c r="F175" s="7"/>
      <c r="K175" s="7"/>
    </row>
    <row r="176" spans="1:11" ht="12.75">
      <c r="A176" s="8"/>
      <c r="B176" s="8"/>
      <c r="C176" s="12"/>
      <c r="D176" s="7"/>
      <c r="E176" s="7"/>
      <c r="F176" s="7"/>
      <c r="K176" s="7"/>
    </row>
    <row r="177" spans="1:11" ht="12.75">
      <c r="A177" s="8"/>
      <c r="B177" s="8"/>
      <c r="C177" s="12"/>
      <c r="D177" s="7"/>
      <c r="E177" s="7"/>
      <c r="F177" s="7"/>
      <c r="K177" s="7"/>
    </row>
    <row r="178" spans="1:11" ht="12.75">
      <c r="A178" s="8"/>
      <c r="B178" s="8"/>
      <c r="C178" s="12"/>
      <c r="D178" s="7"/>
      <c r="E178" s="7"/>
      <c r="F178" s="7"/>
      <c r="K178" s="7"/>
    </row>
    <row r="179" spans="1:11" ht="12.75">
      <c r="A179" s="8"/>
      <c r="B179" s="8"/>
      <c r="C179" s="12"/>
      <c r="D179" s="7"/>
      <c r="E179" s="7"/>
      <c r="F179" s="7"/>
      <c r="K179" s="7"/>
    </row>
    <row r="180" spans="1:11" ht="12.75">
      <c r="A180" s="8"/>
      <c r="B180" s="8"/>
      <c r="C180" s="12"/>
      <c r="D180" s="7"/>
      <c r="E180" s="7"/>
      <c r="F180" s="7"/>
      <c r="K180" s="7"/>
    </row>
    <row r="181" spans="1:11" ht="12.75">
      <c r="A181" s="8"/>
      <c r="B181" s="8"/>
      <c r="C181" s="12"/>
      <c r="D181" s="7"/>
      <c r="E181" s="7"/>
      <c r="F181" s="7"/>
      <c r="K181" s="7"/>
    </row>
    <row r="182" spans="1:11" ht="12.75">
      <c r="A182" s="8"/>
      <c r="B182" s="8"/>
      <c r="C182" s="12"/>
      <c r="D182" s="7"/>
      <c r="E182" s="7"/>
      <c r="F182" s="7"/>
      <c r="K182" s="7"/>
    </row>
    <row r="183" spans="1:11" ht="12.75">
      <c r="A183" s="8"/>
      <c r="B183" s="8"/>
      <c r="C183" s="12"/>
      <c r="D183" s="7"/>
      <c r="E183" s="7"/>
      <c r="F183" s="7"/>
      <c r="K183" s="7"/>
    </row>
    <row r="184" spans="1:11" ht="12.75">
      <c r="A184" s="8"/>
      <c r="B184" s="8"/>
      <c r="C184" s="12"/>
      <c r="D184" s="7"/>
      <c r="E184" s="7"/>
      <c r="F184" s="7"/>
      <c r="K184" s="7"/>
    </row>
    <row r="185" spans="1:11" ht="12.75">
      <c r="A185" s="8"/>
      <c r="B185" s="8"/>
      <c r="C185" s="12"/>
      <c r="D185" s="7"/>
      <c r="E185" s="7"/>
      <c r="F185" s="7"/>
      <c r="K185" s="7"/>
    </row>
    <row r="186" spans="1:11" ht="12.75">
      <c r="A186" s="8"/>
      <c r="B186" s="8"/>
      <c r="C186" s="12"/>
      <c r="D186" s="7"/>
      <c r="E186" s="7"/>
      <c r="F186" s="7"/>
      <c r="K186" s="7"/>
    </row>
    <row r="187" spans="1:11" ht="12.75">
      <c r="A187" s="8"/>
      <c r="B187" s="8"/>
      <c r="C187" s="12"/>
      <c r="D187" s="7"/>
      <c r="E187" s="7"/>
      <c r="F187" s="7"/>
      <c r="K187" s="7"/>
    </row>
    <row r="188" spans="1:11" ht="12.75">
      <c r="A188" s="8"/>
      <c r="B188" s="8"/>
      <c r="C188" s="12"/>
      <c r="D188" s="7"/>
      <c r="E188" s="7"/>
      <c r="F188" s="7"/>
      <c r="K188" s="7"/>
    </row>
    <row r="189" spans="1:11" ht="12.75">
      <c r="A189" s="8"/>
      <c r="B189" s="8"/>
      <c r="C189" s="12"/>
      <c r="D189" s="7"/>
      <c r="E189" s="7"/>
      <c r="F189" s="7"/>
      <c r="K189" s="7"/>
    </row>
    <row r="190" spans="1:11" ht="12.75">
      <c r="A190" s="8"/>
      <c r="B190" s="8"/>
      <c r="C190" s="12"/>
      <c r="D190" s="7"/>
      <c r="E190" s="7"/>
      <c r="F190" s="7"/>
      <c r="K190" s="7"/>
    </row>
    <row r="191" spans="1:11" ht="12.75">
      <c r="A191" s="8"/>
      <c r="B191" s="8"/>
      <c r="C191" s="12"/>
      <c r="D191" s="7"/>
      <c r="E191" s="7"/>
      <c r="F191" s="7"/>
      <c r="K191" s="7"/>
    </row>
    <row r="192" spans="1:11" ht="12.75">
      <c r="A192" s="8"/>
      <c r="B192" s="8"/>
      <c r="C192" s="12"/>
      <c r="D192" s="7"/>
      <c r="E192" s="7"/>
      <c r="F192" s="7"/>
      <c r="K192" s="7"/>
    </row>
    <row r="193" spans="1:11" ht="12.75">
      <c r="A193" s="8"/>
      <c r="B193" s="8"/>
      <c r="C193" s="12"/>
      <c r="D193" s="7"/>
      <c r="E193" s="7"/>
      <c r="F193" s="7"/>
      <c r="K193" s="7"/>
    </row>
    <row r="194" spans="1:11" ht="12.75">
      <c r="A194" s="8"/>
      <c r="B194" s="8"/>
      <c r="C194" s="12"/>
      <c r="D194" s="7"/>
      <c r="E194" s="7"/>
      <c r="F194" s="7"/>
      <c r="K194" s="7"/>
    </row>
    <row r="195" spans="1:11" ht="12.75">
      <c r="A195" s="8"/>
      <c r="B195" s="8"/>
      <c r="C195" s="12"/>
      <c r="D195" s="7"/>
      <c r="E195" s="7"/>
      <c r="F195" s="7"/>
      <c r="K195" s="7"/>
    </row>
    <row r="196" spans="1:11" ht="12.75">
      <c r="A196" s="8"/>
      <c r="B196" s="8"/>
      <c r="C196" s="12"/>
      <c r="D196" s="7"/>
      <c r="E196" s="7"/>
      <c r="F196" s="7"/>
      <c r="K196" s="7"/>
    </row>
    <row r="197" spans="1:11" ht="12.75">
      <c r="A197" s="8"/>
      <c r="B197" s="8"/>
      <c r="C197" s="12"/>
      <c r="D197" s="7"/>
      <c r="E197" s="7"/>
      <c r="F197" s="7"/>
      <c r="K197" s="7"/>
    </row>
    <row r="198" spans="1:11" ht="12.75">
      <c r="A198" s="8"/>
      <c r="B198" s="8"/>
      <c r="C198" s="12"/>
      <c r="D198" s="7"/>
      <c r="E198" s="7"/>
      <c r="F198" s="7"/>
      <c r="K198" s="7"/>
    </row>
    <row r="199" spans="1:11" ht="12.75">
      <c r="A199" s="8"/>
      <c r="B199" s="8"/>
      <c r="C199" s="12"/>
      <c r="D199" s="7"/>
      <c r="E199" s="7"/>
      <c r="F199" s="7"/>
      <c r="K199" s="7"/>
    </row>
    <row r="200" spans="1:11" ht="12.75">
      <c r="A200" s="8"/>
      <c r="B200" s="8"/>
      <c r="C200" s="12"/>
      <c r="D200" s="7"/>
      <c r="E200" s="7"/>
      <c r="F200" s="7"/>
      <c r="K200" s="7"/>
    </row>
    <row r="201" spans="1:11" ht="12.75">
      <c r="A201" s="8"/>
      <c r="B201" s="8"/>
      <c r="C201" s="12"/>
      <c r="D201" s="7"/>
      <c r="E201" s="7"/>
      <c r="F201" s="7"/>
      <c r="K201" s="7"/>
    </row>
    <row r="202" spans="1:11" ht="12.75">
      <c r="A202" s="8"/>
      <c r="B202" s="8"/>
      <c r="C202" s="12"/>
      <c r="D202" s="7"/>
      <c r="E202" s="7"/>
      <c r="F202" s="7"/>
      <c r="K202" s="7"/>
    </row>
    <row r="203" spans="1:11" ht="12.75">
      <c r="A203" s="8"/>
      <c r="B203" s="8"/>
      <c r="C203" s="12"/>
      <c r="D203" s="7"/>
      <c r="E203" s="7"/>
      <c r="F203" s="7"/>
      <c r="K203" s="7"/>
    </row>
    <row r="204" spans="1:11" ht="12.75">
      <c r="A204" s="8"/>
      <c r="B204" s="8"/>
      <c r="C204" s="12"/>
      <c r="D204" s="7"/>
      <c r="E204" s="7"/>
      <c r="F204" s="7"/>
      <c r="K204" s="7"/>
    </row>
    <row r="205" spans="1:11" ht="12.75">
      <c r="A205" s="8"/>
      <c r="B205" s="8"/>
      <c r="C205" s="12"/>
      <c r="D205" s="7"/>
      <c r="E205" s="7"/>
      <c r="F205" s="7"/>
      <c r="K205" s="7"/>
    </row>
    <row r="206" spans="1:11" ht="12.75">
      <c r="A206" s="8"/>
      <c r="B206" s="8"/>
      <c r="C206" s="12"/>
      <c r="D206" s="7"/>
      <c r="E206" s="7"/>
      <c r="F206" s="7"/>
      <c r="K206" s="7"/>
    </row>
    <row r="207" spans="1:11" ht="12.75">
      <c r="A207" s="8"/>
      <c r="B207" s="8"/>
      <c r="C207" s="12"/>
      <c r="D207" s="7"/>
      <c r="E207" s="7"/>
      <c r="F207" s="7"/>
      <c r="K207" s="7"/>
    </row>
    <row r="208" spans="1:11" ht="12.75">
      <c r="A208" s="8"/>
      <c r="B208" s="8"/>
      <c r="C208" s="12"/>
      <c r="D208" s="7"/>
      <c r="E208" s="7"/>
      <c r="F208" s="7"/>
      <c r="K208" s="7"/>
    </row>
    <row r="209" spans="1:11" ht="12.75">
      <c r="A209" s="8"/>
      <c r="B209" s="8"/>
      <c r="C209" s="12"/>
      <c r="D209" s="7"/>
      <c r="E209" s="7"/>
      <c r="F209" s="7"/>
      <c r="K209" s="7"/>
    </row>
    <row r="210" spans="1:11" ht="12.75">
      <c r="A210" s="8"/>
      <c r="B210" s="8"/>
      <c r="C210" s="12"/>
      <c r="D210" s="7"/>
      <c r="E210" s="7"/>
      <c r="F210" s="7"/>
      <c r="K210" s="7"/>
    </row>
    <row r="211" spans="1:11" ht="12.75">
      <c r="A211" s="8"/>
      <c r="B211" s="8"/>
      <c r="C211" s="12"/>
      <c r="D211" s="7"/>
      <c r="E211" s="7"/>
      <c r="F211" s="7"/>
      <c r="K211" s="7"/>
    </row>
    <row r="212" spans="1:11" ht="12.75">
      <c r="A212" s="8"/>
      <c r="B212" s="8"/>
      <c r="C212" s="12"/>
      <c r="D212" s="7"/>
      <c r="E212" s="7"/>
      <c r="F212" s="7"/>
      <c r="K212" s="7"/>
    </row>
    <row r="213" spans="1:11" ht="12.75">
      <c r="A213" s="8"/>
      <c r="B213" s="8"/>
      <c r="C213" s="12"/>
      <c r="D213" s="7"/>
      <c r="E213" s="7"/>
      <c r="F213" s="7"/>
      <c r="K213" s="7"/>
    </row>
    <row r="214" spans="1:11" ht="12.75">
      <c r="A214" s="8"/>
      <c r="B214" s="8"/>
      <c r="C214" s="12"/>
      <c r="D214" s="7"/>
      <c r="E214" s="7"/>
      <c r="F214" s="7"/>
      <c r="K214" s="7"/>
    </row>
    <row r="215" spans="1:11" ht="12.75">
      <c r="A215" s="8"/>
      <c r="B215" s="8"/>
      <c r="C215" s="12"/>
      <c r="D215" s="7"/>
      <c r="E215" s="7"/>
      <c r="F215" s="7"/>
      <c r="K215" s="7"/>
    </row>
    <row r="216" spans="1:11" ht="12.75">
      <c r="A216" s="8"/>
      <c r="B216" s="8"/>
      <c r="C216" s="12"/>
      <c r="D216" s="7"/>
      <c r="E216" s="7"/>
      <c r="F216" s="7"/>
      <c r="K216" s="7"/>
    </row>
    <row r="217" spans="1:11" ht="12.75">
      <c r="A217" s="8"/>
      <c r="B217" s="8"/>
      <c r="C217" s="12"/>
      <c r="D217" s="7"/>
      <c r="E217" s="7"/>
      <c r="F217" s="7"/>
      <c r="K217" s="7"/>
    </row>
    <row r="218" spans="1:11" ht="12.75">
      <c r="A218" s="8"/>
      <c r="B218" s="8"/>
      <c r="C218" s="12"/>
      <c r="D218" s="7"/>
      <c r="E218" s="7"/>
      <c r="F218" s="7"/>
      <c r="K218" s="7"/>
    </row>
    <row r="219" spans="1:11" ht="12.75">
      <c r="A219" s="8"/>
      <c r="B219" s="8"/>
      <c r="C219" s="12"/>
      <c r="D219" s="7"/>
      <c r="E219" s="7"/>
      <c r="F219" s="7"/>
      <c r="K219" s="7"/>
    </row>
    <row r="220" spans="1:11" ht="12.75">
      <c r="A220" s="8"/>
      <c r="B220" s="8"/>
      <c r="C220" s="12"/>
      <c r="D220" s="7"/>
      <c r="E220" s="7"/>
      <c r="F220" s="7"/>
      <c r="K220" s="7"/>
    </row>
    <row r="221" spans="1:11" ht="12.75">
      <c r="A221" s="8"/>
      <c r="B221" s="8"/>
      <c r="C221" s="12"/>
      <c r="D221" s="7"/>
      <c r="E221" s="7"/>
      <c r="F221" s="7"/>
      <c r="K221" s="7"/>
    </row>
    <row r="222" spans="1:11" ht="12.75">
      <c r="A222" s="8"/>
      <c r="B222" s="8"/>
      <c r="C222" s="12"/>
      <c r="D222" s="7"/>
      <c r="E222" s="7"/>
      <c r="F222" s="7"/>
      <c r="K222" s="7"/>
    </row>
    <row r="223" spans="1:11" ht="12.75">
      <c r="A223" s="8"/>
      <c r="B223" s="8"/>
      <c r="C223" s="12"/>
      <c r="D223" s="7"/>
      <c r="E223" s="7"/>
      <c r="F223" s="7"/>
      <c r="K223" s="7"/>
    </row>
    <row r="224" spans="1:11" ht="12.75">
      <c r="A224" s="8"/>
      <c r="B224" s="8"/>
      <c r="C224" s="12"/>
      <c r="D224" s="7"/>
      <c r="E224" s="7"/>
      <c r="F224" s="7"/>
      <c r="K224" s="7"/>
    </row>
    <row r="225" spans="1:11" ht="12.75">
      <c r="A225" s="8"/>
      <c r="B225" s="8"/>
      <c r="C225" s="12"/>
      <c r="D225" s="7"/>
      <c r="E225" s="7"/>
      <c r="F225" s="7"/>
      <c r="K225" s="7"/>
    </row>
    <row r="226" spans="1:11" ht="12.75">
      <c r="A226" s="8"/>
      <c r="B226" s="8"/>
      <c r="C226" s="12"/>
      <c r="D226" s="7"/>
      <c r="E226" s="7"/>
      <c r="F226" s="7"/>
      <c r="K226" s="7"/>
    </row>
    <row r="227" spans="1:11" ht="12.75">
      <c r="A227" s="8"/>
      <c r="B227" s="8"/>
      <c r="C227" s="12"/>
      <c r="D227" s="7"/>
      <c r="E227" s="7"/>
      <c r="F227" s="7"/>
      <c r="K227" s="7"/>
    </row>
    <row r="228" spans="1:11" ht="12.75">
      <c r="A228" s="8"/>
      <c r="B228" s="8"/>
      <c r="C228" s="12"/>
      <c r="D228" s="7"/>
      <c r="E228" s="7"/>
      <c r="F228" s="7"/>
      <c r="K228" s="7"/>
    </row>
    <row r="229" spans="1:11" ht="12.75">
      <c r="A229" s="8"/>
      <c r="B229" s="8"/>
      <c r="C229" s="12"/>
      <c r="D229" s="7"/>
      <c r="E229" s="7"/>
      <c r="F229" s="7"/>
      <c r="K229" s="7"/>
    </row>
    <row r="230" spans="1:11" ht="12.75">
      <c r="A230" s="8"/>
      <c r="B230" s="8"/>
      <c r="C230" s="12"/>
      <c r="D230" s="7"/>
      <c r="E230" s="7"/>
      <c r="F230" s="7"/>
      <c r="K230" s="7"/>
    </row>
    <row r="231" spans="1:11" ht="12.75">
      <c r="A231" s="8"/>
      <c r="B231" s="8"/>
      <c r="C231" s="12"/>
      <c r="D231" s="7"/>
      <c r="E231" s="7"/>
      <c r="F231" s="7"/>
      <c r="K231" s="7"/>
    </row>
    <row r="232" spans="1:11" ht="12.75">
      <c r="A232" s="8"/>
      <c r="B232" s="8"/>
      <c r="C232" s="12"/>
      <c r="D232" s="7"/>
      <c r="E232" s="7"/>
      <c r="F232" s="7"/>
      <c r="K232" s="7"/>
    </row>
    <row r="233" spans="1:11" ht="12.75">
      <c r="A233" s="8"/>
      <c r="B233" s="8"/>
      <c r="C233" s="12"/>
      <c r="D233" s="7"/>
      <c r="E233" s="7"/>
      <c r="F233" s="7"/>
      <c r="K233" s="7"/>
    </row>
    <row r="234" spans="1:11" ht="12.75">
      <c r="A234" s="8"/>
      <c r="B234" s="8"/>
      <c r="C234" s="12"/>
      <c r="D234" s="7"/>
      <c r="E234" s="7"/>
      <c r="F234" s="7"/>
      <c r="K234" s="7"/>
    </row>
    <row r="235" spans="1:11" ht="12.75">
      <c r="A235" s="8"/>
      <c r="B235" s="8"/>
      <c r="C235" s="12"/>
      <c r="D235" s="7"/>
      <c r="E235" s="7"/>
      <c r="F235" s="7"/>
      <c r="K235" s="7"/>
    </row>
    <row r="236" spans="1:11" ht="12.75">
      <c r="A236" s="8"/>
      <c r="B236" s="8"/>
      <c r="C236" s="12"/>
      <c r="D236" s="7"/>
      <c r="E236" s="7"/>
      <c r="F236" s="7"/>
      <c r="K236" s="7"/>
    </row>
    <row r="237" spans="1:11" ht="12.75">
      <c r="A237" s="8"/>
      <c r="B237" s="8"/>
      <c r="C237" s="12"/>
      <c r="D237" s="7"/>
      <c r="E237" s="7"/>
      <c r="F237" s="7"/>
      <c r="K237" s="7"/>
    </row>
    <row r="238" spans="1:11" ht="12.75">
      <c r="A238" s="8"/>
      <c r="B238" s="8"/>
      <c r="C238" s="12"/>
      <c r="D238" s="7"/>
      <c r="E238" s="7"/>
      <c r="F238" s="7"/>
      <c r="K238" s="7"/>
    </row>
    <row r="239" spans="1:11" ht="12.75">
      <c r="A239" s="8"/>
      <c r="B239" s="8"/>
      <c r="C239" s="12"/>
      <c r="D239" s="7"/>
      <c r="E239" s="7"/>
      <c r="F239" s="7"/>
      <c r="K239" s="7"/>
    </row>
    <row r="240" spans="1:11" ht="12.75">
      <c r="A240" s="8"/>
      <c r="B240" s="8"/>
      <c r="C240" s="12"/>
      <c r="D240" s="7"/>
      <c r="E240" s="7"/>
      <c r="F240" s="7"/>
      <c r="K240" s="7"/>
    </row>
    <row r="241" spans="1:11" ht="12.75">
      <c r="A241" s="8"/>
      <c r="B241" s="8"/>
      <c r="C241" s="12"/>
      <c r="D241" s="7"/>
      <c r="E241" s="7"/>
      <c r="F241" s="7"/>
      <c r="K241" s="7"/>
    </row>
    <row r="242" spans="1:11" ht="12.75">
      <c r="A242" s="8"/>
      <c r="B242" s="8"/>
      <c r="C242" s="12"/>
      <c r="D242" s="7"/>
      <c r="E242" s="7"/>
      <c r="F242" s="7"/>
      <c r="K242" s="7"/>
    </row>
    <row r="243" spans="1:11" ht="12.75">
      <c r="A243" s="8"/>
      <c r="B243" s="8"/>
      <c r="C243" s="12"/>
      <c r="D243" s="7"/>
      <c r="E243" s="7"/>
      <c r="F243" s="7"/>
      <c r="K243" s="7"/>
    </row>
    <row r="244" spans="1:11" ht="12.75">
      <c r="A244" s="8"/>
      <c r="B244" s="8"/>
      <c r="C244" s="12"/>
      <c r="D244" s="7"/>
      <c r="E244" s="7"/>
      <c r="F244" s="7"/>
      <c r="K244" s="7"/>
    </row>
    <row r="245" spans="1:11" ht="12.75">
      <c r="A245" s="8"/>
      <c r="B245" s="8"/>
      <c r="C245" s="12"/>
      <c r="D245" s="7"/>
      <c r="E245" s="7"/>
      <c r="F245" s="7"/>
      <c r="K245" s="7"/>
    </row>
    <row r="246" spans="1:11" ht="12.75">
      <c r="A246" s="8"/>
      <c r="B246" s="8"/>
      <c r="C246" s="12"/>
      <c r="D246" s="7"/>
      <c r="E246" s="7"/>
      <c r="F246" s="7"/>
      <c r="K246" s="7"/>
    </row>
    <row r="247" spans="1:11" ht="12.75">
      <c r="A247" s="8"/>
      <c r="B247" s="8"/>
      <c r="C247" s="12"/>
      <c r="D247" s="7"/>
      <c r="E247" s="7"/>
      <c r="F247" s="7"/>
      <c r="K247" s="7"/>
    </row>
    <row r="248" spans="1:11" ht="12.75">
      <c r="A248" s="8"/>
      <c r="B248" s="8"/>
      <c r="C248" s="12"/>
      <c r="D248" s="7"/>
      <c r="E248" s="7"/>
      <c r="F248" s="7"/>
      <c r="K248" s="7"/>
    </row>
    <row r="249" spans="1:11" ht="12.75">
      <c r="A249" s="8"/>
      <c r="B249" s="8"/>
      <c r="C249" s="12"/>
      <c r="D249" s="7"/>
      <c r="E249" s="7"/>
      <c r="F249" s="7"/>
      <c r="K249" s="7"/>
    </row>
    <row r="250" spans="1:11" ht="12.75">
      <c r="A250" s="8"/>
      <c r="B250" s="8"/>
      <c r="C250" s="12"/>
      <c r="D250" s="7"/>
      <c r="E250" s="7"/>
      <c r="F250" s="7"/>
      <c r="K250" s="7"/>
    </row>
    <row r="251" spans="1:11" ht="12.75">
      <c r="A251" s="8"/>
      <c r="B251" s="8"/>
      <c r="C251" s="12"/>
      <c r="D251" s="7"/>
      <c r="E251" s="7"/>
      <c r="F251" s="7"/>
      <c r="K251" s="7"/>
    </row>
    <row r="252" spans="1:11" ht="12.75">
      <c r="A252" s="8"/>
      <c r="B252" s="8"/>
      <c r="C252" s="12"/>
      <c r="D252" s="7"/>
      <c r="E252" s="7"/>
      <c r="F252" s="7"/>
      <c r="K252" s="7"/>
    </row>
    <row r="253" spans="1:11" ht="12.75">
      <c r="A253" s="8"/>
      <c r="B253" s="8"/>
      <c r="C253" s="12"/>
      <c r="D253" s="7"/>
      <c r="E253" s="7"/>
      <c r="F253" s="7"/>
      <c r="K253" s="7"/>
    </row>
    <row r="254" spans="1:11" ht="12.75">
      <c r="A254" s="8"/>
      <c r="B254" s="8"/>
      <c r="C254" s="12"/>
      <c r="D254" s="7"/>
      <c r="E254" s="7"/>
      <c r="F254" s="7"/>
      <c r="K254" s="7"/>
    </row>
    <row r="255" spans="1:11" ht="12.75">
      <c r="A255" s="8"/>
      <c r="B255" s="8"/>
      <c r="C255" s="12"/>
      <c r="D255" s="7"/>
      <c r="E255" s="7"/>
      <c r="F255" s="7"/>
      <c r="K255" s="7"/>
    </row>
    <row r="256" spans="1:11" ht="12.75">
      <c r="A256" s="8"/>
      <c r="B256" s="8"/>
      <c r="C256" s="12"/>
      <c r="D256" s="7"/>
      <c r="E256" s="7"/>
      <c r="F256" s="7"/>
      <c r="K256" s="7"/>
    </row>
    <row r="257" spans="1:11" ht="12.75">
      <c r="A257" s="8"/>
      <c r="B257" s="8"/>
      <c r="C257" s="12"/>
      <c r="D257" s="7"/>
      <c r="E257" s="7"/>
      <c r="F257" s="7"/>
      <c r="K257" s="7"/>
    </row>
    <row r="258" spans="1:11" ht="12.75">
      <c r="A258" s="8"/>
      <c r="B258" s="8"/>
      <c r="C258" s="12"/>
      <c r="D258" s="7"/>
      <c r="E258" s="7"/>
      <c r="F258" s="7"/>
      <c r="K258" s="7"/>
    </row>
    <row r="259" spans="1:11" ht="12.75">
      <c r="A259" s="8"/>
      <c r="B259" s="8"/>
      <c r="C259" s="12"/>
      <c r="D259" s="7"/>
      <c r="E259" s="7"/>
      <c r="F259" s="7"/>
      <c r="K259" s="7"/>
    </row>
    <row r="260" spans="1:11" ht="12.75">
      <c r="A260" s="8"/>
      <c r="B260" s="8"/>
      <c r="C260" s="12"/>
      <c r="D260" s="7"/>
      <c r="E260" s="7"/>
      <c r="F260" s="7"/>
      <c r="K260" s="7"/>
    </row>
    <row r="261" spans="1:11" ht="12.75">
      <c r="A261" s="8"/>
      <c r="B261" s="8"/>
      <c r="C261" s="12"/>
      <c r="D261" s="7"/>
      <c r="E261" s="7"/>
      <c r="F261" s="7"/>
      <c r="K261" s="7"/>
    </row>
    <row r="262" spans="1:11" ht="12.75">
      <c r="A262" s="8"/>
      <c r="B262" s="8"/>
      <c r="C262" s="12"/>
      <c r="D262" s="7"/>
      <c r="E262" s="7"/>
      <c r="F262" s="7"/>
      <c r="K262" s="7"/>
    </row>
    <row r="263" spans="1:11" ht="12.75">
      <c r="A263" s="8"/>
      <c r="B263" s="8"/>
      <c r="C263" s="12"/>
      <c r="D263" s="7"/>
      <c r="E263" s="7"/>
      <c r="F263" s="7"/>
      <c r="K263" s="7"/>
    </row>
    <row r="264" spans="1:11" ht="12.75">
      <c r="A264" s="8"/>
      <c r="B264" s="8"/>
      <c r="C264" s="12"/>
      <c r="D264" s="7"/>
      <c r="E264" s="7"/>
      <c r="F264" s="7"/>
      <c r="K264" s="7"/>
    </row>
    <row r="265" spans="1:11" ht="12.75">
      <c r="A265" s="8"/>
      <c r="B265" s="8"/>
      <c r="C265" s="12"/>
      <c r="D265" s="7"/>
      <c r="E265" s="7"/>
      <c r="F265" s="7"/>
      <c r="K265" s="7"/>
    </row>
    <row r="266" spans="1:11" ht="12.75">
      <c r="A266" s="8"/>
      <c r="B266" s="8"/>
      <c r="C266" s="12"/>
      <c r="D266" s="7"/>
      <c r="E266" s="7"/>
      <c r="F266" s="7"/>
      <c r="K266" s="7"/>
    </row>
    <row r="267" spans="1:11" ht="12.75">
      <c r="A267" s="8"/>
      <c r="B267" s="8"/>
      <c r="C267" s="12"/>
      <c r="D267" s="7"/>
      <c r="E267" s="7"/>
      <c r="F267" s="7"/>
      <c r="K267" s="7"/>
    </row>
    <row r="268" spans="1:11" ht="12.75">
      <c r="A268" s="8"/>
      <c r="B268" s="8"/>
      <c r="C268" s="12"/>
      <c r="D268" s="7"/>
      <c r="E268" s="7"/>
      <c r="F268" s="7"/>
      <c r="K268" s="7"/>
    </row>
    <row r="269" spans="1:11" ht="12.75">
      <c r="A269" s="8"/>
      <c r="B269" s="8"/>
      <c r="C269" s="12"/>
      <c r="D269" s="7"/>
      <c r="E269" s="7"/>
      <c r="F269" s="7"/>
      <c r="K269" s="7"/>
    </row>
    <row r="270" spans="1:11" ht="12.75">
      <c r="A270" s="8"/>
      <c r="B270" s="8"/>
      <c r="C270" s="12"/>
      <c r="D270" s="7"/>
      <c r="E270" s="7"/>
      <c r="F270" s="7"/>
      <c r="K270" s="7"/>
    </row>
    <row r="271" spans="1:11" ht="12.75">
      <c r="A271" s="8"/>
      <c r="B271" s="8"/>
      <c r="C271" s="12"/>
      <c r="D271" s="7"/>
      <c r="E271" s="7"/>
      <c r="F271" s="7"/>
      <c r="K271" s="7"/>
    </row>
    <row r="272" spans="1:11" ht="12.75">
      <c r="A272" s="8"/>
      <c r="B272" s="8"/>
      <c r="C272" s="12"/>
      <c r="D272" s="7"/>
      <c r="E272" s="7"/>
      <c r="F272" s="7"/>
      <c r="K272" s="7"/>
    </row>
    <row r="273" spans="1:11" ht="12.75">
      <c r="A273" s="8"/>
      <c r="B273" s="8"/>
      <c r="C273" s="12"/>
      <c r="D273" s="7"/>
      <c r="E273" s="7"/>
      <c r="F273" s="7"/>
      <c r="K273" s="7"/>
    </row>
    <row r="274" spans="1:11" ht="12.75">
      <c r="A274" s="8"/>
      <c r="B274" s="8"/>
      <c r="C274" s="12"/>
      <c r="D274" s="7"/>
      <c r="E274" s="7"/>
      <c r="F274" s="7"/>
      <c r="K274" s="7"/>
    </row>
    <row r="275" spans="1:11" ht="12.75">
      <c r="A275" s="8"/>
      <c r="B275" s="8"/>
      <c r="C275" s="12"/>
      <c r="D275" s="7"/>
      <c r="E275" s="7"/>
      <c r="F275" s="7"/>
      <c r="K275" s="7"/>
    </row>
    <row r="276" spans="1:11" ht="12.75">
      <c r="A276" s="8"/>
      <c r="B276" s="8"/>
      <c r="C276" s="12"/>
      <c r="D276" s="7"/>
      <c r="E276" s="7"/>
      <c r="F276" s="7"/>
      <c r="K276" s="7"/>
    </row>
    <row r="277" spans="1:11" ht="12.75">
      <c r="A277" s="8"/>
      <c r="B277" s="8"/>
      <c r="C277" s="12"/>
      <c r="D277" s="7"/>
      <c r="E277" s="7"/>
      <c r="F277" s="7"/>
      <c r="K277" s="7"/>
    </row>
    <row r="278" spans="1:11" ht="12.75">
      <c r="A278" s="8"/>
      <c r="B278" s="8"/>
      <c r="C278" s="12"/>
      <c r="D278" s="7"/>
      <c r="E278" s="7"/>
      <c r="F278" s="7"/>
      <c r="K278" s="7"/>
    </row>
    <row r="279" spans="1:11" ht="12.75">
      <c r="A279" s="8"/>
      <c r="B279" s="8"/>
      <c r="C279" s="12"/>
      <c r="D279" s="7"/>
      <c r="E279" s="7"/>
      <c r="F279" s="7"/>
      <c r="K279" s="7"/>
    </row>
    <row r="280" spans="1:11" ht="12.75">
      <c r="A280" s="8"/>
      <c r="B280" s="8"/>
      <c r="C280" s="12"/>
      <c r="D280" s="7"/>
      <c r="E280" s="7"/>
      <c r="F280" s="7"/>
      <c r="K280" s="7"/>
    </row>
    <row r="281" spans="1:11" ht="12.75">
      <c r="A281" s="8"/>
      <c r="B281" s="8"/>
      <c r="C281" s="12"/>
      <c r="D281" s="7"/>
      <c r="E281" s="7"/>
      <c r="F281" s="7"/>
      <c r="K281" s="7"/>
    </row>
    <row r="282" spans="1:11" ht="12.75">
      <c r="A282" s="8"/>
      <c r="B282" s="8"/>
      <c r="C282" s="12"/>
      <c r="D282" s="7"/>
      <c r="E282" s="7"/>
      <c r="F282" s="7"/>
      <c r="K282" s="7"/>
    </row>
    <row r="283" spans="1:11" ht="12.75">
      <c r="A283" s="8"/>
      <c r="B283" s="8"/>
      <c r="C283" s="12"/>
      <c r="D283" s="7"/>
      <c r="E283" s="7"/>
      <c r="F283" s="7"/>
      <c r="K283" s="7"/>
    </row>
    <row r="284" spans="1:11" ht="12.75">
      <c r="A284" s="8"/>
      <c r="B284" s="8"/>
      <c r="C284" s="12"/>
      <c r="D284" s="7"/>
      <c r="E284" s="7"/>
      <c r="F284" s="7"/>
      <c r="K284" s="7"/>
    </row>
    <row r="285" spans="1:11" ht="12.75">
      <c r="A285" s="8"/>
      <c r="B285" s="8"/>
      <c r="C285" s="12"/>
      <c r="D285" s="7"/>
      <c r="E285" s="7"/>
      <c r="F285" s="7"/>
      <c r="K285" s="7"/>
    </row>
    <row r="286" spans="1:11" ht="12.75">
      <c r="A286" s="8"/>
      <c r="B286" s="8"/>
      <c r="C286" s="12"/>
      <c r="D286" s="7"/>
      <c r="E286" s="7"/>
      <c r="F286" s="7"/>
      <c r="K286" s="7"/>
    </row>
    <row r="287" spans="1:11" ht="12.75">
      <c r="A287" s="8"/>
      <c r="B287" s="8"/>
      <c r="C287" s="12"/>
      <c r="D287" s="7"/>
      <c r="E287" s="7"/>
      <c r="F287" s="7"/>
      <c r="K287" s="7"/>
    </row>
    <row r="288" spans="1:11" ht="12.75">
      <c r="A288" s="8"/>
      <c r="B288" s="8"/>
      <c r="C288" s="12"/>
      <c r="D288" s="7"/>
      <c r="E288" s="7"/>
      <c r="F288" s="7"/>
      <c r="K288" s="7"/>
    </row>
    <row r="289" spans="1:11" ht="12.75">
      <c r="A289" s="8"/>
      <c r="B289" s="8"/>
      <c r="C289" s="12"/>
      <c r="D289" s="7"/>
      <c r="E289" s="7"/>
      <c r="F289" s="7"/>
      <c r="K289" s="7"/>
    </row>
    <row r="290" spans="1:11" ht="12.75">
      <c r="A290" s="8"/>
      <c r="B290" s="8"/>
      <c r="C290" s="12"/>
      <c r="D290" s="7"/>
      <c r="E290" s="7"/>
      <c r="F290" s="7"/>
      <c r="K290" s="7"/>
    </row>
    <row r="291" spans="1:11" ht="12.75">
      <c r="A291" s="8"/>
      <c r="B291" s="8"/>
      <c r="C291" s="12"/>
      <c r="D291" s="7"/>
      <c r="E291" s="7"/>
      <c r="F291" s="7"/>
      <c r="K291" s="7"/>
    </row>
    <row r="292" spans="1:11" ht="12.75">
      <c r="A292" s="8"/>
      <c r="B292" s="8"/>
      <c r="C292" s="12"/>
      <c r="D292" s="7"/>
      <c r="E292" s="7"/>
      <c r="F292" s="7"/>
      <c r="K292" s="7"/>
    </row>
    <row r="293" spans="1:11" ht="12.75">
      <c r="A293" s="8"/>
      <c r="B293" s="8"/>
      <c r="C293" s="12"/>
      <c r="D293" s="7"/>
      <c r="E293" s="7"/>
      <c r="F293" s="7"/>
      <c r="K293" s="7"/>
    </row>
    <row r="294" spans="1:11" ht="12.75">
      <c r="A294" s="8"/>
      <c r="B294" s="8"/>
      <c r="C294" s="12"/>
      <c r="D294" s="7"/>
      <c r="E294" s="7"/>
      <c r="F294" s="7"/>
      <c r="K294" s="7"/>
    </row>
    <row r="295" spans="1:11" ht="12.75">
      <c r="A295" s="8"/>
      <c r="B295" s="8"/>
      <c r="C295" s="12"/>
      <c r="D295" s="7"/>
      <c r="E295" s="7"/>
      <c r="F295" s="7"/>
      <c r="K295" s="7"/>
    </row>
    <row r="296" spans="1:11" ht="12.75">
      <c r="A296" s="8"/>
      <c r="B296" s="8"/>
      <c r="C296" s="12"/>
      <c r="D296" s="7"/>
      <c r="E296" s="7"/>
      <c r="F296" s="7"/>
      <c r="K296" s="7"/>
    </row>
    <row r="297" spans="1:11" ht="12.75">
      <c r="A297" s="8"/>
      <c r="B297" s="8"/>
      <c r="C297" s="12"/>
      <c r="D297" s="7"/>
      <c r="E297" s="7"/>
      <c r="F297" s="7"/>
      <c r="K297" s="7"/>
    </row>
    <row r="298" spans="1:11" ht="12.75">
      <c r="A298" s="8"/>
      <c r="B298" s="8"/>
      <c r="C298" s="12"/>
      <c r="D298" s="7"/>
      <c r="E298" s="7"/>
      <c r="F298" s="7"/>
      <c r="K298" s="7"/>
    </row>
    <row r="299" spans="1:11" ht="12.75">
      <c r="A299" s="8"/>
      <c r="B299" s="8"/>
      <c r="C299" s="12"/>
      <c r="D299" s="7"/>
      <c r="E299" s="7"/>
      <c r="F299" s="7"/>
      <c r="K299" s="7"/>
    </row>
    <row r="300" spans="1:11" ht="12.75">
      <c r="A300" s="8"/>
      <c r="B300" s="8"/>
      <c r="C300" s="12"/>
      <c r="D300" s="7"/>
      <c r="E300" s="7"/>
      <c r="F300" s="7"/>
      <c r="K300" s="7"/>
    </row>
    <row r="301" spans="1:11" ht="12.75">
      <c r="A301" s="8"/>
      <c r="B301" s="8"/>
      <c r="C301" s="12"/>
      <c r="D301" s="7"/>
      <c r="E301" s="7"/>
      <c r="F301" s="7"/>
      <c r="K301" s="7"/>
    </row>
    <row r="302" spans="1:11" ht="12.75">
      <c r="A302" s="8"/>
      <c r="B302" s="8"/>
      <c r="C302" s="12"/>
      <c r="D302" s="7"/>
      <c r="E302" s="7"/>
      <c r="F302" s="7"/>
      <c r="K302" s="7"/>
    </row>
    <row r="303" spans="1:11" ht="12.75">
      <c r="A303" s="8"/>
      <c r="B303" s="8"/>
      <c r="C303" s="12"/>
      <c r="D303" s="7"/>
      <c r="E303" s="7"/>
      <c r="F303" s="7"/>
      <c r="K303" s="7"/>
    </row>
    <row r="304" spans="1:11" ht="12.75">
      <c r="A304" s="8"/>
      <c r="B304" s="8"/>
      <c r="C304" s="12"/>
      <c r="D304" s="7"/>
      <c r="E304" s="7"/>
      <c r="F304" s="7"/>
      <c r="K304" s="7"/>
    </row>
    <row r="305" spans="1:11" ht="12.75">
      <c r="A305" s="8"/>
      <c r="B305" s="8"/>
      <c r="C305" s="12"/>
      <c r="D305" s="7"/>
      <c r="E305" s="7"/>
      <c r="F305" s="7"/>
      <c r="K305" s="7"/>
    </row>
    <row r="306" spans="1:11" ht="12.75">
      <c r="A306" s="8"/>
      <c r="B306" s="8"/>
      <c r="C306" s="12"/>
      <c r="D306" s="7"/>
      <c r="E306" s="7"/>
      <c r="F306" s="7"/>
      <c r="K306" s="7"/>
    </row>
    <row r="307" spans="1:11" ht="12.75">
      <c r="A307" s="8"/>
      <c r="B307" s="8"/>
      <c r="C307" s="12"/>
      <c r="D307" s="7"/>
      <c r="E307" s="7"/>
      <c r="F307" s="7"/>
      <c r="K307" s="7"/>
    </row>
    <row r="308" spans="1:11" ht="12.75">
      <c r="A308" s="8"/>
      <c r="B308" s="8"/>
      <c r="C308" s="12"/>
      <c r="D308" s="7"/>
      <c r="E308" s="7"/>
      <c r="F308" s="7"/>
      <c r="K308" s="7"/>
    </row>
    <row r="309" spans="1:11" ht="12.75">
      <c r="A309" s="8"/>
      <c r="B309" s="8"/>
      <c r="C309" s="12"/>
      <c r="D309" s="7"/>
      <c r="E309" s="7"/>
      <c r="F309" s="7"/>
      <c r="K309" s="7"/>
    </row>
    <row r="310" spans="1:11" ht="12.75">
      <c r="A310" s="8"/>
      <c r="B310" s="8"/>
      <c r="C310" s="12"/>
      <c r="D310" s="7"/>
      <c r="E310" s="7"/>
      <c r="F310" s="7"/>
      <c r="K310" s="7"/>
    </row>
    <row r="311" spans="1:11" ht="12.75">
      <c r="A311" s="8"/>
      <c r="B311" s="8"/>
      <c r="C311" s="12"/>
      <c r="D311" s="7"/>
      <c r="E311" s="7"/>
      <c r="F311" s="7"/>
      <c r="K311" s="7"/>
    </row>
    <row r="312" spans="1:11" ht="12.75">
      <c r="A312" s="8"/>
      <c r="B312" s="8"/>
      <c r="C312" s="12"/>
      <c r="D312" s="7"/>
      <c r="E312" s="7"/>
      <c r="F312" s="7"/>
      <c r="K312" s="7"/>
    </row>
    <row r="313" spans="1:11" ht="12.75">
      <c r="A313" s="8"/>
      <c r="B313" s="8"/>
      <c r="C313" s="12"/>
      <c r="D313" s="7"/>
      <c r="E313" s="7"/>
      <c r="F313" s="7"/>
      <c r="K313" s="7"/>
    </row>
    <row r="314" spans="1:11" ht="12.75">
      <c r="A314" s="8"/>
      <c r="B314" s="8"/>
      <c r="C314" s="12"/>
      <c r="D314" s="7"/>
      <c r="E314" s="7"/>
      <c r="F314" s="7"/>
      <c r="K314" s="7"/>
    </row>
    <row r="315" spans="1:11" ht="12.75">
      <c r="A315" s="8"/>
      <c r="B315" s="8"/>
      <c r="C315" s="12"/>
      <c r="D315" s="7"/>
      <c r="E315" s="7"/>
      <c r="F315" s="7"/>
      <c r="K315" s="7"/>
    </row>
    <row r="316" spans="1:11" ht="12.75">
      <c r="A316" s="8"/>
      <c r="B316" s="8"/>
      <c r="C316" s="12"/>
      <c r="D316" s="7"/>
      <c r="E316" s="7"/>
      <c r="F316" s="7"/>
      <c r="K316" s="7"/>
    </row>
    <row r="317" spans="1:11" ht="12.75">
      <c r="A317" s="8"/>
      <c r="B317" s="8"/>
      <c r="C317" s="12"/>
      <c r="D317" s="7"/>
      <c r="E317" s="7"/>
      <c r="F317" s="7"/>
      <c r="K317" s="7"/>
    </row>
    <row r="318" spans="1:11" ht="12.75">
      <c r="A318" s="8"/>
      <c r="B318" s="8"/>
      <c r="C318" s="12"/>
      <c r="D318" s="7"/>
      <c r="E318" s="7"/>
      <c r="F318" s="7"/>
      <c r="K318" s="7"/>
    </row>
    <row r="319" spans="1:11" ht="12.75">
      <c r="A319" s="8"/>
      <c r="B319" s="8"/>
      <c r="C319" s="12"/>
      <c r="D319" s="7"/>
      <c r="E319" s="7"/>
      <c r="F319" s="7"/>
      <c r="K319" s="7"/>
    </row>
    <row r="320" spans="1:11" ht="12.75">
      <c r="A320" s="8"/>
      <c r="B320" s="8"/>
      <c r="C320" s="12"/>
      <c r="D320" s="7"/>
      <c r="E320" s="7"/>
      <c r="F320" s="7"/>
      <c r="K320" s="7"/>
    </row>
    <row r="321" spans="1:11" ht="12.75">
      <c r="A321" s="8"/>
      <c r="B321" s="8"/>
      <c r="C321" s="12"/>
      <c r="D321" s="7"/>
      <c r="E321" s="7"/>
      <c r="F321" s="7"/>
      <c r="K321" s="7"/>
    </row>
    <row r="322" spans="1:11" ht="12.75">
      <c r="A322" s="8"/>
      <c r="B322" s="8"/>
      <c r="C322" s="12"/>
      <c r="D322" s="7"/>
      <c r="E322" s="7"/>
      <c r="F322" s="7"/>
      <c r="K322" s="7"/>
    </row>
    <row r="323" spans="1:11" ht="12.75">
      <c r="A323" s="8"/>
      <c r="B323" s="8"/>
      <c r="C323" s="12"/>
      <c r="D323" s="7"/>
      <c r="E323" s="7"/>
      <c r="F323" s="7"/>
      <c r="K323" s="7"/>
    </row>
    <row r="324" spans="1:11" ht="12.75">
      <c r="A324" s="8"/>
      <c r="B324" s="8"/>
      <c r="C324" s="12"/>
      <c r="D324" s="7"/>
      <c r="E324" s="7"/>
      <c r="F324" s="7"/>
      <c r="K324" s="7"/>
    </row>
    <row r="325" spans="1:11" ht="12.75">
      <c r="A325" s="8"/>
      <c r="B325" s="8"/>
      <c r="C325" s="12"/>
      <c r="D325" s="7"/>
      <c r="E325" s="7"/>
      <c r="F325" s="7"/>
      <c r="K325" s="7"/>
    </row>
    <row r="326" spans="1:11" ht="12.75">
      <c r="A326" s="8"/>
      <c r="B326" s="8"/>
      <c r="C326" s="12"/>
      <c r="D326" s="7"/>
      <c r="E326" s="7"/>
      <c r="F326" s="7"/>
      <c r="K326" s="7"/>
    </row>
    <row r="327" spans="1:11" ht="12.75">
      <c r="A327" s="8"/>
      <c r="B327" s="8"/>
      <c r="C327" s="12"/>
      <c r="D327" s="7"/>
      <c r="E327" s="7"/>
      <c r="F327" s="7"/>
      <c r="K327" s="7"/>
    </row>
    <row r="328" spans="1:11" ht="12.75">
      <c r="A328" s="8"/>
      <c r="B328" s="8"/>
      <c r="C328" s="12"/>
      <c r="D328" s="7"/>
      <c r="E328" s="7"/>
      <c r="F328" s="7"/>
      <c r="K328" s="7"/>
    </row>
    <row r="329" spans="1:11" ht="12.75">
      <c r="A329" s="8"/>
      <c r="B329" s="8"/>
      <c r="C329" s="12"/>
      <c r="D329" s="7"/>
      <c r="E329" s="7"/>
      <c r="F329" s="7"/>
      <c r="K329" s="7"/>
    </row>
    <row r="330" spans="1:11" ht="12.75">
      <c r="A330" s="8"/>
      <c r="B330" s="8"/>
      <c r="C330" s="12"/>
      <c r="D330" s="7"/>
      <c r="E330" s="7"/>
      <c r="F330" s="7"/>
      <c r="K330" s="7"/>
    </row>
    <row r="331" spans="1:11" ht="12.75">
      <c r="A331" s="8"/>
      <c r="B331" s="8"/>
      <c r="C331" s="12"/>
      <c r="D331" s="7"/>
      <c r="E331" s="7"/>
      <c r="F331" s="7"/>
      <c r="K331" s="7"/>
    </row>
    <row r="332" spans="1:11" ht="12.75">
      <c r="A332" s="8"/>
      <c r="B332" s="8"/>
      <c r="C332" s="12"/>
      <c r="D332" s="7"/>
      <c r="E332" s="7"/>
      <c r="F332" s="7"/>
      <c r="K332" s="7"/>
    </row>
    <row r="333" spans="1:11" ht="12.75">
      <c r="A333" s="8"/>
      <c r="B333" s="8"/>
      <c r="C333" s="12"/>
      <c r="D333" s="7"/>
      <c r="E333" s="7"/>
      <c r="F333" s="7"/>
      <c r="K333" s="7"/>
    </row>
    <row r="334" spans="1:11" ht="12.75">
      <c r="A334" s="8"/>
      <c r="B334" s="8"/>
      <c r="C334" s="12"/>
      <c r="D334" s="7"/>
      <c r="E334" s="7"/>
      <c r="F334" s="7"/>
      <c r="K334" s="7"/>
    </row>
    <row r="335" spans="1:11" ht="12.75">
      <c r="A335" s="8"/>
      <c r="B335" s="8"/>
      <c r="C335" s="12"/>
      <c r="D335" s="7"/>
      <c r="E335" s="7"/>
      <c r="F335" s="7"/>
      <c r="K335" s="7"/>
    </row>
    <row r="336" spans="1:11" ht="12.75">
      <c r="A336" s="8"/>
      <c r="B336" s="8"/>
      <c r="C336" s="12"/>
      <c r="D336" s="7"/>
      <c r="E336" s="7"/>
      <c r="F336" s="7"/>
      <c r="K336" s="7"/>
    </row>
    <row r="337" spans="1:11" ht="12.75">
      <c r="A337" s="8"/>
      <c r="B337" s="8"/>
      <c r="C337" s="12"/>
      <c r="D337" s="7"/>
      <c r="E337" s="7"/>
      <c r="F337" s="7"/>
      <c r="K337" s="7"/>
    </row>
    <row r="338" spans="1:11" ht="12.75">
      <c r="A338" s="8"/>
      <c r="B338" s="8"/>
      <c r="C338" s="12"/>
      <c r="D338" s="7"/>
      <c r="E338" s="7"/>
      <c r="F338" s="7"/>
      <c r="K338" s="7"/>
    </row>
    <row r="339" spans="1:11" ht="18" customHeight="1">
      <c r="A339" s="33">
        <v>111</v>
      </c>
      <c r="B339" s="28" t="s">
        <v>336</v>
      </c>
      <c r="C339" s="9"/>
      <c r="D339" s="11">
        <f>SUM(C20:C26)</f>
        <v>0</v>
      </c>
      <c r="E339" s="10"/>
      <c r="F339" s="37"/>
      <c r="K339" s="7"/>
    </row>
    <row r="340" spans="1:11" ht="12.75">
      <c r="A340" s="7"/>
      <c r="B340" s="7"/>
      <c r="C340" s="7"/>
      <c r="D340" s="7"/>
      <c r="E340" s="7"/>
      <c r="F340" s="7"/>
      <c r="K340" s="7"/>
    </row>
    <row r="341" spans="1:11" ht="12.75">
      <c r="A341" s="7"/>
      <c r="B341" s="7"/>
      <c r="C341" s="7"/>
      <c r="D341" s="7"/>
      <c r="E341" s="7"/>
      <c r="F341" s="7"/>
      <c r="K341" s="7"/>
    </row>
    <row r="342" spans="1:11" ht="12.75">
      <c r="A342" s="7"/>
      <c r="B342" s="7"/>
      <c r="C342" s="7"/>
      <c r="D342" s="7"/>
      <c r="E342" s="7"/>
      <c r="F342" s="7"/>
      <c r="K342" s="7"/>
    </row>
    <row r="343" spans="1:11" ht="12.75">
      <c r="A343" s="7"/>
      <c r="B343" s="7"/>
      <c r="C343" s="7"/>
      <c r="D343" s="7"/>
      <c r="E343" s="7"/>
      <c r="F343" s="7"/>
      <c r="K343" s="7"/>
    </row>
    <row r="344" spans="1:11" ht="12.75">
      <c r="A344" s="7"/>
      <c r="B344" s="7"/>
      <c r="C344" s="7"/>
      <c r="D344" s="7"/>
      <c r="E344" s="7"/>
      <c r="F344" s="7"/>
      <c r="K344" s="7"/>
    </row>
    <row r="345" spans="1:11" ht="12.75">
      <c r="A345" s="7"/>
      <c r="B345" s="7"/>
      <c r="C345" s="7"/>
      <c r="D345" s="7"/>
      <c r="E345" s="7"/>
      <c r="F345" s="7"/>
      <c r="K345" s="7"/>
    </row>
    <row r="346" spans="1:11" ht="12.75">
      <c r="A346" s="7"/>
      <c r="B346" s="7"/>
      <c r="C346" s="7"/>
      <c r="D346" s="7"/>
      <c r="E346" s="7"/>
      <c r="F346" s="7"/>
      <c r="K346" s="7"/>
    </row>
    <row r="347" spans="1:11" ht="12.75">
      <c r="A347" s="7"/>
      <c r="B347" s="7"/>
      <c r="C347" s="7"/>
      <c r="D347" s="7"/>
      <c r="E347" s="7"/>
      <c r="F347" s="7"/>
      <c r="K347" s="7"/>
    </row>
    <row r="348" spans="1:11" ht="12.75">
      <c r="A348" s="7"/>
      <c r="B348" s="7"/>
      <c r="C348" s="7"/>
      <c r="D348" s="7"/>
      <c r="E348" s="7"/>
      <c r="F348" s="7"/>
      <c r="K348" s="7"/>
    </row>
    <row r="349" spans="1:11" ht="12.75">
      <c r="A349" s="7"/>
      <c r="B349" s="7"/>
      <c r="C349" s="7"/>
      <c r="D349" s="7"/>
      <c r="E349" s="7"/>
      <c r="F349" s="7"/>
      <c r="K349" s="7"/>
    </row>
    <row r="350" spans="1:11" ht="12.75">
      <c r="A350" s="7"/>
      <c r="B350" s="7"/>
      <c r="C350" s="7"/>
      <c r="D350" s="7"/>
      <c r="E350" s="7"/>
      <c r="F350" s="7"/>
      <c r="K350" s="7"/>
    </row>
    <row r="351" spans="1:11" ht="12.75">
      <c r="A351" s="7"/>
      <c r="B351" s="7"/>
      <c r="C351" s="7"/>
      <c r="D351" s="7"/>
      <c r="E351" s="7"/>
      <c r="F351" s="7"/>
      <c r="K351" s="7"/>
    </row>
    <row r="352" spans="1:11" ht="12.75">
      <c r="A352" s="7"/>
      <c r="B352" s="7"/>
      <c r="C352" s="7"/>
      <c r="D352" s="7"/>
      <c r="E352" s="7"/>
      <c r="F352" s="7"/>
      <c r="K352" s="7"/>
    </row>
    <row r="353" spans="1:11" ht="12.75">
      <c r="A353" s="7"/>
      <c r="B353" s="7"/>
      <c r="C353" s="7"/>
      <c r="D353" s="7"/>
      <c r="E353" s="7"/>
      <c r="F353" s="7"/>
      <c r="K353" s="7"/>
    </row>
    <row r="354" spans="1:11" ht="12.75">
      <c r="A354" s="7"/>
      <c r="B354" s="7"/>
      <c r="C354" s="7"/>
      <c r="D354" s="7"/>
      <c r="E354" s="7"/>
      <c r="F354" s="7"/>
      <c r="K354" s="7"/>
    </row>
    <row r="355" spans="1:6" ht="12.75">
      <c r="A355" s="7"/>
      <c r="B355" s="7"/>
      <c r="C355" s="7"/>
      <c r="D355" s="7"/>
      <c r="E355" s="7"/>
      <c r="F355" s="7"/>
    </row>
    <row r="356" spans="1:6" ht="12.75">
      <c r="A356" s="7"/>
      <c r="B356" s="7"/>
      <c r="C356" s="7"/>
      <c r="D356" s="7"/>
      <c r="E356" s="7"/>
      <c r="F356" s="7"/>
    </row>
    <row r="357" spans="1:6" ht="12.75">
      <c r="A357" s="7"/>
      <c r="B357" s="7"/>
      <c r="C357" s="7"/>
      <c r="D357" s="7"/>
      <c r="E357" s="7"/>
      <c r="F357" s="7"/>
    </row>
    <row r="358" spans="1:6" ht="12.75">
      <c r="A358" s="7"/>
      <c r="B358" s="7"/>
      <c r="C358" s="7"/>
      <c r="D358" s="7"/>
      <c r="E358" s="7"/>
      <c r="F358" s="7"/>
    </row>
    <row r="359" spans="1:6" ht="12.75">
      <c r="A359" s="7"/>
      <c r="B359" s="7"/>
      <c r="C359" s="7"/>
      <c r="D359" s="7"/>
      <c r="E359" s="7"/>
      <c r="F359" s="7"/>
    </row>
    <row r="360" spans="1:6" ht="12.75">
      <c r="A360" s="7"/>
      <c r="B360" s="7"/>
      <c r="C360" s="7"/>
      <c r="D360" s="7"/>
      <c r="E360" s="7"/>
      <c r="F360" s="7"/>
    </row>
    <row r="361" spans="1:6" ht="12.75">
      <c r="A361" s="7"/>
      <c r="B361" s="7"/>
      <c r="C361" s="7"/>
      <c r="D361" s="7"/>
      <c r="E361" s="7"/>
      <c r="F361" s="7"/>
    </row>
    <row r="362" spans="1:6" ht="12.75">
      <c r="A362" s="7"/>
      <c r="B362" s="7"/>
      <c r="C362" s="7"/>
      <c r="D362" s="7"/>
      <c r="E362" s="7"/>
      <c r="F362" s="7"/>
    </row>
    <row r="363" spans="1:6" ht="12.75">
      <c r="A363" s="7"/>
      <c r="B363" s="7"/>
      <c r="C363" s="7"/>
      <c r="D363" s="7"/>
      <c r="E363" s="7"/>
      <c r="F363" s="7"/>
    </row>
    <row r="364" spans="1:6" ht="12.75">
      <c r="A364" s="7"/>
      <c r="B364" s="7"/>
      <c r="C364" s="7"/>
      <c r="D364" s="7"/>
      <c r="E364" s="7"/>
      <c r="F364" s="7"/>
    </row>
    <row r="365" spans="1:6" ht="12.75">
      <c r="A365" s="7"/>
      <c r="B365" s="7"/>
      <c r="C365" s="7"/>
      <c r="D365" s="7"/>
      <c r="E365" s="7"/>
      <c r="F365" s="7"/>
    </row>
    <row r="366" spans="1:6" ht="12.75">
      <c r="A366" s="7"/>
      <c r="B366" s="7"/>
      <c r="C366" s="7"/>
      <c r="D366" s="7"/>
      <c r="E366" s="7"/>
      <c r="F366" s="7"/>
    </row>
    <row r="367" spans="1:6" ht="12.75">
      <c r="A367" s="7"/>
      <c r="B367" s="7"/>
      <c r="C367" s="7"/>
      <c r="D367" s="7"/>
      <c r="E367" s="7"/>
      <c r="F367" s="7"/>
    </row>
    <row r="368" spans="1:6" ht="12.75">
      <c r="A368" s="7"/>
      <c r="B368" s="7"/>
      <c r="C368" s="7"/>
      <c r="D368" s="7"/>
      <c r="E368" s="7"/>
      <c r="F368" s="7"/>
    </row>
    <row r="369" spans="1:6" ht="12.75">
      <c r="A369" s="7"/>
      <c r="B369" s="7"/>
      <c r="C369" s="7"/>
      <c r="D369" s="7"/>
      <c r="E369" s="7"/>
      <c r="F369" s="7"/>
    </row>
    <row r="370" spans="1:6" ht="12.75">
      <c r="A370" s="7"/>
      <c r="B370" s="7"/>
      <c r="C370" s="7"/>
      <c r="D370" s="7"/>
      <c r="E370" s="7"/>
      <c r="F370" s="7"/>
    </row>
    <row r="371" spans="1:6" ht="12.75">
      <c r="A371" s="7"/>
      <c r="B371" s="7"/>
      <c r="C371" s="7"/>
      <c r="D371" s="7"/>
      <c r="E371" s="7"/>
      <c r="F371" s="7"/>
    </row>
    <row r="372" spans="1:6" ht="12.75">
      <c r="A372" s="7"/>
      <c r="B372" s="7"/>
      <c r="C372" s="7"/>
      <c r="D372" s="7"/>
      <c r="E372" s="7"/>
      <c r="F372" s="7"/>
    </row>
    <row r="373" spans="1:6" ht="12.75">
      <c r="A373" s="7"/>
      <c r="B373" s="7"/>
      <c r="C373" s="7"/>
      <c r="D373" s="7"/>
      <c r="E373" s="7"/>
      <c r="F373" s="7"/>
    </row>
    <row r="374" spans="1:6" ht="12.75">
      <c r="A374" s="7"/>
      <c r="B374" s="7"/>
      <c r="C374" s="7"/>
      <c r="D374" s="7"/>
      <c r="E374" s="7"/>
      <c r="F374" s="7"/>
    </row>
    <row r="375" spans="1:6" ht="12.75">
      <c r="A375" s="7"/>
      <c r="B375" s="7"/>
      <c r="C375" s="7"/>
      <c r="D375" s="7"/>
      <c r="E375" s="7"/>
      <c r="F375" s="7"/>
    </row>
    <row r="376" spans="1:6" ht="12.75">
      <c r="A376" s="7"/>
      <c r="B376" s="7"/>
      <c r="C376" s="7"/>
      <c r="D376" s="7"/>
      <c r="E376" s="7"/>
      <c r="F376" s="7"/>
    </row>
    <row r="377" spans="1:6" ht="12.75">
      <c r="A377" s="7"/>
      <c r="B377" s="7"/>
      <c r="C377" s="7"/>
      <c r="D377" s="7"/>
      <c r="E377" s="7"/>
      <c r="F377" s="7"/>
    </row>
    <row r="378" spans="1:6" ht="12.75">
      <c r="A378" s="7"/>
      <c r="B378" s="7"/>
      <c r="C378" s="7"/>
      <c r="D378" s="7"/>
      <c r="E378" s="7"/>
      <c r="F378" s="7"/>
    </row>
    <row r="379" spans="1:6" ht="12.75">
      <c r="A379" s="7"/>
      <c r="B379" s="7"/>
      <c r="C379" s="7"/>
      <c r="D379" s="7"/>
      <c r="E379" s="7"/>
      <c r="F379" s="7"/>
    </row>
    <row r="380" spans="1:6" ht="12.75">
      <c r="A380" s="7"/>
      <c r="B380" s="7"/>
      <c r="C380" s="7"/>
      <c r="D380" s="7"/>
      <c r="E380" s="7"/>
      <c r="F380" s="7"/>
    </row>
    <row r="381" spans="1:6" ht="12.75">
      <c r="A381" s="7"/>
      <c r="B381" s="7"/>
      <c r="C381" s="7"/>
      <c r="D381" s="7"/>
      <c r="E381" s="7"/>
      <c r="F381" s="7"/>
    </row>
    <row r="382" spans="1:6" ht="12.75">
      <c r="A382" s="7"/>
      <c r="B382" s="7"/>
      <c r="C382" s="7"/>
      <c r="D382" s="7"/>
      <c r="E382" s="7"/>
      <c r="F382" s="7"/>
    </row>
    <row r="383" spans="1:6" ht="12.75">
      <c r="A383" s="7"/>
      <c r="B383" s="7"/>
      <c r="C383" s="7"/>
      <c r="D383" s="7"/>
      <c r="E383" s="7"/>
      <c r="F383" s="7"/>
    </row>
    <row r="384" spans="1:6" ht="12.75">
      <c r="A384" s="7"/>
      <c r="B384" s="7"/>
      <c r="C384" s="7"/>
      <c r="D384" s="7"/>
      <c r="E384" s="7"/>
      <c r="F384" s="7"/>
    </row>
    <row r="385" spans="1:6" ht="12.75">
      <c r="A385" s="7"/>
      <c r="B385" s="7"/>
      <c r="C385" s="7"/>
      <c r="D385" s="7"/>
      <c r="E385" s="7"/>
      <c r="F385" s="7"/>
    </row>
    <row r="386" spans="1:6" ht="12.75">
      <c r="A386" s="7"/>
      <c r="B386" s="7"/>
      <c r="C386" s="7"/>
      <c r="D386" s="7"/>
      <c r="E386" s="7"/>
      <c r="F386" s="7"/>
    </row>
    <row r="387" spans="1:6" ht="12.75">
      <c r="A387" s="7"/>
      <c r="B387" s="7"/>
      <c r="C387" s="7"/>
      <c r="D387" s="7"/>
      <c r="E387" s="7"/>
      <c r="F387" s="7"/>
    </row>
    <row r="388" spans="1:6" ht="12.75">
      <c r="A388" s="7"/>
      <c r="B388" s="7"/>
      <c r="C388" s="7"/>
      <c r="D388" s="7"/>
      <c r="E388" s="7"/>
      <c r="F388" s="7"/>
    </row>
    <row r="389" spans="1:6" ht="12.75">
      <c r="A389" s="7"/>
      <c r="B389" s="7"/>
      <c r="C389" s="7"/>
      <c r="D389" s="7"/>
      <c r="E389" s="7"/>
      <c r="F389" s="7"/>
    </row>
    <row r="390" spans="1:6" ht="12.75">
      <c r="A390" s="7"/>
      <c r="B390" s="7"/>
      <c r="C390" s="7"/>
      <c r="D390" s="7"/>
      <c r="E390" s="7"/>
      <c r="F390" s="7"/>
    </row>
    <row r="391" spans="1:6" ht="12.75">
      <c r="A391" s="7"/>
      <c r="B391" s="7"/>
      <c r="C391" s="7"/>
      <c r="D391" s="7"/>
      <c r="E391" s="7"/>
      <c r="F391" s="7"/>
    </row>
    <row r="392" spans="1:6" ht="12.75">
      <c r="A392" s="7"/>
      <c r="B392" s="7"/>
      <c r="C392" s="7"/>
      <c r="D392" s="7"/>
      <c r="E392" s="7"/>
      <c r="F392" s="7"/>
    </row>
    <row r="393" spans="1:6" ht="12.75">
      <c r="A393" s="7"/>
      <c r="B393" s="7"/>
      <c r="C393" s="7"/>
      <c r="D393" s="7"/>
      <c r="E393" s="7"/>
      <c r="F393" s="7"/>
    </row>
    <row r="394" spans="1:6" ht="12.75">
      <c r="A394" s="7"/>
      <c r="B394" s="7"/>
      <c r="C394" s="7"/>
      <c r="D394" s="7"/>
      <c r="E394" s="7"/>
      <c r="F394" s="7"/>
    </row>
    <row r="395" spans="1:6" ht="12.75">
      <c r="A395" s="7"/>
      <c r="B395" s="7"/>
      <c r="C395" s="7"/>
      <c r="D395" s="7"/>
      <c r="E395" s="7"/>
      <c r="F395" s="7"/>
    </row>
    <row r="396" spans="1:6" ht="12.75">
      <c r="A396" s="7"/>
      <c r="B396" s="7"/>
      <c r="C396" s="7"/>
      <c r="D396" s="7"/>
      <c r="E396" s="7"/>
      <c r="F396" s="7"/>
    </row>
    <row r="397" spans="1:6" ht="12.75">
      <c r="A397" s="7"/>
      <c r="B397" s="7"/>
      <c r="C397" s="7"/>
      <c r="D397" s="7"/>
      <c r="E397" s="7"/>
      <c r="F397" s="7"/>
    </row>
    <row r="398" spans="1:6" ht="12.75">
      <c r="A398" s="7"/>
      <c r="B398" s="7"/>
      <c r="C398" s="7"/>
      <c r="D398" s="7"/>
      <c r="E398" s="7"/>
      <c r="F398" s="7"/>
    </row>
    <row r="399" spans="1:6" ht="12.75">
      <c r="A399" s="7"/>
      <c r="B399" s="7"/>
      <c r="C399" s="7"/>
      <c r="D399" s="7"/>
      <c r="E399" s="7"/>
      <c r="F399" s="7"/>
    </row>
    <row r="400" spans="1:6" ht="12.75">
      <c r="A400" s="7"/>
      <c r="B400" s="7"/>
      <c r="C400" s="7"/>
      <c r="D400" s="7"/>
      <c r="E400" s="7"/>
      <c r="F400" s="7"/>
    </row>
    <row r="401" spans="1:6" ht="12.75">
      <c r="A401" s="7"/>
      <c r="B401" s="7"/>
      <c r="C401" s="7"/>
      <c r="D401" s="7"/>
      <c r="E401" s="7"/>
      <c r="F401" s="7"/>
    </row>
    <row r="402" spans="1:6" ht="12.75">
      <c r="A402" s="7"/>
      <c r="B402" s="7"/>
      <c r="C402" s="7"/>
      <c r="D402" s="7"/>
      <c r="E402" s="7"/>
      <c r="F402" s="7"/>
    </row>
    <row r="403" spans="1:6" ht="12.75">
      <c r="A403" s="7"/>
      <c r="B403" s="7"/>
      <c r="C403" s="7"/>
      <c r="D403" s="7"/>
      <c r="E403" s="7"/>
      <c r="F403" s="7"/>
    </row>
    <row r="404" spans="1:6" ht="12.75">
      <c r="A404" s="7"/>
      <c r="B404" s="7"/>
      <c r="C404" s="7"/>
      <c r="D404" s="7"/>
      <c r="E404" s="7"/>
      <c r="F404" s="7"/>
    </row>
    <row r="405" spans="1:6" ht="12.75">
      <c r="A405" s="7"/>
      <c r="B405" s="7"/>
      <c r="C405" s="7"/>
      <c r="D405" s="7"/>
      <c r="E405" s="7"/>
      <c r="F405" s="7"/>
    </row>
    <row r="406" spans="1:6" ht="12.75">
      <c r="A406" s="7"/>
      <c r="B406" s="7"/>
      <c r="C406" s="7"/>
      <c r="D406" s="7"/>
      <c r="E406" s="7"/>
      <c r="F406" s="7"/>
    </row>
    <row r="407" spans="1:6" ht="12.75">
      <c r="A407" s="7"/>
      <c r="B407" s="7"/>
      <c r="C407" s="7"/>
      <c r="D407" s="7"/>
      <c r="E407" s="7"/>
      <c r="F407" s="7"/>
    </row>
    <row r="408" spans="1:6" ht="12.75">
      <c r="A408" s="7"/>
      <c r="B408" s="7"/>
      <c r="C408" s="7"/>
      <c r="D408" s="7"/>
      <c r="E408" s="7"/>
      <c r="F408" s="7"/>
    </row>
    <row r="409" spans="1:6" ht="12.75">
      <c r="A409" s="7"/>
      <c r="B409" s="7"/>
      <c r="C409" s="7"/>
      <c r="D409" s="7"/>
      <c r="E409" s="7"/>
      <c r="F409" s="7"/>
    </row>
    <row r="410" spans="1:6" ht="12.75">
      <c r="A410" s="7"/>
      <c r="B410" s="7"/>
      <c r="C410" s="7"/>
      <c r="D410" s="7"/>
      <c r="E410" s="7"/>
      <c r="F410" s="7"/>
    </row>
    <row r="411" spans="1:6" ht="12.75">
      <c r="A411" s="7"/>
      <c r="B411" s="7"/>
      <c r="C411" s="7"/>
      <c r="D411" s="7"/>
      <c r="E411" s="7"/>
      <c r="F411" s="7"/>
    </row>
    <row r="412" spans="1:6" ht="12.75">
      <c r="A412" s="7"/>
      <c r="B412" s="7"/>
      <c r="C412" s="7"/>
      <c r="D412" s="7"/>
      <c r="E412" s="7"/>
      <c r="F412" s="7"/>
    </row>
    <row r="413" spans="1:6" ht="12.75">
      <c r="A413" s="7"/>
      <c r="B413" s="7"/>
      <c r="C413" s="7"/>
      <c r="D413" s="7"/>
      <c r="E413" s="7"/>
      <c r="F413" s="7"/>
    </row>
    <row r="414" spans="1:6" ht="12.75">
      <c r="A414" s="7"/>
      <c r="B414" s="7"/>
      <c r="C414" s="7"/>
      <c r="D414" s="7"/>
      <c r="E414" s="7"/>
      <c r="F414" s="7"/>
    </row>
    <row r="415" spans="1:6" ht="12.75">
      <c r="A415" s="7"/>
      <c r="B415" s="7"/>
      <c r="C415" s="7"/>
      <c r="D415" s="7"/>
      <c r="E415" s="7"/>
      <c r="F415" s="7"/>
    </row>
    <row r="416" spans="1:6" ht="12.75">
      <c r="A416" s="7"/>
      <c r="B416" s="7"/>
      <c r="C416" s="7"/>
      <c r="D416" s="7"/>
      <c r="E416" s="7"/>
      <c r="F416" s="7"/>
    </row>
    <row r="417" spans="1:6" ht="12.75">
      <c r="A417" s="7"/>
      <c r="B417" s="7"/>
      <c r="C417" s="7"/>
      <c r="D417" s="7"/>
      <c r="E417" s="7"/>
      <c r="F417" s="7"/>
    </row>
    <row r="418" spans="1:6" ht="12.75">
      <c r="A418" s="7"/>
      <c r="B418" s="7"/>
      <c r="C418" s="7"/>
      <c r="D418" s="7"/>
      <c r="E418" s="7"/>
      <c r="F418" s="7"/>
    </row>
    <row r="419" spans="1:6" ht="12.75">
      <c r="A419" s="7"/>
      <c r="B419" s="7"/>
      <c r="C419" s="7"/>
      <c r="D419" s="7"/>
      <c r="E419" s="7"/>
      <c r="F419" s="7"/>
    </row>
    <row r="420" spans="1:6" ht="12.75">
      <c r="A420" s="7"/>
      <c r="B420" s="7"/>
      <c r="C420" s="7"/>
      <c r="D420" s="7"/>
      <c r="E420" s="7"/>
      <c r="F420" s="7"/>
    </row>
    <row r="421" spans="1:6" ht="12.75">
      <c r="A421" s="7"/>
      <c r="B421" s="7"/>
      <c r="C421" s="7"/>
      <c r="D421" s="7"/>
      <c r="E421" s="7"/>
      <c r="F421" s="7"/>
    </row>
    <row r="422" spans="1:6" ht="12.75">
      <c r="A422" s="7"/>
      <c r="B422" s="7"/>
      <c r="C422" s="7"/>
      <c r="D422" s="7"/>
      <c r="E422" s="7"/>
      <c r="F422" s="7"/>
    </row>
    <row r="423" spans="1:6" ht="12.75">
      <c r="A423" s="7"/>
      <c r="B423" s="7"/>
      <c r="C423" s="7"/>
      <c r="D423" s="7"/>
      <c r="E423" s="7"/>
      <c r="F423" s="7"/>
    </row>
    <row r="424" spans="1:6" ht="12.75">
      <c r="A424" s="7"/>
      <c r="B424" s="7"/>
      <c r="C424" s="7"/>
      <c r="D424" s="7"/>
      <c r="E424" s="7"/>
      <c r="F424" s="7"/>
    </row>
    <row r="425" spans="1:6" ht="12.75">
      <c r="A425" s="7"/>
      <c r="B425" s="7"/>
      <c r="C425" s="7"/>
      <c r="D425" s="7"/>
      <c r="E425" s="7"/>
      <c r="F425" s="7"/>
    </row>
    <row r="426" spans="1:6" ht="12.75">
      <c r="A426" s="7"/>
      <c r="B426" s="7"/>
      <c r="C426" s="7"/>
      <c r="D426" s="7"/>
      <c r="E426" s="7"/>
      <c r="F426" s="7"/>
    </row>
    <row r="427" spans="1:6" ht="12.75">
      <c r="A427" s="7"/>
      <c r="B427" s="7"/>
      <c r="C427" s="7"/>
      <c r="D427" s="7"/>
      <c r="E427" s="7"/>
      <c r="F427" s="7"/>
    </row>
    <row r="428" spans="1:6" ht="12.75">
      <c r="A428" s="7"/>
      <c r="B428" s="7"/>
      <c r="C428" s="7"/>
      <c r="D428" s="7"/>
      <c r="E428" s="7"/>
      <c r="F428" s="7"/>
    </row>
    <row r="429" spans="1:6" ht="12.75">
      <c r="A429" s="7"/>
      <c r="B429" s="7"/>
      <c r="C429" s="7"/>
      <c r="D429" s="7"/>
      <c r="E429" s="7"/>
      <c r="F429" s="7"/>
    </row>
    <row r="430" spans="1:6" ht="12.75">
      <c r="A430" s="7"/>
      <c r="B430" s="7"/>
      <c r="C430" s="7"/>
      <c r="D430" s="7"/>
      <c r="E430" s="7"/>
      <c r="F430" s="7"/>
    </row>
    <row r="431" spans="1:6" ht="12.75">
      <c r="A431" s="7"/>
      <c r="B431" s="7"/>
      <c r="C431" s="7"/>
      <c r="D431" s="7"/>
      <c r="E431" s="7"/>
      <c r="F431" s="7"/>
    </row>
    <row r="432" spans="1:6" ht="12.75">
      <c r="A432" s="7"/>
      <c r="B432" s="7"/>
      <c r="C432" s="7"/>
      <c r="D432" s="7"/>
      <c r="E432" s="7"/>
      <c r="F432" s="7"/>
    </row>
    <row r="433" spans="1:6" ht="12.75">
      <c r="A433" s="7"/>
      <c r="B433" s="7"/>
      <c r="C433" s="7"/>
      <c r="D433" s="7"/>
      <c r="E433" s="7"/>
      <c r="F433" s="7"/>
    </row>
    <row r="434" spans="1:6" ht="12.75">
      <c r="A434" s="7"/>
      <c r="B434" s="7"/>
      <c r="C434" s="7"/>
      <c r="D434" s="7"/>
      <c r="E434" s="7"/>
      <c r="F434" s="7"/>
    </row>
    <row r="435" spans="1:6" ht="12.75">
      <c r="A435" s="7"/>
      <c r="B435" s="7"/>
      <c r="C435" s="7"/>
      <c r="D435" s="7"/>
      <c r="E435" s="7"/>
      <c r="F435" s="7"/>
    </row>
    <row r="436" spans="1:6" ht="12.75">
      <c r="A436" s="7"/>
      <c r="B436" s="7"/>
      <c r="C436" s="7"/>
      <c r="D436" s="7"/>
      <c r="E436" s="7"/>
      <c r="F436" s="7"/>
    </row>
    <row r="437" spans="1:6" ht="12.75">
      <c r="A437" s="7"/>
      <c r="B437" s="7"/>
      <c r="C437" s="7"/>
      <c r="D437" s="7"/>
      <c r="E437" s="7"/>
      <c r="F437" s="7"/>
    </row>
    <row r="438" spans="1:6" ht="12.75">
      <c r="A438" s="7"/>
      <c r="B438" s="7"/>
      <c r="C438" s="7"/>
      <c r="D438" s="7"/>
      <c r="E438" s="7"/>
      <c r="F438" s="7"/>
    </row>
    <row r="439" spans="1:6" ht="12.75">
      <c r="A439" s="7"/>
      <c r="B439" s="7"/>
      <c r="C439" s="7"/>
      <c r="D439" s="7"/>
      <c r="E439" s="7"/>
      <c r="F439" s="7"/>
    </row>
    <row r="440" spans="1:6" ht="12.75">
      <c r="A440" s="7"/>
      <c r="B440" s="7"/>
      <c r="C440" s="7"/>
      <c r="D440" s="7"/>
      <c r="E440" s="7"/>
      <c r="F440" s="7"/>
    </row>
    <row r="441" spans="1:6" ht="12.75">
      <c r="A441" s="7"/>
      <c r="B441" s="7"/>
      <c r="C441" s="7"/>
      <c r="D441" s="7"/>
      <c r="E441" s="7"/>
      <c r="F441" s="7"/>
    </row>
    <row r="442" spans="1:6" ht="12.75">
      <c r="A442" s="7"/>
      <c r="B442" s="7"/>
      <c r="C442" s="7"/>
      <c r="D442" s="7"/>
      <c r="E442" s="7"/>
      <c r="F442" s="7"/>
    </row>
    <row r="443" spans="1:6" ht="12.75">
      <c r="A443" s="7"/>
      <c r="B443" s="7"/>
      <c r="C443" s="7"/>
      <c r="D443" s="7"/>
      <c r="E443" s="7"/>
      <c r="F443" s="7"/>
    </row>
    <row r="444" spans="1:6" ht="12.75">
      <c r="A444" s="7"/>
      <c r="B444" s="7"/>
      <c r="C444" s="7"/>
      <c r="D444" s="7"/>
      <c r="E444" s="7"/>
      <c r="F444" s="7"/>
    </row>
    <row r="445" spans="1:6" ht="12.75">
      <c r="A445" s="7"/>
      <c r="B445" s="7"/>
      <c r="C445" s="7"/>
      <c r="D445" s="7"/>
      <c r="E445" s="7"/>
      <c r="F445" s="7"/>
    </row>
    <row r="446" spans="1:6" ht="12.75">
      <c r="A446" s="7"/>
      <c r="B446" s="7"/>
      <c r="C446" s="7"/>
      <c r="D446" s="7"/>
      <c r="E446" s="7"/>
      <c r="F446" s="7"/>
    </row>
    <row r="447" spans="1:6" ht="12.75">
      <c r="A447" s="7"/>
      <c r="B447" s="7"/>
      <c r="C447" s="7"/>
      <c r="D447" s="7"/>
      <c r="E447" s="7"/>
      <c r="F447" s="7"/>
    </row>
    <row r="448" spans="1:6" ht="12.75">
      <c r="A448" s="7"/>
      <c r="B448" s="7"/>
      <c r="C448" s="7"/>
      <c r="D448" s="7"/>
      <c r="E448" s="7"/>
      <c r="F448" s="7"/>
    </row>
    <row r="449" spans="1:6" ht="12.75">
      <c r="A449" s="7"/>
      <c r="B449" s="7"/>
      <c r="C449" s="7"/>
      <c r="D449" s="7"/>
      <c r="E449" s="7"/>
      <c r="F449" s="7"/>
    </row>
    <row r="450" spans="1:6" ht="12.75">
      <c r="A450" s="7"/>
      <c r="B450" s="7"/>
      <c r="C450" s="7"/>
      <c r="D450" s="7"/>
      <c r="E450" s="7"/>
      <c r="F450" s="7"/>
    </row>
    <row r="451" spans="1:6" ht="12.75">
      <c r="A451" s="7"/>
      <c r="B451" s="7"/>
      <c r="C451" s="7"/>
      <c r="D451" s="7"/>
      <c r="E451" s="7"/>
      <c r="F451" s="7"/>
    </row>
    <row r="452" spans="1:6" ht="12.75">
      <c r="A452" s="7"/>
      <c r="B452" s="7"/>
      <c r="C452" s="7"/>
      <c r="D452" s="7"/>
      <c r="E452" s="7"/>
      <c r="F452" s="7"/>
    </row>
    <row r="453" spans="1:6" ht="12.75">
      <c r="A453" s="7"/>
      <c r="B453" s="7"/>
      <c r="C453" s="7"/>
      <c r="D453" s="7"/>
      <c r="E453" s="7"/>
      <c r="F453" s="7"/>
    </row>
    <row r="454" spans="1:6" ht="12.75">
      <c r="A454" s="7"/>
      <c r="B454" s="7"/>
      <c r="C454" s="7"/>
      <c r="D454" s="7"/>
      <c r="E454" s="7"/>
      <c r="F454" s="7"/>
    </row>
    <row r="455" spans="1:6" ht="12.75">
      <c r="A455" s="7"/>
      <c r="B455" s="7"/>
      <c r="C455" s="7"/>
      <c r="D455" s="7"/>
      <c r="E455" s="7"/>
      <c r="F455" s="7"/>
    </row>
    <row r="456" spans="1:6" ht="12.75">
      <c r="A456" s="7"/>
      <c r="B456" s="7"/>
      <c r="C456" s="7"/>
      <c r="D456" s="7"/>
      <c r="E456" s="7"/>
      <c r="F456" s="7"/>
    </row>
    <row r="457" spans="1:6" ht="12.75">
      <c r="A457" s="7"/>
      <c r="B457" s="7"/>
      <c r="C457" s="7"/>
      <c r="D457" s="7"/>
      <c r="E457" s="7"/>
      <c r="F457" s="7"/>
    </row>
    <row r="458" spans="1:6" ht="12.75">
      <c r="A458" s="7"/>
      <c r="B458" s="7"/>
      <c r="C458" s="7"/>
      <c r="D458" s="7"/>
      <c r="E458" s="7"/>
      <c r="F458" s="7"/>
    </row>
    <row r="459" spans="1:6" ht="12.75">
      <c r="A459" s="7"/>
      <c r="B459" s="7"/>
      <c r="C459" s="7"/>
      <c r="D459" s="7"/>
      <c r="E459" s="7"/>
      <c r="F459" s="7"/>
    </row>
    <row r="460" spans="1:6" ht="12.75">
      <c r="A460" s="7"/>
      <c r="B460" s="7"/>
      <c r="C460" s="7"/>
      <c r="D460" s="7"/>
      <c r="E460" s="7"/>
      <c r="F460" s="7"/>
    </row>
    <row r="461" spans="1:6" ht="12.75">
      <c r="A461" s="7"/>
      <c r="B461" s="7"/>
      <c r="C461" s="7"/>
      <c r="D461" s="7"/>
      <c r="E461" s="7"/>
      <c r="F461" s="7"/>
    </row>
    <row r="462" spans="1:6" ht="12.75">
      <c r="A462" s="7"/>
      <c r="B462" s="7"/>
      <c r="C462" s="7"/>
      <c r="D462" s="7"/>
      <c r="E462" s="7"/>
      <c r="F462" s="7"/>
    </row>
    <row r="463" spans="1:6" ht="12.75">
      <c r="A463" s="7"/>
      <c r="B463" s="7"/>
      <c r="C463" s="7"/>
      <c r="D463" s="7"/>
      <c r="E463" s="7"/>
      <c r="F463" s="7"/>
    </row>
    <row r="464" spans="1:6" ht="12.75">
      <c r="A464" s="7"/>
      <c r="B464" s="7"/>
      <c r="C464" s="7"/>
      <c r="D464" s="7"/>
      <c r="E464" s="7"/>
      <c r="F464" s="7"/>
    </row>
    <row r="465" spans="1:6" ht="12.75">
      <c r="A465" s="7"/>
      <c r="B465" s="7"/>
      <c r="C465" s="7"/>
      <c r="D465" s="7"/>
      <c r="E465" s="7"/>
      <c r="F465" s="7"/>
    </row>
    <row r="466" spans="1:6" ht="12.75">
      <c r="A466" s="7"/>
      <c r="B466" s="7"/>
      <c r="C466" s="7"/>
      <c r="D466" s="7"/>
      <c r="E466" s="7"/>
      <c r="F466" s="7"/>
    </row>
    <row r="467" spans="1:6" ht="12.75">
      <c r="A467" s="7"/>
      <c r="B467" s="7"/>
      <c r="C467" s="7"/>
      <c r="D467" s="7"/>
      <c r="E467" s="7"/>
      <c r="F467" s="7"/>
    </row>
    <row r="468" spans="1:6" ht="12.75">
      <c r="A468" s="7"/>
      <c r="B468" s="7"/>
      <c r="C468" s="7"/>
      <c r="D468" s="7"/>
      <c r="E468" s="7"/>
      <c r="F468" s="7"/>
    </row>
    <row r="469" spans="1:6" ht="12.75">
      <c r="A469" s="7"/>
      <c r="B469" s="7"/>
      <c r="C469" s="7"/>
      <c r="D469" s="7"/>
      <c r="E469" s="7"/>
      <c r="F469" s="7"/>
    </row>
    <row r="470" spans="1:6" ht="12.75">
      <c r="A470" s="7"/>
      <c r="B470" s="7"/>
      <c r="C470" s="7"/>
      <c r="D470" s="7"/>
      <c r="E470" s="7"/>
      <c r="F470" s="7"/>
    </row>
    <row r="471" spans="1:6" ht="12.75">
      <c r="A471" s="7"/>
      <c r="B471" s="7"/>
      <c r="C471" s="7"/>
      <c r="D471" s="7"/>
      <c r="E471" s="7"/>
      <c r="F471" s="7"/>
    </row>
    <row r="472" spans="1:6" ht="12.75">
      <c r="A472" s="7"/>
      <c r="B472" s="7"/>
      <c r="C472" s="7"/>
      <c r="D472" s="7"/>
      <c r="E472" s="7"/>
      <c r="F472" s="7"/>
    </row>
    <row r="473" spans="1:6" ht="12.75">
      <c r="A473" s="7"/>
      <c r="B473" s="7"/>
      <c r="C473" s="7"/>
      <c r="D473" s="7"/>
      <c r="E473" s="7"/>
      <c r="F473" s="7"/>
    </row>
    <row r="474" spans="1:6" ht="12.75">
      <c r="A474" s="7"/>
      <c r="B474" s="7"/>
      <c r="C474" s="7"/>
      <c r="D474" s="7"/>
      <c r="E474" s="7"/>
      <c r="F474" s="7"/>
    </row>
    <row r="475" spans="1:6" ht="12.75">
      <c r="A475" s="7"/>
      <c r="B475" s="7"/>
      <c r="C475" s="7"/>
      <c r="D475" s="7"/>
      <c r="E475" s="7"/>
      <c r="F475" s="7"/>
    </row>
    <row r="476" spans="1:6" ht="12.75">
      <c r="A476" s="7"/>
      <c r="B476" s="7"/>
      <c r="C476" s="7"/>
      <c r="D476" s="7"/>
      <c r="E476" s="7"/>
      <c r="F476" s="7"/>
    </row>
    <row r="477" spans="1:6" ht="12.75">
      <c r="A477" s="7"/>
      <c r="B477" s="7"/>
      <c r="C477" s="7"/>
      <c r="D477" s="7"/>
      <c r="E477" s="7"/>
      <c r="F477" s="7"/>
    </row>
    <row r="478" spans="1:6" ht="12.75">
      <c r="A478" s="7"/>
      <c r="B478" s="7"/>
      <c r="C478" s="7"/>
      <c r="D478" s="7"/>
      <c r="E478" s="7"/>
      <c r="F478" s="7"/>
    </row>
    <row r="479" spans="1:6" ht="12.75">
      <c r="A479" s="7"/>
      <c r="B479" s="7"/>
      <c r="C479" s="7"/>
      <c r="D479" s="7"/>
      <c r="E479" s="7"/>
      <c r="F479" s="7"/>
    </row>
    <row r="480" spans="1:6" ht="12.75">
      <c r="A480" s="7"/>
      <c r="B480" s="7"/>
      <c r="C480" s="7"/>
      <c r="D480" s="7"/>
      <c r="E480" s="7"/>
      <c r="F480" s="7"/>
    </row>
    <row r="481" spans="1:6" ht="12.75">
      <c r="A481" s="7"/>
      <c r="B481" s="7"/>
      <c r="C481" s="7"/>
      <c r="D481" s="7"/>
      <c r="E481" s="7"/>
      <c r="F481" s="7"/>
    </row>
    <row r="482" spans="1:6" ht="12.75">
      <c r="A482" s="7"/>
      <c r="B482" s="7"/>
      <c r="C482" s="7"/>
      <c r="D482" s="7"/>
      <c r="E482" s="7"/>
      <c r="F482" s="7"/>
    </row>
    <row r="483" spans="1:6" ht="12.75">
      <c r="A483" s="7"/>
      <c r="B483" s="7"/>
      <c r="C483" s="7"/>
      <c r="D483" s="7"/>
      <c r="E483" s="7"/>
      <c r="F483" s="7"/>
    </row>
    <row r="484" spans="1:6" ht="12.75">
      <c r="A484" s="7"/>
      <c r="B484" s="7"/>
      <c r="C484" s="7"/>
      <c r="D484" s="7"/>
      <c r="E484" s="7"/>
      <c r="F484" s="7"/>
    </row>
    <row r="485" spans="1:6" ht="12.75">
      <c r="A485" s="7"/>
      <c r="B485" s="7"/>
      <c r="C485" s="7"/>
      <c r="D485" s="7"/>
      <c r="E485" s="7"/>
      <c r="F485" s="7"/>
    </row>
    <row r="486" spans="1:6" ht="12.75">
      <c r="A486" s="7"/>
      <c r="B486" s="7"/>
      <c r="C486" s="7"/>
      <c r="D486" s="7"/>
      <c r="E486" s="7"/>
      <c r="F486" s="7"/>
    </row>
    <row r="487" spans="1:6" ht="12.75">
      <c r="A487" s="7"/>
      <c r="B487" s="7"/>
      <c r="C487" s="7"/>
      <c r="D487" s="7"/>
      <c r="E487" s="7"/>
      <c r="F487" s="7"/>
    </row>
    <row r="488" spans="1:6" ht="12.75">
      <c r="A488" s="7"/>
      <c r="B488" s="7"/>
      <c r="C488" s="7"/>
      <c r="D488" s="7"/>
      <c r="E488" s="7"/>
      <c r="F488" s="7"/>
    </row>
    <row r="489" spans="1:6" ht="12.75">
      <c r="A489" s="7"/>
      <c r="B489" s="7"/>
      <c r="C489" s="7"/>
      <c r="D489" s="7"/>
      <c r="E489" s="7"/>
      <c r="F489" s="7"/>
    </row>
    <row r="490" spans="1:6" ht="12.75">
      <c r="A490" s="7"/>
      <c r="B490" s="7"/>
      <c r="C490" s="7"/>
      <c r="D490" s="7"/>
      <c r="E490" s="7"/>
      <c r="F490" s="7"/>
    </row>
    <row r="491" spans="1:6" ht="12.75">
      <c r="A491" s="7"/>
      <c r="B491" s="7"/>
      <c r="C491" s="7"/>
      <c r="D491" s="7"/>
      <c r="E491" s="7"/>
      <c r="F491" s="7"/>
    </row>
    <row r="492" spans="1:6" ht="12.75">
      <c r="A492" s="7"/>
      <c r="B492" s="7"/>
      <c r="C492" s="7"/>
      <c r="D492" s="7"/>
      <c r="E492" s="7"/>
      <c r="F492" s="7"/>
    </row>
    <row r="493" spans="1:6" ht="12.75">
      <c r="A493" s="7"/>
      <c r="B493" s="7"/>
      <c r="C493" s="7"/>
      <c r="D493" s="7"/>
      <c r="E493" s="7"/>
      <c r="F493" s="7"/>
    </row>
    <row r="494" spans="1:6" ht="12.75">
      <c r="A494" s="7"/>
      <c r="B494" s="7"/>
      <c r="C494" s="7"/>
      <c r="D494" s="7"/>
      <c r="E494" s="7"/>
      <c r="F494" s="7"/>
    </row>
    <row r="495" spans="1:6" ht="12.75">
      <c r="A495" s="7"/>
      <c r="B495" s="7"/>
      <c r="C495" s="7"/>
      <c r="D495" s="7"/>
      <c r="E495" s="7"/>
      <c r="F495" s="7"/>
    </row>
    <row r="496" spans="1:6" ht="12.75">
      <c r="A496" s="7"/>
      <c r="B496" s="7"/>
      <c r="C496" s="7"/>
      <c r="D496" s="7"/>
      <c r="E496" s="7"/>
      <c r="F496" s="7"/>
    </row>
    <row r="497" spans="1:6" ht="12.75">
      <c r="A497" s="7"/>
      <c r="B497" s="7"/>
      <c r="C497" s="7"/>
      <c r="D497" s="7"/>
      <c r="E497" s="7"/>
      <c r="F497" s="7"/>
    </row>
    <row r="498" spans="1:6" ht="12.75">
      <c r="A498" s="7"/>
      <c r="B498" s="7"/>
      <c r="C498" s="7"/>
      <c r="D498" s="7"/>
      <c r="E498" s="7"/>
      <c r="F498" s="7"/>
    </row>
    <row r="499" spans="1:6" ht="12.75">
      <c r="A499" s="7"/>
      <c r="B499" s="7"/>
      <c r="C499" s="7"/>
      <c r="D499" s="7"/>
      <c r="E499" s="7"/>
      <c r="F499" s="7"/>
    </row>
    <row r="500" spans="1:6" ht="12.75">
      <c r="A500" s="7"/>
      <c r="B500" s="7"/>
      <c r="C500" s="7"/>
      <c r="D500" s="7"/>
      <c r="E500" s="7"/>
      <c r="F500" s="7"/>
    </row>
    <row r="501" spans="1:6" ht="12.75">
      <c r="A501" s="7"/>
      <c r="B501" s="7"/>
      <c r="C501" s="7"/>
      <c r="D501" s="7"/>
      <c r="E501" s="7"/>
      <c r="F501" s="7"/>
    </row>
    <row r="502" spans="1:6" ht="12.75">
      <c r="A502" s="7"/>
      <c r="B502" s="7"/>
      <c r="C502" s="7"/>
      <c r="D502" s="7"/>
      <c r="E502" s="7"/>
      <c r="F502" s="7"/>
    </row>
    <row r="503" spans="1:6" ht="12.75">
      <c r="A503" s="7"/>
      <c r="B503" s="7"/>
      <c r="C503" s="7"/>
      <c r="D503" s="7"/>
      <c r="E503" s="7"/>
      <c r="F503" s="7"/>
    </row>
    <row r="504" spans="1:6" ht="12.75">
      <c r="A504" s="7"/>
      <c r="B504" s="7"/>
      <c r="C504" s="7"/>
      <c r="D504" s="7"/>
      <c r="E504" s="7"/>
      <c r="F504" s="7"/>
    </row>
    <row r="505" spans="1:6" ht="12.75">
      <c r="A505" s="7"/>
      <c r="B505" s="7"/>
      <c r="C505" s="7"/>
      <c r="D505" s="7"/>
      <c r="E505" s="7"/>
      <c r="F505" s="7"/>
    </row>
    <row r="506" spans="1:6" ht="12.75">
      <c r="A506" s="7"/>
      <c r="B506" s="7"/>
      <c r="C506" s="7"/>
      <c r="D506" s="7"/>
      <c r="E506" s="7"/>
      <c r="F506" s="7"/>
    </row>
    <row r="507" spans="1:6" ht="12.75">
      <c r="A507" s="7"/>
      <c r="B507" s="7"/>
      <c r="C507" s="7"/>
      <c r="D507" s="7"/>
      <c r="E507" s="7"/>
      <c r="F507" s="7"/>
    </row>
    <row r="508" spans="1:6" ht="12.75">
      <c r="A508" s="7"/>
      <c r="B508" s="7"/>
      <c r="C508" s="7"/>
      <c r="D508" s="7"/>
      <c r="E508" s="7"/>
      <c r="F508" s="7"/>
    </row>
    <row r="509" spans="1:6" ht="12.75">
      <c r="A509" s="7"/>
      <c r="B509" s="7"/>
      <c r="C509" s="7"/>
      <c r="D509" s="7"/>
      <c r="E509" s="7"/>
      <c r="F509" s="7"/>
    </row>
    <row r="510" spans="1:6" ht="12.75">
      <c r="A510" s="7"/>
      <c r="B510" s="7"/>
      <c r="C510" s="7"/>
      <c r="D510" s="7"/>
      <c r="E510" s="7"/>
      <c r="F510" s="7"/>
    </row>
    <row r="511" spans="1:6" ht="12.75">
      <c r="A511" s="7"/>
      <c r="B511" s="7"/>
      <c r="C511" s="7"/>
      <c r="D511" s="7"/>
      <c r="E511" s="7"/>
      <c r="F511" s="7"/>
    </row>
    <row r="512" spans="1:6" ht="12.75">
      <c r="A512" s="7"/>
      <c r="B512" s="7"/>
      <c r="C512" s="7"/>
      <c r="D512" s="7"/>
      <c r="E512" s="7"/>
      <c r="F512" s="7"/>
    </row>
    <row r="513" spans="1:6" ht="12.75">
      <c r="A513" s="7"/>
      <c r="B513" s="7"/>
      <c r="C513" s="7"/>
      <c r="D513" s="7"/>
      <c r="E513" s="7"/>
      <c r="F513" s="7"/>
    </row>
    <row r="514" spans="1:6" ht="12.75">
      <c r="A514" s="7"/>
      <c r="B514" s="7"/>
      <c r="C514" s="7"/>
      <c r="D514" s="7"/>
      <c r="E514" s="7"/>
      <c r="F514" s="7"/>
    </row>
    <row r="515" spans="1:6" ht="12.75">
      <c r="A515" s="7"/>
      <c r="B515" s="7"/>
      <c r="C515" s="7"/>
      <c r="D515" s="7"/>
      <c r="E515" s="7"/>
      <c r="F515" s="7"/>
    </row>
    <row r="516" spans="1:6" ht="12.75">
      <c r="A516" s="7"/>
      <c r="B516" s="7"/>
      <c r="C516" s="7"/>
      <c r="D516" s="7"/>
      <c r="E516" s="7"/>
      <c r="F516" s="7"/>
    </row>
    <row r="517" spans="1:6" ht="12.75">
      <c r="A517" s="7"/>
      <c r="B517" s="7"/>
      <c r="C517" s="7"/>
      <c r="D517" s="7"/>
      <c r="E517" s="7"/>
      <c r="F517" s="7"/>
    </row>
    <row r="518" spans="1:6" ht="12.75">
      <c r="A518" s="7"/>
      <c r="B518" s="7"/>
      <c r="C518" s="7"/>
      <c r="D518" s="7"/>
      <c r="E518" s="7"/>
      <c r="F518" s="7"/>
    </row>
    <row r="519" spans="1:6" ht="12.75">
      <c r="A519" s="7"/>
      <c r="B519" s="7"/>
      <c r="C519" s="7"/>
      <c r="D519" s="7"/>
      <c r="E519" s="7"/>
      <c r="F519" s="7"/>
    </row>
    <row r="520" spans="1:6" ht="12.75">
      <c r="A520" s="7"/>
      <c r="B520" s="7"/>
      <c r="C520" s="7"/>
      <c r="D520" s="7"/>
      <c r="E520" s="7"/>
      <c r="F520" s="7"/>
    </row>
    <row r="521" spans="1:6" ht="12.75">
      <c r="A521" s="7"/>
      <c r="B521" s="7"/>
      <c r="C521" s="7"/>
      <c r="D521" s="7"/>
      <c r="E521" s="7"/>
      <c r="F521" s="7"/>
    </row>
    <row r="522" spans="1:6" ht="12.75">
      <c r="A522" s="7"/>
      <c r="B522" s="7"/>
      <c r="C522" s="7"/>
      <c r="D522" s="7"/>
      <c r="E522" s="7"/>
      <c r="F522" s="7"/>
    </row>
    <row r="523" spans="1:6" ht="12.75">
      <c r="A523" s="7"/>
      <c r="B523" s="7"/>
      <c r="C523" s="7"/>
      <c r="D523" s="7"/>
      <c r="E523" s="7"/>
      <c r="F523" s="7"/>
    </row>
    <row r="524" spans="1:6" ht="12.75">
      <c r="A524" s="7"/>
      <c r="B524" s="7"/>
      <c r="C524" s="7"/>
      <c r="D524" s="7"/>
      <c r="E524" s="7"/>
      <c r="F524" s="7"/>
    </row>
    <row r="525" spans="1:6" ht="12.75">
      <c r="A525" s="7"/>
      <c r="B525" s="7"/>
      <c r="C525" s="7"/>
      <c r="D525" s="7"/>
      <c r="E525" s="7"/>
      <c r="F525" s="7"/>
    </row>
    <row r="526" spans="1:6" ht="12.75">
      <c r="A526" s="7"/>
      <c r="B526" s="7"/>
      <c r="C526" s="7"/>
      <c r="D526" s="7"/>
      <c r="E526" s="7"/>
      <c r="F526" s="7"/>
    </row>
    <row r="527" spans="1:6" ht="12.75">
      <c r="A527" s="7"/>
      <c r="B527" s="7"/>
      <c r="C527" s="7"/>
      <c r="D527" s="7"/>
      <c r="E527" s="7"/>
      <c r="F527" s="7"/>
    </row>
    <row r="528" spans="1:6" ht="12.75">
      <c r="A528" s="7"/>
      <c r="B528" s="7"/>
      <c r="C528" s="7"/>
      <c r="D528" s="7"/>
      <c r="E528" s="7"/>
      <c r="F528" s="7"/>
    </row>
    <row r="529" spans="1:6" ht="12.75">
      <c r="A529" s="7"/>
      <c r="B529" s="7"/>
      <c r="C529" s="7"/>
      <c r="D529" s="7"/>
      <c r="E529" s="7"/>
      <c r="F529" s="7"/>
    </row>
    <row r="530" spans="1:6" ht="12.75">
      <c r="A530" s="7"/>
      <c r="B530" s="7"/>
      <c r="C530" s="7"/>
      <c r="D530" s="7"/>
      <c r="E530" s="7"/>
      <c r="F530" s="7"/>
    </row>
    <row r="531" spans="1:6" ht="12.75">
      <c r="A531" s="7"/>
      <c r="B531" s="7"/>
      <c r="C531" s="7"/>
      <c r="D531" s="7"/>
      <c r="E531" s="7"/>
      <c r="F531" s="7"/>
    </row>
    <row r="532" spans="1:6" ht="12.75">
      <c r="A532" s="7"/>
      <c r="B532" s="7"/>
      <c r="C532" s="7"/>
      <c r="D532" s="7"/>
      <c r="E532" s="7"/>
      <c r="F532" s="7"/>
    </row>
    <row r="533" spans="1:6" ht="12.75">
      <c r="A533" s="7"/>
      <c r="B533" s="7"/>
      <c r="C533" s="7"/>
      <c r="D533" s="7"/>
      <c r="E533" s="7"/>
      <c r="F533" s="7"/>
    </row>
    <row r="534" spans="1:6" ht="12.75">
      <c r="A534" s="7"/>
      <c r="B534" s="7"/>
      <c r="C534" s="7"/>
      <c r="D534" s="7"/>
      <c r="E534" s="7"/>
      <c r="F534" s="7"/>
    </row>
    <row r="535" spans="1:6" ht="12.75">
      <c r="A535" s="7"/>
      <c r="B535" s="7"/>
      <c r="C535" s="7"/>
      <c r="D535" s="7"/>
      <c r="E535" s="7"/>
      <c r="F535" s="7"/>
    </row>
    <row r="536" spans="1:6" ht="12.75">
      <c r="A536" s="7"/>
      <c r="B536" s="7"/>
      <c r="C536" s="7"/>
      <c r="D536" s="7"/>
      <c r="E536" s="7"/>
      <c r="F536" s="7"/>
    </row>
    <row r="537" spans="1:6" ht="12.75">
      <c r="A537" s="7"/>
      <c r="B537" s="7"/>
      <c r="C537" s="7"/>
      <c r="D537" s="7"/>
      <c r="E537" s="7"/>
      <c r="F537" s="7"/>
    </row>
    <row r="538" spans="1:6" ht="12.75">
      <c r="A538" s="7"/>
      <c r="B538" s="7"/>
      <c r="C538" s="7"/>
      <c r="D538" s="7"/>
      <c r="E538" s="7"/>
      <c r="F538" s="7"/>
    </row>
    <row r="539" spans="1:6" ht="12.75">
      <c r="A539" s="7"/>
      <c r="B539" s="7"/>
      <c r="C539" s="7"/>
      <c r="D539" s="7"/>
      <c r="E539" s="7"/>
      <c r="F539" s="7"/>
    </row>
    <row r="540" spans="1:6" ht="12.75">
      <c r="A540" s="7"/>
      <c r="B540" s="7"/>
      <c r="C540" s="7"/>
      <c r="D540" s="7"/>
      <c r="E540" s="7"/>
      <c r="F540" s="7"/>
    </row>
  </sheetData>
  <sheetProtection password="EF65" sheet="1" objects="1" scenarios="1"/>
  <mergeCells count="41">
    <mergeCell ref="C11:D11"/>
    <mergeCell ref="C12:D12"/>
    <mergeCell ref="E11:F11"/>
    <mergeCell ref="E12:F12"/>
    <mergeCell ref="A35:F35"/>
    <mergeCell ref="A14:F14"/>
    <mergeCell ref="A15:B15"/>
    <mergeCell ref="C13:D13"/>
    <mergeCell ref="E13:F13"/>
    <mergeCell ref="C31:D31"/>
    <mergeCell ref="A27:B27"/>
    <mergeCell ref="A18:B18"/>
    <mergeCell ref="E31:F31"/>
    <mergeCell ref="C30:F30"/>
    <mergeCell ref="A1:F1"/>
    <mergeCell ref="C6:F6"/>
    <mergeCell ref="C7:D7"/>
    <mergeCell ref="E7:F7"/>
    <mergeCell ref="A6:B7"/>
    <mergeCell ref="B3:D3"/>
    <mergeCell ref="B4:D4"/>
    <mergeCell ref="A2:F2"/>
    <mergeCell ref="A5:F5"/>
    <mergeCell ref="C8:D8"/>
    <mergeCell ref="C9:D9"/>
    <mergeCell ref="C10:D10"/>
    <mergeCell ref="A17:B17"/>
    <mergeCell ref="C17:E17"/>
    <mergeCell ref="E8:F8"/>
    <mergeCell ref="E9:F9"/>
    <mergeCell ref="E10:F10"/>
    <mergeCell ref="C15:F15"/>
    <mergeCell ref="A16:F16"/>
    <mergeCell ref="A28:F28"/>
    <mergeCell ref="A29:F29"/>
    <mergeCell ref="E34:F34"/>
    <mergeCell ref="C32:D32"/>
    <mergeCell ref="C33:D33"/>
    <mergeCell ref="C34:D34"/>
    <mergeCell ref="E32:F32"/>
    <mergeCell ref="E33:F33"/>
  </mergeCells>
  <printOptions/>
  <pageMargins left="0.3937007874015748" right="0.3937007874015748" top="0.984251968503937"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2002-06-14T10:47:40Z</cp:lastPrinted>
  <dcterms:created xsi:type="dcterms:W3CDTF">2000-01-30T17:10:20Z</dcterms:created>
  <dcterms:modified xsi:type="dcterms:W3CDTF">2004-03-09T08:19:40Z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