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15" yWindow="65371" windowWidth="12015" windowHeight="12900" tabRatio="836" activeTab="0"/>
  </bookViews>
  <sheets>
    <sheet name="UVOD" sheetId="1" r:id="rId1"/>
    <sheet name="ZAKL_DATA" sheetId="2" r:id="rId2"/>
    <sheet name="DAP1" sheetId="3" r:id="rId3"/>
    <sheet name="DAP2" sheetId="4" r:id="rId4"/>
    <sheet name="DAP3" sheetId="5" r:id="rId5"/>
    <sheet name="DAP4" sheetId="6" r:id="rId6"/>
    <sheet name="ZAV" sheetId="7" r:id="rId7"/>
    <sheet name="1Př1" sheetId="8" r:id="rId8"/>
    <sheet name="1Př2" sheetId="9" r:id="rId9"/>
    <sheet name="2Př" sheetId="10" r:id="rId10"/>
    <sheet name="3Př" sheetId="11" r:id="rId11"/>
    <sheet name="3Př_a" sheetId="12" r:id="rId12"/>
    <sheet name="6Př" sheetId="13" r:id="rId13"/>
    <sheet name="Př_b" sheetId="14" r:id="rId14"/>
    <sheet name="SP1" sheetId="15" r:id="rId15"/>
    <sheet name="SP2" sheetId="16" r:id="rId16"/>
    <sheet name="SP_Př" sheetId="17" r:id="rId17"/>
    <sheet name="ZP" sheetId="18" r:id="rId18"/>
    <sheet name="Zálohy1" sheetId="19" r:id="rId19"/>
    <sheet name="Zálohy2" sheetId="20" r:id="rId20"/>
  </sheets>
  <definedNames>
    <definedName name="_xlfn.BAHTTEXT" hidden="1">#NAME?</definedName>
    <definedName name="_xlnm.Print_Area" localSheetId="7">'1Př1'!$A$1:$K$38</definedName>
    <definedName name="_xlnm.Print_Area" localSheetId="8">'1Př2'!$A$1:$G$50</definedName>
    <definedName name="_xlnm.Print_Area" localSheetId="9">'2Př'!$A$1:$J$37</definedName>
    <definedName name="_xlnm.Print_Area" localSheetId="10">'3Př'!$A$1:$G$25</definedName>
    <definedName name="_xlnm.Print_Area" localSheetId="11">'3Př_a'!$A$1:$G$23</definedName>
    <definedName name="_xlnm.Print_Area" localSheetId="12">'6Př'!$A$1:$F$36</definedName>
    <definedName name="_xlnm.Print_Area" localSheetId="2">'DAP1'!$A$1:$L$46</definedName>
    <definedName name="_xlnm.Print_Area" localSheetId="3">'DAP2'!$A$1:$J$45</definedName>
    <definedName name="_xlnm.Print_Area" localSheetId="4">'DAP3'!$A$1:$I$47</definedName>
    <definedName name="_xlnm.Print_Area" localSheetId="5">'DAP4'!$A$1:$K$52</definedName>
    <definedName name="_xlnm.Print_Area" localSheetId="13">'Př_b'!$A$1:$F$36</definedName>
    <definedName name="_xlnm.Print_Area" localSheetId="16">'SP_Př'!$A$1:$K$49</definedName>
    <definedName name="_xlnm.Print_Area" localSheetId="14">'SP1'!$A$1:$AB$67</definedName>
    <definedName name="_xlnm.Print_Area" localSheetId="15">'SP2'!$A$1:$AN$64</definedName>
    <definedName name="_xlnm.Print_Area" localSheetId="0">'UVOD'!$A$1:$K$41</definedName>
    <definedName name="_xlnm.Print_Area" localSheetId="1">'ZAKL_DATA'!$A$1:$E$42</definedName>
    <definedName name="_xlnm.Print_Area" localSheetId="18">'Zálohy1'!$A$1:$D$42</definedName>
    <definedName name="_xlnm.Print_Area" localSheetId="19">'Zálohy2'!$A$1:$D$42</definedName>
    <definedName name="_xlnm.Print_Area" localSheetId="6">'ZAV'!$A$2:$C$49</definedName>
    <definedName name="_xlnm.Print_Area" localSheetId="17">'ZP'!$A$1:$AR$66</definedName>
  </definedNames>
  <calcPr fullCalcOnLoad="1"/>
</workbook>
</file>

<file path=xl/comments15.xml><?xml version="1.0" encoding="utf-8"?>
<comments xmlns="http://schemas.openxmlformats.org/spreadsheetml/2006/main">
  <authors>
    <author>Martin Štěpán</author>
  </authors>
  <commentList>
    <comment ref="L55" authorId="0">
      <text>
        <r>
          <rPr>
            <b/>
            <sz val="8"/>
            <rFont val="Tahoma"/>
            <family val="0"/>
          </rPr>
          <t>Martin Štěpán:</t>
        </r>
        <r>
          <rPr>
            <sz val="8"/>
            <rFont val="Tahoma"/>
            <family val="0"/>
          </rPr>
          <t xml:space="preserve">
Pokud jste vykonávali činnost OSVČ v některých měsících jako vedlejší a Váš příjem nedosáhl rozhodné částky ( pro rok 2010 = 56.901,- ), nemusíte být v těchto měsících sociálně pojištěni. Pokud nechcete být v těchto měsících sociálně pojištěni, uveďte do této buňky 0.</t>
        </r>
      </text>
    </comment>
    <comment ref="D57" authorId="0">
      <text>
        <r>
          <rPr>
            <b/>
            <sz val="8"/>
            <rFont val="Tahoma"/>
            <family val="0"/>
          </rPr>
          <t>mgr. Martin Štěpán:</t>
        </r>
        <r>
          <rPr>
            <sz val="8"/>
            <rFont val="Tahoma"/>
            <family val="0"/>
          </rPr>
          <t xml:space="preserve">
Pokud vykonáváte činnost OSVČ jen jako vedlejší a Váš příjem nedosáhl rozhodné částky ( pro rok 2010 = 56.901,- ), nemusíte být sociálně pojištěni. Pokud nechcete být sociálně pojištěni, uveďte do tohoto řádku 0.
</t>
        </r>
      </text>
    </comment>
    <comment ref="R27" authorId="0">
      <text>
        <r>
          <rPr>
            <b/>
            <sz val="8"/>
            <rFont val="Tahoma"/>
            <family val="0"/>
          </rPr>
          <t xml:space="preserve">Martin Štěpán: </t>
        </r>
        <r>
          <rPr>
            <sz val="8"/>
            <rFont val="Tahoma"/>
            <family val="0"/>
          </rPr>
          <t>Výkon zaměstnání – zaměstnáním se pro účely vedlejší samostatné výdělečné činnosti rozumí činnost zakládající účast na nemocenském resp. důchodovém pojištění zaměstnanců – jedná-li se o zaměstnání malého rozsahu nebo o osoby pouze důchodově pojištěné (společníci a jednatelé s.r.o., komanditisté, členové družstev), doložení potvrzení o měsících, ve kterých vznikla účast na pojištění, je vždy povinné.Rovněž je povinné dokládat potvrzení při výkonu služebního poměru a při výkonu zaměstnání podle cizích právních předpisů.</t>
        </r>
      </text>
    </comment>
    <comment ref="R29" authorId="0">
      <text>
        <r>
          <rPr>
            <b/>
            <sz val="8"/>
            <rFont val="Tahoma"/>
            <family val="0"/>
          </rPr>
          <t xml:space="preserve">Martin Štěpán: </t>
        </r>
        <r>
          <rPr>
            <sz val="8"/>
            <rFont val="Tahoma"/>
            <family val="0"/>
          </rPr>
          <t>Nárok na výplatu invalidního důchodu nebo přiznání starobního důchodu – skutečnost se dokládá pouze v případě, že orgánem
sociálního pojištění není ČSSZ.</t>
        </r>
      </text>
    </comment>
    <comment ref="R31" authorId="0">
      <text>
        <r>
          <rPr>
            <b/>
            <sz val="8"/>
            <rFont val="Tahoma"/>
            <family val="0"/>
          </rPr>
          <t xml:space="preserve">Martin Štěpán: </t>
        </r>
        <r>
          <rPr>
            <sz val="8"/>
            <rFont val="Tahoma"/>
            <family val="0"/>
          </rPr>
          <t>Nárok na rodičovský příspěvek – nejedná se o povinně dokládanou skutečnost.</t>
        </r>
      </text>
    </comment>
    <comment ref="R33" authorId="0">
      <text>
        <r>
          <rPr>
            <b/>
            <sz val="8"/>
            <rFont val="Tahoma"/>
            <family val="0"/>
          </rPr>
          <t xml:space="preserve">Martin Štěpán: </t>
        </r>
        <r>
          <rPr>
            <sz val="8"/>
            <rFont val="Tahoma"/>
            <family val="0"/>
          </rPr>
          <t>Nárok na PPM nebo nemocenské z důvodu těhotenství a porodu z nemocenského pojištění zaměstnanců – skutečnost se dokládá, jedná-li se o výplatu na základě cizích právních předpisů, nebo není-li orgánem nemocenského pojištění ČSSZ.</t>
        </r>
      </text>
    </comment>
    <comment ref="R35" authorId="0">
      <text>
        <r>
          <rPr>
            <b/>
            <sz val="8"/>
            <rFont val="Tahoma"/>
            <family val="0"/>
          </rPr>
          <t xml:space="preserve">Martin Štěpán: </t>
        </r>
        <r>
          <rPr>
            <sz val="8"/>
            <rFont val="Tahoma"/>
            <family val="0"/>
          </rPr>
          <t>Osobní péče o osobu mladší 10 let, která je závislá na péči jiné osoby ve stupni I, nebo o osobu, která je závislá na péči jiné osoby
ve stupni II–IV – jedná se o povinně dokládanou skutečnost.</t>
        </r>
      </text>
    </comment>
    <comment ref="R37" authorId="0">
      <text>
        <r>
          <rPr>
            <b/>
            <sz val="8"/>
            <rFont val="Tahoma"/>
            <family val="0"/>
          </rPr>
          <t xml:space="preserve">Martin Štěpán: </t>
        </r>
        <r>
          <rPr>
            <sz val="8"/>
            <rFont val="Tahoma"/>
            <family val="0"/>
          </rPr>
          <t>Výkon vojenské služby v ozbrojených silách ČR – jedná se o povinně dokládanou skutečnost.</t>
        </r>
      </text>
    </comment>
    <comment ref="R39" authorId="0">
      <text>
        <r>
          <rPr>
            <b/>
            <sz val="8"/>
            <rFont val="Tahoma"/>
            <family val="0"/>
          </rPr>
          <t xml:space="preserve">Martin Štěpán: </t>
        </r>
        <r>
          <rPr>
            <sz val="8"/>
            <rFont val="Tahoma"/>
            <family val="0"/>
          </rPr>
          <t>Nezaopatřenost dítěte podle § 20 odst. 3 písm. a) zákona. č. 155/1995 Sb. – (student do 26 let) – jedná se o povinně dokládanou skutečnost.</t>
        </r>
      </text>
    </comment>
    <comment ref="W15" authorId="0">
      <text>
        <r>
          <rPr>
            <b/>
            <sz val="8"/>
            <rFont val="Tahoma"/>
            <family val="0"/>
          </rPr>
          <t xml:space="preserve">Martin Štěpán: </t>
        </r>
        <r>
          <rPr>
            <sz val="8"/>
            <rFont val="Tahoma"/>
            <family val="2"/>
          </rPr>
          <t>Do "zaškrtávacích" buněk vpisujte velké písmeno X.</t>
        </r>
        <r>
          <rPr>
            <sz val="8"/>
            <rFont val="Tahoma"/>
            <family val="0"/>
          </rPr>
          <t xml:space="preserve">
</t>
        </r>
      </text>
    </comment>
  </commentList>
</comments>
</file>

<file path=xl/comments16.xml><?xml version="1.0" encoding="utf-8"?>
<comments xmlns="http://schemas.openxmlformats.org/spreadsheetml/2006/main">
  <authors>
    <author>Martin Štěpán</author>
  </authors>
  <commentList>
    <comment ref="L31" authorId="0">
      <text>
        <r>
          <rPr>
            <b/>
            <sz val="8"/>
            <rFont val="Tahoma"/>
            <family val="0"/>
          </rPr>
          <t>mgr. Martin Štěpán:</t>
        </r>
        <r>
          <rPr>
            <sz val="8"/>
            <rFont val="Tahoma"/>
            <family val="0"/>
          </rPr>
          <t xml:space="preserve">
Pokud vykonáváte činnost OSVČ jako vedlejší a Váš příjem nedosáhl rozhodné částky, nemusíte být sociálně pojištěni. Pokud nechcete být sociálně pojištěni, uveďte do tohoto řádku 0.</t>
        </r>
      </text>
    </comment>
  </commentList>
</comments>
</file>

<file path=xl/comments18.xml><?xml version="1.0" encoding="utf-8"?>
<comments xmlns="http://schemas.openxmlformats.org/spreadsheetml/2006/main">
  <authors>
    <author>Martin Štěpán</author>
  </authors>
  <commentList>
    <comment ref="AN21" authorId="0">
      <text>
        <r>
          <rPr>
            <b/>
            <sz val="8"/>
            <rFont val="Tahoma"/>
            <family val="0"/>
          </rPr>
          <t xml:space="preserve">Martin Štěpán: </t>
        </r>
        <r>
          <rPr>
            <sz val="8"/>
            <rFont val="Tahoma"/>
            <family val="2"/>
          </rPr>
          <t>Do "zaškrtávacích" buněk vpisujte velké písmeno X.</t>
        </r>
        <r>
          <rPr>
            <sz val="8"/>
            <rFont val="Tahoma"/>
            <family val="0"/>
          </rPr>
          <t xml:space="preserve">
</t>
        </r>
      </text>
    </comment>
  </commentList>
</comments>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 Nemáte-li přiděleno DIČ, zadejte rodné číslo.</t>
        </r>
      </text>
    </comment>
  </commentList>
</comments>
</file>

<file path=xl/comments4.xml><?xml version="1.0" encoding="utf-8"?>
<comments xmlns="http://schemas.openxmlformats.org/spreadsheetml/2006/main">
  <authors>
    <author>Martin Stepan</author>
  </authors>
  <commentList>
    <comment ref="E12" authorId="0">
      <text>
        <r>
          <rPr>
            <b/>
            <sz val="8"/>
            <rFont val="Tahoma"/>
            <family val="0"/>
          </rPr>
          <t xml:space="preserve">ASPEKT HM : Tato položka se přenáší z Přílohy 1, strana 1, kterou je potřeba vyplnit před dalším vyplňováním této stránky.
</t>
        </r>
        <r>
          <rPr>
            <sz val="8"/>
            <rFont val="Tahoma"/>
            <family val="0"/>
          </rPr>
          <t xml:space="preserve">
</t>
        </r>
      </text>
    </comment>
    <comment ref="E13"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14" authorId="0">
      <text>
        <r>
          <rPr>
            <b/>
            <sz val="8"/>
            <rFont val="Tahoma"/>
            <family val="0"/>
          </rPr>
          <t>ASPEKT HM : Tato položka se přenáší z přílohy 2, strana 1, kterou je potřeba vyplnit před dalším vyplňováním této stránky.</t>
        </r>
      </text>
    </comment>
    <comment ref="E15"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 ref="F38" authorId="0">
      <text>
        <r>
          <rPr>
            <b/>
            <sz val="8"/>
            <rFont val="Tahoma"/>
            <family val="0"/>
          </rPr>
          <t xml:space="preserve">ASPEKT HM : Pokud máte příjmy ze zahraničí, nebo příjmy plynoucí za více zdaňovacích období, je potřeba před dalším vyplňováním této stránky vyplnit přílohu č. 3.
</t>
        </r>
        <r>
          <rPr>
            <sz val="8"/>
            <rFont val="Tahoma"/>
            <family val="0"/>
          </rPr>
          <t xml:space="preserve">
 </t>
        </r>
      </text>
    </comment>
  </commentList>
</comments>
</file>

<file path=xl/comments5.xml><?xml version="1.0" encoding="utf-8"?>
<comments xmlns="http://schemas.openxmlformats.org/spreadsheetml/2006/main">
  <authors>
    <author>Martin Štěpán</author>
  </authors>
  <commentList>
    <comment ref="D27" authorId="0">
      <text>
        <r>
          <rPr>
            <b/>
            <sz val="8"/>
            <rFont val="Tahoma"/>
            <family val="0"/>
          </rPr>
          <t>Martin Štěpán:</t>
        </r>
        <r>
          <rPr>
            <sz val="8"/>
            <rFont val="Tahoma"/>
            <family val="0"/>
          </rPr>
          <t xml:space="preserve">
Podle § 35c odst. 3 má poplatník nárok na daňový bonus jen v případě, že jeho celkové příjmy podle § 6, 7, 8 a 9 zákona převyšují šestinásobek minimální mzdy, která je pro rok 2010 v hodnotě 8.000,- Kč.</t>
        </r>
      </text>
    </comment>
  </commentList>
</comments>
</file>

<file path=xl/comments8.xml><?xml version="1.0" encoding="utf-8"?>
<comments xmlns="http://schemas.openxmlformats.org/spreadsheetml/2006/main">
  <authors>
    <author>Martin Stepan</author>
    <author>Martin Štěpán</author>
  </authors>
  <commentList>
    <comment ref="A27" authorId="0">
      <text>
        <r>
          <rPr>
            <b/>
            <sz val="8"/>
            <rFont val="Tahoma"/>
            <family val="0"/>
          </rPr>
          <t xml:space="preserve">ASPEKT HM : Tuto položku vyplní pouze poplatníci účtující v soustavě podvojného účetnictví.
</t>
        </r>
        <r>
          <rPr>
            <sz val="8"/>
            <rFont val="Tahoma"/>
            <family val="0"/>
          </rPr>
          <t xml:space="preserve">
</t>
        </r>
      </text>
    </comment>
    <comment ref="F11" authorId="1">
      <text>
        <r>
          <rPr>
            <b/>
            <sz val="8"/>
            <rFont val="Tahoma"/>
            <family val="0"/>
          </rPr>
          <t>Martin Štěpán - ASPEKT HM:</t>
        </r>
        <r>
          <rPr>
            <sz val="8"/>
            <rFont val="Tahoma"/>
            <family val="0"/>
          </rPr>
          <t xml:space="preserve">
Pokud vedete daňovou evidenci, začněte vyplňovat list ZAV.</t>
        </r>
      </text>
    </comment>
  </commentList>
</comments>
</file>

<file path=xl/sharedStrings.xml><?xml version="1.0" encoding="utf-8"?>
<sst xmlns="http://schemas.openxmlformats.org/spreadsheetml/2006/main" count="981" uniqueCount="761">
  <si>
    <t>7. Datum pojištění a podpis pojištěnce</t>
  </si>
  <si>
    <t>Podpis pojištěnce</t>
  </si>
  <si>
    <t>Vyplněno dne</t>
  </si>
  <si>
    <t>O</t>
  </si>
  <si>
    <t>A</t>
  </si>
  <si>
    <t>Á</t>
  </si>
  <si>
    <t>B</t>
  </si>
  <si>
    <t>C</t>
  </si>
  <si>
    <t>Č</t>
  </si>
  <si>
    <t>Ď</t>
  </si>
  <si>
    <t>Ě</t>
  </si>
  <si>
    <t>F</t>
  </si>
  <si>
    <t>G</t>
  </si>
  <si>
    <t>H</t>
  </si>
  <si>
    <t>I</t>
  </si>
  <si>
    <t>Í</t>
  </si>
  <si>
    <t>J</t>
  </si>
  <si>
    <t>K</t>
  </si>
  <si>
    <t>L</t>
  </si>
  <si>
    <t>M</t>
  </si>
  <si>
    <t>Ň</t>
  </si>
  <si>
    <t>Ó</t>
  </si>
  <si>
    <t>P</t>
  </si>
  <si>
    <t>Q</t>
  </si>
  <si>
    <t>Ř</t>
  </si>
  <si>
    <t>S</t>
  </si>
  <si>
    <t>Š</t>
  </si>
  <si>
    <t>Ť</t>
  </si>
  <si>
    <t>U</t>
  </si>
  <si>
    <t>Ú</t>
  </si>
  <si>
    <t>V</t>
  </si>
  <si>
    <t>W</t>
  </si>
  <si>
    <t>Ý</t>
  </si>
  <si>
    <t>Ž</t>
  </si>
  <si>
    <r>
      <t xml:space="preserve">Přehled o příjmech a výdajích ze samostatné výdělečné činnosti a úhrnu záloh na pojistné </t>
    </r>
    <r>
      <rPr>
        <b/>
        <sz val="7"/>
        <color indexed="10"/>
        <rFont val="Arial"/>
        <family val="2"/>
      </rPr>
      <t>( §24 odst. 2 zák. č. 592/1992 Sb ve znění pozdějších předpisů )</t>
    </r>
  </si>
  <si>
    <t>Přehled</t>
  </si>
  <si>
    <t>OSVČ</t>
  </si>
  <si>
    <t xml:space="preserve">za rok </t>
  </si>
  <si>
    <t>25 5405 Mfin 5405 vzor č.17</t>
  </si>
  <si>
    <t>formulář je platný pro zdaňovací období započatá v roce 2010</t>
  </si>
  <si>
    <t xml:space="preserve">SPOLEČNÉ ÚDAJE </t>
  </si>
  <si>
    <t>vyplnění položek není povinné, může však ulehčit práci</t>
  </si>
  <si>
    <t>06 Příjmení</t>
  </si>
  <si>
    <t>07 Rodné příjmení</t>
  </si>
  <si>
    <t>09 Titul</t>
  </si>
  <si>
    <t>10 Státní příslušnost</t>
  </si>
  <si>
    <t>11 Číslo pasu</t>
  </si>
  <si>
    <t>12 Obec</t>
  </si>
  <si>
    <t>14 Číslo popisné / orientační</t>
  </si>
  <si>
    <t>Řádek</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</si>
  <si>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</si>
  <si>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</si>
  <si>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</si>
  <si>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</si>
  <si>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</si>
  <si>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</si>
  <si>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</si>
  <si>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</si>
  <si>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</si>
  <si>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</si>
  <si>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</si>
  <si>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</si>
  <si>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</si>
  <si>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</si>
  <si>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</si>
  <si>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</si>
  <si>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</si>
  <si>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</si>
  <si>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</si>
  <si>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</si>
  <si>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</si>
  <si>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</si>
  <si>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</si>
  <si>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</si>
  <si>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</si>
  <si>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z toho : úroky</t>
  </si>
  <si>
    <t>z toho : odpisy dlouhodobého majetku</t>
  </si>
  <si>
    <t>Telefon</t>
  </si>
  <si>
    <t>Příjmení, jméno, titul manželky (manžela)</t>
  </si>
  <si>
    <t>Částka podle § 35ba odst. 1</t>
  </si>
  <si>
    <t>písm. a) zákona (na poplatníka)</t>
  </si>
  <si>
    <t>Úhrn příjmů plynoucí ze zahraničí zvýšený o povinné pojistné podle § 6 odst. 13 zákona</t>
  </si>
  <si>
    <t>Základ daně (36a + kladná hodnota z ř. 41a)</t>
  </si>
  <si>
    <t>Tab.č.1 ÚDAJE O MANŽELCE ( MANŽELOVI )</t>
  </si>
  <si>
    <t>Daň po uplatnění slev podle § 35, § 35a, § 35b  a § 35ba zákona ( ř. 60 - ř. 70 )</t>
  </si>
  <si>
    <t>15. Účtování v hospodářském roce ( § 7 odst. 12 zák. č. 586/1992 Sb. ) :</t>
  </si>
  <si>
    <t>Příjmení a jméno(-a)</t>
  </si>
  <si>
    <t>Sleva na dani ( částka z ř. 72, uplatněná maximálně do výše daně na ř. 71 )</t>
  </si>
  <si>
    <t>Platební kalendář daňových povinností 2011-2012</t>
  </si>
  <si>
    <t>Sražená daň podle § 38f odst. 12 zákona</t>
  </si>
  <si>
    <t>Potvrzení o zaplacených částkách na soukromé životní pojištění</t>
  </si>
  <si>
    <t>Potvrzení o zaplacených částkách na penzijní připojištění</t>
  </si>
  <si>
    <t>Datum narození / Evidenční číslo osvědčení daňového poradce / IČ právnické osoby</t>
  </si>
  <si>
    <r>
      <t>Fyzická osoba oprávněná k podpisu</t>
    </r>
    <r>
      <rPr>
        <sz val="9"/>
        <rFont val="Arial CE"/>
        <family val="0"/>
      </rPr>
      <t xml:space="preserve"> </t>
    </r>
    <r>
      <rPr>
        <sz val="8"/>
        <rFont val="Arial CE"/>
        <family val="0"/>
      </rPr>
      <t>( je-li daňový subjekt či zástupce právnickou osobou )</t>
    </r>
    <r>
      <rPr>
        <sz val="9"/>
        <rFont val="Arial CE"/>
        <family val="0"/>
      </rPr>
      <t>,</t>
    </r>
  </si>
  <si>
    <t>kód banky</t>
  </si>
  <si>
    <t>V..................................................................dne..................................... Podpis poplatníka ( zástupce ) ......................................</t>
  </si>
  <si>
    <t>Kč.</t>
  </si>
  <si>
    <t xml:space="preserve">PROHLAŠUJI, ŽE VŠECHNY MNOU UVEDENÉ ÚDAJE V TOMTO PŘIZNÁNÍ JSOU PRAVDIVÉ A ÚPLNÉ A STVRZUJI JE SVÝM PODPISEM. </t>
  </si>
  <si>
    <t>Rodné číslo:</t>
  </si>
  <si>
    <t>Úhrn částek podle § 5, § 23 zákona a ostatní úpravy podle zákona snižující - uveďte úhrn částek snižujících výsledek hospodaření nebo rozdíl mezi příjmy a výdaji. Podkladem jsou částky uvedené v odd. E na str. (2)</t>
  </si>
  <si>
    <t>Úhrn částek podle § 5, § 23 zákona a ostatní úpravy podle zákona zvyšující - uveďte úhrn částek zvyšujících výsledek hospodaření nebo rozdíl mezi příjmy a výdaji. Podkladem jsou částky uvedené v odd. E na str. (2)</t>
  </si>
  <si>
    <t>Datum zahájení činnosti</t>
  </si>
  <si>
    <t>Jste-li účastníkem sdružení, které není právnickou osobou, vyplňte údaje o ostatních členech sdružení</t>
  </si>
  <si>
    <t>Jména</t>
  </si>
  <si>
    <t>Jste-li osoba, která rozděluje příjmy a výdaje podle § 13 zákona, uveďte údaje o spolupracující osobě</t>
  </si>
  <si>
    <t>1) Z předtištěných možností v rámečku vyberte odpovídající varantu a označte křížkem</t>
  </si>
  <si>
    <t>Úhrn částek podle § 5, § 23 zákona a ostatní úpravy podle zákona zvyšující rozdíl mezi příjmy a výdaji nebo výsledek hospodaření před zdaněním (zisk,ztráta)</t>
  </si>
  <si>
    <t>Úhrn částek podle § 5, § 23  zákona a ostatní úpravy podle zákona snižující rozdíl mezi příjmy a výdaji nebo výsledek hospodaření před zdaněním (zisk,ztráta)</t>
  </si>
  <si>
    <t xml:space="preserve">Příjmy ze zdrojů v zahraničí </t>
  </si>
  <si>
    <t xml:space="preserve">Koeficient zápočtu (ř. 321 - ř. 322) děleno ř. 42 výsledek vynásobte stem </t>
  </si>
  <si>
    <t>Řádek 43</t>
  </si>
  <si>
    <t>Z částky daně zaplacené v zahraničí lze maximálně započítat (ř. 57 násobeno ř. 324 děleno stem)</t>
  </si>
  <si>
    <t>podle § 34 odst. 1 zákona č. 586/1992 Sb., o daních z příjmů, ve znění pozdějších předpisů</t>
  </si>
  <si>
    <t>Zdaňovací období, ve kterém daňová ztráta vznikla</t>
  </si>
  <si>
    <t>25 5405/P6 MFin 5405/P6 - vzor č. 1</t>
  </si>
  <si>
    <t>pro poplatníky uplatňující nárok a vyloučení dvojího zdanění podle § 38f odst. 10 zákona č. 586/1992 Sb.,</t>
  </si>
  <si>
    <t>Sloupec č. 1</t>
  </si>
  <si>
    <t>Sloupec č. 2</t>
  </si>
  <si>
    <t>Sloupec č. 3</t>
  </si>
  <si>
    <t>Sloupec č. 4</t>
  </si>
  <si>
    <t>Sloupec č. 5</t>
  </si>
  <si>
    <r>
      <t>5. příjmy</t>
    </r>
    <r>
      <rPr>
        <sz val="8"/>
        <rFont val="Arial"/>
        <family val="0"/>
      </rPr>
      <t xml:space="preserve"> - uveďte výši příjmů ze zdrojů v tomto státě, ustanovenou podle § 38f odst. 3 zákona, nebo v případě, že nemáte k dispozici doklady zahraničního správce daně, uveďte odhadovanou výši příjmů, příjmy ze závislé činosti uveďte v souladu s § 6 odst. 14 zákona</t>
    </r>
  </si>
  <si>
    <t>písm. b) zákona (na manželku/manžela)</t>
  </si>
  <si>
    <t>písm. e) zákona ( na držitele průkazky ZTP/P )</t>
  </si>
  <si>
    <t>písm. f) zákona (studium)</t>
  </si>
  <si>
    <t>Výkaz vyplňte prosím v celých Kč !</t>
  </si>
  <si>
    <t>Odst. 5 zákona (penzijní připojištění)</t>
  </si>
  <si>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</si>
  <si>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</si>
  <si>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</si>
  <si>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</si>
  <si>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</si>
  <si>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</si>
  <si>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</si>
  <si>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</si>
  <si>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</si>
  <si>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</si>
  <si>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</si>
  <si>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</si>
  <si>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</si>
  <si>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r>
      <t xml:space="preserve">Popis úpravy podle § 5, § 23 zákona </t>
    </r>
    <r>
      <rPr>
        <b/>
        <sz val="8"/>
        <rFont val="Arial"/>
        <family val="2"/>
      </rPr>
      <t>snižující</t>
    </r>
    <r>
      <rPr>
        <sz val="8"/>
        <rFont val="Arial"/>
        <family val="2"/>
      </rPr>
      <t xml:space="preserve"> výsledek hospodaření nebo rozdíl mezi příjmy a výdaji</t>
    </r>
  </si>
  <si>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</si>
  <si>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</si>
  <si>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</si>
  <si>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</si>
  <si>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</si>
  <si>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Výpočet dílčích základů daně z příjmů  z pronájmu (§9 zákona) a z ostatních příjmů (§10 zákona)</t>
  </si>
  <si>
    <r>
      <t>Dosáhl jsem příjmů ze společného jmění manželů</t>
    </r>
    <r>
      <rPr>
        <vertAlign val="superscript"/>
        <sz val="8"/>
        <rFont val="Arial"/>
        <family val="2"/>
      </rPr>
      <t>1)</t>
    </r>
  </si>
  <si>
    <t>Rozdíl mezi příjmy a výdaji (ř. 201 - ř. 202) nebo výsledek hospodaření před zdaněním (zisk,ztráta)</t>
  </si>
  <si>
    <r>
      <t>1)</t>
    </r>
    <r>
      <rPr>
        <sz val="7"/>
        <rFont val="Arial"/>
        <family val="2"/>
      </rPr>
      <t xml:space="preserve"> Označte křížkem odpovídající variantu.</t>
    </r>
  </si>
  <si>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</si>
  <si>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</si>
  <si>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</si>
  <si>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</si>
  <si>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</si>
  <si>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Jméno</t>
  </si>
  <si>
    <t>Příjmení</t>
  </si>
  <si>
    <t>Podíl na příjmech v %</t>
  </si>
  <si>
    <t>Podíl na výdajích v %</t>
  </si>
  <si>
    <t>Dlouhodobý nehmotný majetek</t>
  </si>
  <si>
    <t>Cenné papíry a peněžní vklady</t>
  </si>
  <si>
    <t>5.</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</si>
  <si>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</si>
  <si>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</si>
  <si>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</si>
  <si>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</si>
  <si>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</si>
  <si>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</si>
  <si>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</si>
  <si>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r>
      <t>05 DAP zpracoval a předkládá daňový poradce na základě plné moci k zastupování, která byla podána správci daně před uplynutím neprodloužené lhůty</t>
    </r>
    <r>
      <rPr>
        <vertAlign val="superscript"/>
        <sz val="8"/>
        <rFont val="Arial CE"/>
        <family val="2"/>
      </rPr>
      <t>1)</t>
    </r>
  </si>
  <si>
    <t>13 Ulice/část obce</t>
  </si>
  <si>
    <t>20 Ulice/část obce</t>
  </si>
  <si>
    <t>24 Ulice/část obce</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</si>
  <si>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</si>
  <si>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</si>
  <si>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</si>
  <si>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</si>
  <si>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</si>
  <si>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</si>
  <si>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</si>
  <si>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</si>
  <si>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</si>
  <si>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</si>
  <si>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</si>
  <si>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</si>
  <si>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</si>
  <si>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</si>
  <si>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</si>
  <si>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</si>
  <si>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</si>
  <si>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</si>
  <si>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</si>
  <si>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t>Titul</t>
  </si>
  <si>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</si>
  <si>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</si>
  <si>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</si>
  <si>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</si>
  <si>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Dílčí základ daně podle § 6 zákona ( ř. 31 + ř. 32 - ř. 33 )</t>
  </si>
  <si>
    <t xml:space="preserve">Úhrn řádků (ř. 37 + ř. 38 + ř. 39 + ř. 40). </t>
  </si>
  <si>
    <t xml:space="preserve">Základ daně snížený o nezdanitelné části základu daně a položky odčitatelné od základu daně ( ř.45 - ř.54 ) </t>
  </si>
  <si>
    <t>Daň podle § 16 zákona</t>
  </si>
  <si>
    <r>
      <t xml:space="preserve">Daň celkem zaokrouhlená </t>
    </r>
    <r>
      <rPr>
        <b/>
        <sz val="8"/>
        <rFont val="Arial CE"/>
        <family val="2"/>
      </rPr>
      <t>na celé Kč</t>
    </r>
    <r>
      <rPr>
        <sz val="8"/>
        <rFont val="Arial CE"/>
        <family val="2"/>
      </rPr>
      <t xml:space="preserve"> nahoru ( ř.58 )</t>
    </r>
  </si>
  <si>
    <t>Zaplacená daňová povinnost ( záloha ) podle § 38gb odst. 4 zákona</t>
  </si>
  <si>
    <t>k Přiznání k dani z příjmů fyzických osob za zdaňovací období</t>
  </si>
  <si>
    <t>číslo</t>
  </si>
  <si>
    <t>identifikační údaje ( adresa )</t>
  </si>
  <si>
    <t>stát zdroje příjmů</t>
  </si>
  <si>
    <t>zaplacená daň</t>
  </si>
  <si>
    <t>daň</t>
  </si>
  <si>
    <t>příjmy</t>
  </si>
  <si>
    <t>Poznámky ke sloupcům :</t>
  </si>
  <si>
    <r>
      <t>1. Identifikační údaje</t>
    </r>
    <r>
      <rPr>
        <sz val="8"/>
        <rFont val="Arial"/>
        <family val="0"/>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</si>
  <si>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0"/>
      </rPr>
      <t xml:space="preserve"> - uveďte stát zdroje zahraničních příjmů</t>
    </r>
  </si>
  <si>
    <r>
      <t>3. zaplacená daň</t>
    </r>
    <r>
      <rPr>
        <sz val="8"/>
        <rFont val="Arial"/>
        <family val="0"/>
      </rPr>
      <t xml:space="preserve"> - uveďte částku daně zaplacené v tomto státě v místní měně</t>
    </r>
  </si>
  <si>
    <r>
      <t>4. daň</t>
    </r>
    <r>
      <rPr>
        <sz val="8"/>
        <rFont val="Arial"/>
        <family val="0"/>
      </rPr>
      <t xml:space="preserve"> - uveďte částku daně zaplacené v tomto státě přepočtenou na Kč, nebo v případě, že nemáte k dispozici doklady zahraničního správce daně, uveďte předpokládanou výši daně uplatněnou v daňovém přiznání</t>
    </r>
  </si>
  <si>
    <r>
      <t>1)</t>
    </r>
    <r>
      <rPr>
        <sz val="7"/>
        <rFont val="Arial CE"/>
        <family val="2"/>
      </rPr>
      <t xml:space="preserve"> Označte křížkem odpovídající variantu.</t>
    </r>
  </si>
  <si>
    <t>Název přílohy</t>
  </si>
  <si>
    <t>1.</t>
  </si>
  <si>
    <t>2.</t>
  </si>
  <si>
    <t>3.</t>
  </si>
  <si>
    <t>Příloha č.1 - "Výpočet dílčího základu daně z příjmů z podnikání a z jiné samostatné výdělečné činnosti ( § 7 zákona )"</t>
  </si>
  <si>
    <t>Další přílohy výše neuvedené</t>
  </si>
  <si>
    <t>Počet příloh celkem</t>
  </si>
  <si>
    <t>1. ODDÍL - Údaje o poplatníkovi</t>
  </si>
  <si>
    <t>ne</t>
  </si>
  <si>
    <t>xxxx</t>
  </si>
  <si>
    <t>Zásoby</t>
  </si>
  <si>
    <t>Daň uznaná k zápočtu (ř. 323 maximálně však do výše ř. 325)</t>
  </si>
  <si>
    <t xml:space="preserve">Rozdíl řádků (ř. 323 - ř. 326) </t>
  </si>
  <si>
    <t>Pohledávky ( bez půjček )</t>
  </si>
  <si>
    <t>Úvěry a půjčky ( poskytnuté )</t>
  </si>
  <si>
    <t xml:space="preserve">11.854,50 Kč x Řádek 6         </t>
  </si>
  <si>
    <t>Úvěry a půjčky ( přijaté )</t>
  </si>
  <si>
    <t>Příjmy</t>
  </si>
  <si>
    <t>Výdaje</t>
  </si>
  <si>
    <t>Rodné číslo</t>
  </si>
  <si>
    <t>poplatník</t>
  </si>
  <si>
    <t>DIČ</t>
  </si>
  <si>
    <t>%</t>
  </si>
  <si>
    <t>Druh příjmů podle § 10 odst. 1 zákona</t>
  </si>
  <si>
    <t>Uplatněné odpisy celkem</t>
  </si>
  <si>
    <t>Z toho odpisy nemovitostí</t>
  </si>
  <si>
    <t>Finančnímu úřadu v, ve, pro,</t>
  </si>
  <si>
    <t>01 Daňové identifikační číslo</t>
  </si>
  <si>
    <t>02 Rodné číslo</t>
  </si>
  <si>
    <t>řádné</t>
  </si>
  <si>
    <t>Adresa pobytu na území České republiky, kde se poplatník obvykle ve zdaňovacím období zdržoval</t>
  </si>
  <si>
    <t>finanční úřad</t>
  </si>
  <si>
    <t>PSČ (Post code)</t>
  </si>
  <si>
    <t>2. Údaje o samostatné výdělečné činnosti a daňovém přiznání</t>
  </si>
  <si>
    <t>12. Jsem poplatníkem daně z příjmů stanovené paušální částkou :</t>
  </si>
  <si>
    <t>ze dne</t>
  </si>
  <si>
    <t>prodlouženo do dne</t>
  </si>
  <si>
    <t>Rodné číslo OSVČ</t>
  </si>
  <si>
    <t>Email :</t>
  </si>
  <si>
    <t>Potvrzení o poskytnutém úvěru na bytové potřeby a o výši úroků z tohoto úvěru</t>
  </si>
  <si>
    <t>1. Příjmení</t>
  </si>
  <si>
    <t>2. Jméno</t>
  </si>
  <si>
    <t>3. Titul</t>
  </si>
  <si>
    <t>4. Datum narození</t>
  </si>
  <si>
    <t>5. Ulice</t>
  </si>
  <si>
    <t>6. Číslo popisné/orient.</t>
  </si>
  <si>
    <t>7. Obec</t>
  </si>
  <si>
    <t>8. Stát</t>
  </si>
  <si>
    <t>jen hlavní</t>
  </si>
  <si>
    <t>jen vedlejší</t>
  </si>
  <si>
    <t>hlavní i vedlejší</t>
  </si>
  <si>
    <t>10.  Daňové přiznání zpracovává a předkládá daňový poradce :</t>
  </si>
  <si>
    <t>11.  Jsem povinen / povinna podávat daňové přiznání :</t>
  </si>
  <si>
    <t>1. Identifikace osoby samostatně výdělečně činné ( OSVČ )</t>
  </si>
  <si>
    <t>-</t>
  </si>
  <si>
    <t>hlavní</t>
  </si>
  <si>
    <t>vedlejší</t>
  </si>
  <si>
    <t>strana 1</t>
  </si>
  <si>
    <t>HHHHHHHHHHHHHHHH</t>
  </si>
  <si>
    <t>Nastavení psacího stroje</t>
  </si>
  <si>
    <t>Datum přijetí formuláře</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</si>
  <si>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</si>
  <si>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</si>
  <si>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</si>
  <si>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</si>
  <si>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Úhrn dílčích zákldů daně podle § 7 až § 10 zákona po vynětí ( ř. 41- úhrn vyňatých příjmů ze zdrojů v zahraničí podle § 7 až § 10 zákona nebo ř. 41)</t>
  </si>
  <si>
    <t>(neobsazeno)</t>
  </si>
  <si>
    <t>Uplatňovaná výše ztráty - vzniklé a vyměřené za předcházející zdaňovací období maximálně do výše ř. 41a</t>
  </si>
  <si>
    <t>Základ daně po odečtení ztráty (ř. 42 - ř. 44 )</t>
  </si>
  <si>
    <t>Úhrn slev na dani podle § 35, § 35a, § 35b a § 35 ba zákona ( ř. 62 + ř. 63 + ř. 64 + ř. 65a + ř. 65b + ř. 66 + ř. 67 + ř. 68 + ř. 69 )</t>
  </si>
  <si>
    <t>Doklad o poskytnutém daru</t>
  </si>
  <si>
    <t>Potvrzení o zaplacené úhradě na další vzdělávání</t>
  </si>
  <si>
    <t xml:space="preserve">přeplatku na dani z příjmů fyzických osob  </t>
  </si>
  <si>
    <t>Rozdíl mezi příjmy a výdaji ( ř. 101 - ř. 102 ) nebo výsledek hospodaření ( zisk, ztráta )</t>
  </si>
  <si>
    <t>CZ - NACE</t>
  </si>
  <si>
    <t>Příjmy ze zdrojů v zahraničí - metoda zápočtu daně zaplacené v zahraničí</t>
  </si>
  <si>
    <t>Daň zaplacená v zahraničí podle § 6 odst. 14 zákona</t>
  </si>
  <si>
    <t>Daň podle §16 zákona ( ř. 57 ) nebo částka z ř. 330 přílohy č. 3 DAP</t>
  </si>
  <si>
    <t>Příloha č.2 - "Výpočet dílčích základů daně z příjmů z pronájmu ( § 9 zákona ) a z ostatních příjmů ( § 10 zákona )"</t>
  </si>
  <si>
    <t>Z částky daně zaplacené v zahraničí lze maximálně započítat (ř. 57 násobeno ř. 324, děleno stem)</t>
  </si>
  <si>
    <t>Rozdíl řádků (ř.57 - ř.328 )</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</si>
  <si>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</si>
  <si>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</si>
  <si>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</si>
  <si>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</si>
  <si>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</si>
  <si>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</si>
  <si>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</si>
  <si>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</si>
  <si>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</si>
  <si>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</si>
  <si>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</si>
  <si>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pro poplatníky uplatňující odčitatelnou položku</t>
  </si>
  <si>
    <t>List č.</t>
  </si>
  <si>
    <t xml:space="preserve">S A M O S T A T N Ý   L I S T </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</si>
  <si>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</si>
  <si>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</si>
  <si>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</si>
  <si>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</si>
  <si>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</si>
  <si>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</si>
  <si>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</si>
  <si>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</si>
  <si>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</si>
  <si>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</si>
  <si>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21 Číslo popis./ orientační</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</si>
  <si>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</si>
  <si>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</si>
  <si>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</si>
  <si>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</si>
  <si>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</si>
  <si>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</si>
  <si>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</si>
  <si>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</si>
  <si>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</si>
  <si>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</si>
  <si>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</si>
  <si>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</si>
  <si>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</si>
  <si>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t>Dílčí základ daně nebo ztráta z podnikání a z jiné samostané výdělečné činnosti podle § 7 zákona (ř. 113 přílohy č. 1 DAP)</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</si>
  <si>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</si>
  <si>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</si>
  <si>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</si>
  <si>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</si>
  <si>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</si>
  <si>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písm. b) zákona (na manželku/manžela, která/který je držitelem ZTP/P)</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</si>
  <si>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</si>
  <si>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</si>
  <si>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</si>
  <si>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</si>
  <si>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Úhrn sražených záloh na daň z příjmů ze závislé činnosti a z funkčních požitků ( po slevách na dani )</t>
  </si>
  <si>
    <t>měna, ve které je účet veden :</t>
  </si>
  <si>
    <t>Vlastník účtu</t>
  </si>
  <si>
    <r>
      <t>Vedu daňovou evidenci</t>
    </r>
    <r>
      <rPr>
        <vertAlign val="superscript"/>
        <sz val="8"/>
        <rFont val="Arial CE"/>
        <family val="2"/>
      </rPr>
      <t>1</t>
    </r>
    <r>
      <rPr>
        <sz val="8"/>
        <rFont val="Arial CE"/>
        <family val="0"/>
      </rPr>
      <t>)</t>
    </r>
  </si>
  <si>
    <t>Adresa místa pobytu v den podání DAP</t>
  </si>
  <si>
    <t>Adresa místa trvalého pobytu k poslednímu dni kalendářního roku, za který se daň vyměřuje</t>
  </si>
  <si>
    <t>25 5405 MFin 5405 vzor č.17</t>
  </si>
  <si>
    <t>Sleva podle § 35a nebo § 35b zákona</t>
  </si>
  <si>
    <t>písm. c) zákona (na poživatele invalidního důchodu pro invaliditu prvního nebo druhého stupně)</t>
  </si>
  <si>
    <t>písm. d) zákona (na poživatele invalidního důchodu pro invaliditu třetího stupně)</t>
  </si>
  <si>
    <t>Poslední známá daň</t>
  </si>
  <si>
    <t>Zjištěná daň podle § 141 zákona č. 280/2009 Sb., daňového řádu (ř. 74)</t>
  </si>
  <si>
    <t>Zjištěná ztráta podle § 141 zákona č. 280/2009 Sb., daňového řádu (ř. 61)</t>
  </si>
  <si>
    <t>Příloha č.3 - "Výpočet daně z příjmů ze zahraničí ( § 38f zákona )" včetně Samostatných listů 1. oddílu</t>
  </si>
  <si>
    <t>Důvody pro podání dodatečného DAP</t>
  </si>
  <si>
    <t>Daňový subjekt / osoba oprávněná k podpisu</t>
  </si>
  <si>
    <r>
      <t>2)</t>
    </r>
    <r>
      <rPr>
        <sz val="7"/>
        <rFont val="Arial CE"/>
        <family val="2"/>
      </rPr>
      <t xml:space="preserve"> Údaj vyplňte, </t>
    </r>
    <r>
      <rPr>
        <b/>
        <sz val="7"/>
        <rFont val="Arial CE"/>
        <family val="0"/>
      </rPr>
      <t>pouze</t>
    </r>
    <r>
      <rPr>
        <sz val="7"/>
        <rFont val="Arial CE"/>
        <family val="2"/>
      </rPr>
      <t xml:space="preserve"> máte-li kód rozlišení typu DAP v případech uvedených v § 38gb zákona a dále v případech uvedených v § 239 a v § 244 zákona č. 280/2009 Sb., daňového řádu, ve znění pozdějších předpisů</t>
    </r>
  </si>
  <si>
    <t>Podle ust. § 154 a155  zákona č. 280/2009 Sb., daňového řádu, ve znění pozdějších předpisů, žádám o vrácení :</t>
  </si>
  <si>
    <t>ke dni  31.12.2010</t>
  </si>
  <si>
    <t>je součástí tiskopisu P Ř I Z N Á N Í k dani z příjmů fyzických osob za zdaňovací období 2010 - 25 5405 MFin 5405 vzor č.17 (dále jen "DAP")</t>
  </si>
  <si>
    <t>25 5405/P1 MFin 5405/P1 - vzor č. 6</t>
  </si>
  <si>
    <t>Vyplňte pouze v případě, vedete-li daňovou evidenci podle §7b zákona. Údaje, prosím, vyplňte v celých Kč.</t>
  </si>
  <si>
    <t>je součástí tiskopisu P Ř I Z N Á N Í k dani z příjmů fyzických osob za zdaňovací období 2010  - 25 5405 MFin 5405 vzor č.17 (dále jen "DAP").</t>
  </si>
  <si>
    <t xml:space="preserve">Výpočet daně z příjmů ze zdrojů v zahraničí ( § 38f zákona )  </t>
  </si>
  <si>
    <t>25 5405/P2 MFin 5405/P2 - vzor č. 6</t>
  </si>
  <si>
    <r>
      <t xml:space="preserve">Podle §38f odst. 8 zákona se metoda prostého zápočtu provádí za každý stát samostatně. Proto v případě, že Vám plynou příjmy z více států, použijte k výpočtu za každý další stát Samostatný list </t>
    </r>
    <r>
      <rPr>
        <b/>
        <sz val="8"/>
        <rFont val="Arial CE"/>
        <family val="2"/>
      </rPr>
      <t>Přílohy č. 3</t>
    </r>
    <r>
      <rPr>
        <sz val="8"/>
        <rFont val="Arial CE"/>
        <family val="2"/>
      </rPr>
      <t xml:space="preserve"> zveřejněný na webové adrese </t>
    </r>
    <r>
      <rPr>
        <b/>
        <sz val="8"/>
        <rFont val="Arial CE"/>
        <family val="2"/>
      </rPr>
      <t>http://cds.mfcr.cz.</t>
    </r>
  </si>
  <si>
    <t>25 5405/P3 MFin 5405/P3 - vzor č. 6</t>
  </si>
  <si>
    <t>Přehled o příjmech a výdajích OSVČ za rok 2010</t>
  </si>
  <si>
    <t>9. V roce 2010 jsem vykonával/a samostatnou výdělečnou činnost :</t>
  </si>
  <si>
    <t>Datová schránka</t>
  </si>
  <si>
    <t>3. Vedlejší samostatná výdělečná činnost-podle ust. § 9 odst. 6 písm. a) až e)  zák. č. 155/1995 Sb. v roce 2010</t>
  </si>
  <si>
    <t>V roce 2010 jsem vedlejší SVČ vykonával/a v měsících :</t>
  </si>
  <si>
    <t>18.3 Osobní péče o osobu mladší 10 let, která je závislá na péči jiné osoby ve stupni I, nebo o osobu, která je závislá na péči jiné osoby ve stupni II - IV</t>
  </si>
  <si>
    <t>omezená verze</t>
  </si>
  <si>
    <t>Tato verze je použitelná jen pro fyzické osoby, u nichž :</t>
  </si>
  <si>
    <t>* daňový základ nepřekročí částku 400.000,- Kč ( řádek 42 )</t>
  </si>
  <si>
    <t>* příjmy podle § 7 zákona nepřekročí částku 800.000,- Kč ( řádek 101 )</t>
  </si>
  <si>
    <t>* roční úhrn čistého obratu nepřekročí částku 800.000,- Kč</t>
  </si>
  <si>
    <t>* příjmy podle § 9 zákona nepřekročí částku 800.000,- Kč ( řádek 201 )</t>
  </si>
  <si>
    <t>* příjmy podle § 10 zákona nepřekročí částku 800.000,- Kč ( řádek 207 )</t>
  </si>
  <si>
    <t>Pokud dojde k překročených nastavených mezí, v některých polích se objeví text LIMIT, následkem čehož přestane formulář pracovat korektně.</t>
  </si>
  <si>
    <t>Neomezenou verzi formuláře lze stáhnout na této adrese</t>
  </si>
  <si>
    <t>Formulář je určen výhradně pro Microsoft Excel. V ostatních obdobných programech nemusí fungovat správně !</t>
  </si>
  <si>
    <t xml:space="preserve">Tento formulář obsahuje daňové přiznání k dani z příjmů fyzických osob, přehled pro sociální správu a přehled pro ostatní zdravotní pojišťovny, vše pro rok 2010, a to v omezené verzi. Omezení jsou popsaná na listu UVOD tohoto formuláře. Formulář pro ostatní pojišťovny je obecný formulář, za jehož základ slouží formulář pro VZP. V minulých letech tento formulář akceptovaly bez výjimky např. Zdravotní pojišťovna Ministerstva vnitra ČR nebo Vojenská zdravotní pojišťovna. Pokud Vaše pojišťovna nehodlá tento formulář akceptovat, bude nutné přehled pro zdravotní pojišťovnu zpracovat na tiskopise, který Vám Vaše zdravotní pojišťovna zaslala. Náš formulář můžete použít případně pro kontrolu správnosti výpočtu. </t>
  </si>
  <si>
    <t>4. Údaje o daňovém základu OSVČ za rok 2010 a další údaje podle §15 odst. 1 zák. č. 589/1992 Sb.</t>
  </si>
  <si>
    <r>
      <t>použijte (pokud nemám vůči OSSZ/PSSZ/MSSZ Brno splatný závazek ) na úhradu</t>
    </r>
    <r>
      <rPr>
        <b/>
        <sz val="8"/>
        <color indexed="10"/>
        <rFont val="Arial"/>
        <family val="2"/>
      </rPr>
      <t xml:space="preserve"> záloh na pojistné</t>
    </r>
  </si>
  <si>
    <t>Přehled o příjmech a výdajích OSVČ za rok 2010 - 2.strana</t>
  </si>
  <si>
    <t>8. Přihláška k účasti na důchodovém pojištění OSVČ v roce 2010</t>
  </si>
  <si>
    <t>Vzhledem k tomu, že jsem v roce 2010 nedosáhl/a z výkonu vedlejší samostatné výdělečné činnosti zákonem stanoveného příjmu pro povinnou účast na důchodovém pojištění OSVČ, přihlašuji se k této účasti dnem podání tohoto Přehledu :</t>
  </si>
  <si>
    <t>6. Výše zálohy na důchodové pojištění a příspěvek na státní politiku zaměstnanosti ( DP ) na rok 2011</t>
  </si>
  <si>
    <t>Název příslušné OSSZ/PSSZ/MSSZ Brno</t>
  </si>
  <si>
    <t>Prohlašuji, že všechny údaje uvedené v tomto Přehledu jsou pravdivé, a že OSSZ/PSSZ/MSSZ Brno ohlásím všechny změny údajů, a to do 8 dnů ode dne, kdy jsem se o těchto změnách dozvěděl/a.</t>
  </si>
  <si>
    <r>
      <t>za rok 2010 o době trvání zaměstnání, které zakládá účast na nemocenském pojištění zaměstnanců, a jde-li o společníky a jednatele s.r.o., komanditisty komanditních společností či členy družstev, kteří vykonávají činnost v orgánech družstva mimo pracovně právní vztah</t>
    </r>
    <r>
      <rPr>
        <b/>
        <vertAlign val="superscript"/>
        <sz val="9"/>
        <rFont val="Arial"/>
        <family val="2"/>
      </rPr>
      <t>3</t>
    </r>
    <r>
      <rPr>
        <b/>
        <sz val="9"/>
        <rFont val="Arial"/>
        <family val="2"/>
      </rPr>
      <t>, účast na důchodovém pojištění, pro účely posouzení výkonu vedlejší samostatné výdělečné činnosti.</t>
    </r>
  </si>
  <si>
    <r>
      <t>(Potvrzení nutno doložit u povinně dokládaných údajů</t>
    </r>
    <r>
      <rPr>
        <b/>
        <vertAlign val="superscript"/>
        <sz val="9"/>
        <rFont val="Arial"/>
        <family val="2"/>
      </rPr>
      <t>4</t>
    </r>
    <r>
      <rPr>
        <b/>
        <sz val="9"/>
        <rFont val="Arial"/>
        <family val="2"/>
      </rPr>
      <t xml:space="preserve"> nejpozději do konce kalendářního měsíce následujícího po měsíci, ve kterém byl podán přehled.)</t>
    </r>
  </si>
  <si>
    <t>Účast na nemocenském pojištění zaměstnanců, resp. účast na důchodovém pojištění fyzické osoby v roce 2010 trvala :</t>
  </si>
  <si>
    <t>Podpis a razítko zaměstnavatele</t>
  </si>
  <si>
    <t>3 Osoby uvedené v § 5 odst. 1 písm. w) a x) zák. č. 155/1995 Sb., o důchodovém pojištění, v platném znění.</t>
  </si>
  <si>
    <t>4 www.cssz.cz, OSVČ, druhy SVČ – poslední odkaz.</t>
  </si>
  <si>
    <t>Potvrzení slouží pro posouzení výkonu vedlejší samostatné výdělečné činnosti ve smyslu ust. § 9 odst. 6 písm. a) zák. č. 155/1995 Sb., ve znění
pozdějších předpisů, a § 13a odst. 8 zák. č. 589/1992 Sb., ve znění pozdějších předpisů.
Účastí na nemocenském pojištění v kalendářním měsíci roku 2010 se u zaměstnanců vykonávajících zaměstnání malého rozsahu rozumí
dosažení rozhodného příjmu dle § 6 odst. 5 zákona č. 187/2006 Sb., o nemocenském pojištění, v platném znění, tj. ve výši 2000 Kč.
Účastí na důchodovém pojištění v kalendářním měsíci roku 2010 se u osob účastných pouze důchodového pojištění rozumí zaúčtování příjmu
započitatelného do vyměřovacího základu pro stanovení pojistného alespoň ve výši rozhodného příjmu dle § 8 odst. 2 zák. č. 155/1995 Sb.,
o důchodovém pojištění, v platném znění, tj. ve výši 6000 Kč.
Potvrzení obsahující výše uvedené údaje je organizace povinna vydat podle ust. § 42 zák. č. 582/1991 Sb., o organizaci a provádění sociálního
zabezpečení, v platném znění: zaměstnanci, popřípadě zaměstnanci, jehož zaměstnání skončilo, na jeho žádost; okresní/Pražské/v Brně
Městské správě sociálního zabezpečení na její žádost.
Potvrzení je organizace povinna vydat do 8 dnů od obdržení žádosti.</t>
  </si>
  <si>
    <t>o studiu pro účely posouzení výkonu vedlejší samostatné výdělečné činnosti</t>
  </si>
  <si>
    <t>(Potvrzení nutno doložit nejpozději do konce kalendářního měsíce následujícího po měsíci, ve kterém byl podán přehled.)</t>
  </si>
  <si>
    <t>je od</t>
  </si>
  <si>
    <t>studentem střední/vysoké školy*).</t>
  </si>
  <si>
    <t>Podpis a razítko školy</t>
  </si>
  <si>
    <t>Potvrzení slouží pro posouzení výkonu vedlejší samostatné výdělečné činnosti ve smyslu ust. § 9 odst. 6 písm. e) zák. č. 155/1995 Sb., ve znění pozdějších předpisů a § 13a odst. 8 zák. č. 589/1992 Sb., ve znění pozdějších předpisů.
*) nehodící se škrtněte</t>
  </si>
  <si>
    <t>1. Identifikace pojištěnce, korespondeční adresa a ostatní kontaktní údaje</t>
  </si>
  <si>
    <t>ADRESA PRO DORUČOVÁNÍ : Ulice</t>
  </si>
  <si>
    <t>Číslo popisné</t>
  </si>
  <si>
    <t>Číslo orientační</t>
  </si>
  <si>
    <t>Číslo pojištěnce ( rodné číslo )</t>
  </si>
  <si>
    <t xml:space="preserve">PSČ </t>
  </si>
  <si>
    <t>Identifikační číslo (IČ)</t>
  </si>
  <si>
    <t>Pojistné ( zálohy ) platím</t>
  </si>
  <si>
    <t>poukázkou</t>
  </si>
  <si>
    <t>převodem z účtu</t>
  </si>
  <si>
    <t>Bankovní spojení : ( předčíslí účtu - číso účtu / kód banky )</t>
  </si>
  <si>
    <t>E-mail</t>
  </si>
  <si>
    <t>2. Prohlášení pojištěnce</t>
  </si>
  <si>
    <t>V roce 2010 pro mne neplatila povinnost hradit zálohy na pojistné v měsících :</t>
  </si>
  <si>
    <t>Důvod :</t>
  </si>
  <si>
    <t>a) zaměstnání</t>
  </si>
  <si>
    <t>b) nemoc OSVČ</t>
  </si>
  <si>
    <t>V roce 2010 pro mne nebyl stanoven minimální vyměřovací základ v měsících :</t>
  </si>
  <si>
    <t>c)</t>
  </si>
  <si>
    <t>d)</t>
  </si>
  <si>
    <t>e)</t>
  </si>
  <si>
    <t>f)</t>
  </si>
  <si>
    <t>Pro důvod podle písmene f) uveďte</t>
  </si>
  <si>
    <t>Rodné číslo 1. dítěte</t>
  </si>
  <si>
    <t>Rodné číslo 2. dítěte</t>
  </si>
  <si>
    <t>3. Přiznání k dani z příjmů</t>
  </si>
  <si>
    <t>Podávám daňové přiznání</t>
  </si>
  <si>
    <t>Mám daňového poradce</t>
  </si>
  <si>
    <t>.</t>
  </si>
  <si>
    <t>Daňové přiznání jsem podal dne :</t>
  </si>
  <si>
    <t>Daňové přiznání mělo být podáno dne :</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</si>
  <si>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</si>
  <si>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</si>
  <si>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</si>
  <si>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 xml:space="preserve">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t>
  </si>
  <si>
    <t>Daň uznaná k zápočtu ( úhrn řádků 326 i ze samostatných listů )</t>
  </si>
  <si>
    <t>Daň neuznaná k zápočtu ( úhrn řádků 327 i ze samostatných listů )</t>
  </si>
  <si>
    <r>
      <t xml:space="preserve">04 Kód rozlišení typu DAP </t>
    </r>
    <r>
      <rPr>
        <vertAlign val="superscript"/>
        <sz val="8"/>
        <rFont val="Arial CE"/>
        <family val="2"/>
      </rPr>
      <t>2)</t>
    </r>
  </si>
  <si>
    <t>8. den po datu odevzdání přehledů</t>
  </si>
  <si>
    <t xml:space="preserve">Přeplatek vraťte na účet vedený u </t>
  </si>
  <si>
    <t>č.</t>
  </si>
  <si>
    <t>Úhrn povinného pojistného podle § 6 odst. 13 zákona</t>
  </si>
  <si>
    <t>Kód banky</t>
  </si>
  <si>
    <t>specifický symbol</t>
  </si>
  <si>
    <t>Počet měsíců</t>
  </si>
  <si>
    <t>Poslední známá daňová povinnost - daňová ztráta podle § 5 zákona</t>
  </si>
  <si>
    <t>27 Telefon / mobilní telefon</t>
  </si>
  <si>
    <t>28 Fax / e-mail</t>
  </si>
  <si>
    <t>Dílčí základ daně z kapitálového majetku podle § 8 zákona</t>
  </si>
  <si>
    <t>z toho : poměrná splátka leasingové akontace</t>
  </si>
  <si>
    <t>Závazky ( bez úvěrů a půjček )</t>
  </si>
  <si>
    <t>z toho : zůstatková cena prodaného dlouhodobého majetku</t>
  </si>
  <si>
    <t>a)</t>
  </si>
  <si>
    <t>b)</t>
  </si>
  <si>
    <t>Datum :</t>
  </si>
  <si>
    <t>ano</t>
  </si>
  <si>
    <r>
      <t xml:space="preserve">03 DAP </t>
    </r>
    <r>
      <rPr>
        <vertAlign val="superscript"/>
        <sz val="8"/>
        <rFont val="Arial CE"/>
        <family val="2"/>
      </rPr>
      <t>1)</t>
    </r>
  </si>
  <si>
    <t>Důvody pro podání dodatečného                                                       DAP zjištěny dne</t>
  </si>
  <si>
    <t>13. Protokol o platbě daně z příjmů paušální částkou předložen dne :</t>
  </si>
  <si>
    <t>1-12</t>
  </si>
  <si>
    <t>Z důvodů :</t>
  </si>
  <si>
    <t>16. Výkonu zaměstnání</t>
  </si>
  <si>
    <t>17. Nároku na výplatu častečného, plného invalidního nebo přiznání starobního důchodu</t>
  </si>
  <si>
    <t>18.1. Nároku na rodičovský příspěvek</t>
  </si>
  <si>
    <t>18.2. Nároku na PPM nebo nemocenské z důvodu těhotenství a porodu z nemocenského pojištění zaměstnanců</t>
  </si>
  <si>
    <t xml:space="preserve">19. Vykonu vojenské službu v ozbrojených silách ČR </t>
  </si>
  <si>
    <t xml:space="preserve">20. Nezaopatřeného dítěte podle § 20 odst. 3 písm. a) zák. č. 155/1995 Sb. </t>
  </si>
  <si>
    <t>21. Daňový základ</t>
  </si>
  <si>
    <t>22. Počet měsíců, v nichž jsem považován/a za OSVČ</t>
  </si>
  <si>
    <t xml:space="preserve">23. Počet měsíců, v nichž jsem vykonával/a SVČ alespoň po část měsíce </t>
  </si>
  <si>
    <t>24. Průměrný měsíční daňový základ</t>
  </si>
  <si>
    <t>25. Rozdělení daňového základu</t>
  </si>
  <si>
    <t>řádky 25 a 27 se vyplňují pouze v tom případě, byla-li vykonávána hlavní i vedlejší činnost ( čtěte Pokyny )</t>
  </si>
  <si>
    <t>na měsíce :</t>
  </si>
  <si>
    <t>vraťte na účet :</t>
  </si>
  <si>
    <t>1/11</t>
  </si>
  <si>
    <t>2/11</t>
  </si>
  <si>
    <t>3/11</t>
  </si>
  <si>
    <t>4/11</t>
  </si>
  <si>
    <t>5/11</t>
  </si>
  <si>
    <t>6/11</t>
  </si>
  <si>
    <t xml:space="preserve">31. Součet řádků 29 a 30 </t>
  </si>
  <si>
    <t xml:space="preserve">30. Vyměřovací základ ze zaměstnání </t>
  </si>
  <si>
    <t xml:space="preserve">29. Určený vyměřovací základ </t>
  </si>
  <si>
    <t xml:space="preserve">28. Minimální vyměřovací základ </t>
  </si>
  <si>
    <t xml:space="preserve">27. Dílčí vyměřovací základ </t>
  </si>
  <si>
    <t xml:space="preserve">26. Vypočtený vyměřovací základ </t>
  </si>
  <si>
    <t>35. Rozdíl mezi Pojistným a Úhrnem záloh ( 33 - 34 ) :</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</si>
  <si>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</si>
  <si>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</si>
  <si>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</si>
  <si>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</si>
  <si>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http://business.center.cz/business/sablony/s3-priznani-k-dani-z-prijmu-fyzickych-osob.aspx</t>
  </si>
  <si>
    <t>Částky uveďte v celých Kč. Číselné hodnoty počítané v průběhu výpočtu daňové povinnosti jsou ukazateli ve smyslu ustanovení § 146 zákona č. 280/2009 Sb., daňový řád, ve znění pozdějších předpisů a jejich zaokrouhlení se provádí s přesností na dvě desetinná místa.</t>
  </si>
  <si>
    <t>Částky uveďte v celých Kč. Číselné hodnoty počítané v průběhu výpočtu daňové povinnosti jsou ukazatelé ve smyslu ustanovení § 146 zákona č. 280/2009 Sb., daňový řád, ve znění pozdějších předpisů a jejich zaokrouhlení se provádí s přesností na dvě desetinná místa. Postupné zaokrouhlování ve dvou nebo více stupních je nepřípustné.</t>
  </si>
  <si>
    <t>podle § 15 zákona č. 589/1992 Sb., ve znění pozdějších předpisů</t>
  </si>
  <si>
    <t>ČSSZ-89 324 8 I/2011</t>
  </si>
  <si>
    <t>7/11</t>
  </si>
  <si>
    <t>8/11</t>
  </si>
  <si>
    <t>9/11</t>
  </si>
  <si>
    <t>10/11</t>
  </si>
  <si>
    <t>11/11</t>
  </si>
  <si>
    <t>12/11</t>
  </si>
  <si>
    <t>Pro účely placení záloh na pojistné budu v roce 2011 považován/a za OSVČ vykonávající :</t>
  </si>
  <si>
    <t>Formulář dále obsahuje (1) Přehled o příjmech a výdajích OSVČ pro sociální správu a (2) Přehled pro ostatní zdravotní pojišťovny</t>
  </si>
  <si>
    <t>zde vložte jméno zdratní pojišťovny včetně jejího kodu</t>
  </si>
  <si>
    <t>Datum převzetí, razítko a podpis pracovníka ZP</t>
  </si>
  <si>
    <t xml:space="preserve">Úhrn zaplacených záloh na pojistné v roce 2010 na účet ZP          </t>
  </si>
  <si>
    <t>Z řádku 4 počet měsíců , kdy byla OSVČ pojištěna u ZP</t>
  </si>
  <si>
    <t>Prohlašuji, že všechny údaje v tomto PŘEHLEDU jsou pravdivé a že ohlásím ZP všechny změny údajů, a to do 8 dnů ode dne, kdy jsem se o změněné skutečnosti dozvěděl.</t>
  </si>
  <si>
    <t>ZP 87.01/2010</t>
  </si>
  <si>
    <t>Část příjmů nebo výsledku hospodaření před zdaněním  (zisk), kterou rozdělujete na spolupracující osobu ( osoby ) podle §13 zákona</t>
  </si>
  <si>
    <t>DIČ :</t>
  </si>
  <si>
    <t>CZ</t>
  </si>
  <si>
    <t>Část výdajů nebo výsledku hospodaření před zdaněním  (ztráta), kterou rozdělujete na spolupracující osobu ( osoby ) podle §13 zákona</t>
  </si>
  <si>
    <t>Část příjmů nebo výsledku hospodaření před zdaněním  (zisk), která připadla na Vás jako na spolupracující osobu  podle §13 zákona</t>
  </si>
  <si>
    <t>Část výdajů nebo výsledku hospodaření před zdaněním  (ztráta), která připadla na Vás jako na spolupracující osobu  podle §13 zákona</t>
  </si>
  <si>
    <t>Roční úhrn čistého obratu</t>
  </si>
  <si>
    <t>Otisk podacího razítka finančního úřadu</t>
  </si>
  <si>
    <t>Formulář zpracovala ASPEKT HM, daňová, účetní a auditorská kancelář, www.danovapriznani.cz, business.center.cz</t>
  </si>
  <si>
    <t>Odst. 8 zákona (úhrada za další vzdělávání)</t>
  </si>
  <si>
    <t>DIČ (RČ)</t>
  </si>
  <si>
    <t>Datum zjištění nové výše vyměřovacího základu ze SVČ</t>
  </si>
  <si>
    <t>PŘIZNÁNÍ K DANI Z PŘÍJMU FYZICKÝCH OSOB</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</si>
  <si>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</si>
  <si>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</si>
  <si>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</si>
  <si>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</si>
  <si>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</si>
  <si>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</si>
  <si>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</si>
  <si>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</si>
  <si>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</si>
  <si>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</si>
  <si>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</si>
  <si>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</si>
  <si>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</si>
  <si>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</si>
  <si>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</si>
  <si>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</si>
  <si>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</si>
  <si>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hlavní činnost</t>
  </si>
  <si>
    <t>vedlejší činnost</t>
  </si>
  <si>
    <t>Příjmy plynoucí ze zdrojů na území České republiky a příjmy plynoucí ze zdrojů v zahraničí</t>
  </si>
  <si>
    <t>**TENTO SPLÁTKOVÝ KALENDÁŘ PLATÍ PRO POPLATNÍKY, KTEŘÍ MAJÍ TERMÍN PRO ODEVZDÁNÍ DAŇOVÉHO PŘIZNÁNÍ STANOVEN NA BŘEZEN</t>
  </si>
  <si>
    <t>**TENTO SPLÁTKOVÝ KALENDÁŘ PLATÍ PRO POPLATNÍKY, KTEŘÍ MAJÍ TERMÍN PRO ODEVZDÁNÍ DAŇOVÉHO PŘIZNÁNÍ STANOVEN NA ČERVEN</t>
  </si>
  <si>
    <t>podle zákona č. 586/1992 Sb., o daních z příjmů, ve znění pozdějších předpisů ( dále jen "zákon" )</t>
  </si>
  <si>
    <t>"Potvrzení o zdanitelných příjmech ze závislé činnosti a z funkčních požitků a o sražených zálohách na daň a daňovém zvýhodnění" za příslušné zdaňovací období od všech zaměstnavatelů ( např. podle § 38j odst. 3 zákona )</t>
  </si>
  <si>
    <t>Příjmy podle § 7 zákona</t>
  </si>
  <si>
    <t>Výdaje související s příjmy podle § 7 zákona</t>
  </si>
  <si>
    <t>2. Doplňující údaje (§7 zákona)</t>
  </si>
  <si>
    <t>C. Údaje o podnikání a jiné samostatné výdělečné činnosti</t>
  </si>
  <si>
    <t>IBAN ( mezinárodní číslo účtu použijte při platbě do ciziny )</t>
  </si>
  <si>
    <t>Předčíslí účtu</t>
  </si>
  <si>
    <t>Číslo účtu</t>
  </si>
  <si>
    <t>/</t>
  </si>
  <si>
    <t>Specifický symbol</t>
  </si>
  <si>
    <t>pošlete poštovní pou-kázkou na adresu :</t>
  </si>
  <si>
    <t>Ulice</t>
  </si>
  <si>
    <t>Číslo popisné/orient.</t>
  </si>
  <si>
    <t>Obec</t>
  </si>
  <si>
    <t>PSČ ( Post code )</t>
  </si>
  <si>
    <t>Stát</t>
  </si>
  <si>
    <t>Odst. 1 zákona (hodnota daru/darů)</t>
  </si>
  <si>
    <t>Odst. 3 a 4 zákona (odečet úroků)</t>
  </si>
  <si>
    <t>7. Údaje o OSVČ, se kterou je vykonávána spolupráce</t>
  </si>
  <si>
    <t>Datum narození</t>
  </si>
  <si>
    <t>Datum vyplnění formuláře</t>
  </si>
  <si>
    <t>Počet příloh</t>
  </si>
  <si>
    <t>Podpis (a razítko) OSVČ</t>
  </si>
  <si>
    <t>Podpis a razítko OSSZ</t>
  </si>
  <si>
    <t>strana 2</t>
  </si>
  <si>
    <t>5. Způsob použití přeplatku</t>
  </si>
  <si>
    <t>Poznámka :</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</si>
  <si>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</si>
  <si>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</si>
  <si>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</si>
  <si>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</si>
  <si>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</si>
  <si>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Rezervy na začátku zdaňovacího období</t>
  </si>
  <si>
    <t>Rezervy na konci zdaňovacího období</t>
  </si>
  <si>
    <t>Peněžní prostředky v hotovosti *)</t>
  </si>
  <si>
    <r>
      <t>G. Údaje o spolupracující osobě</t>
    </r>
    <r>
      <rPr>
        <b/>
        <i/>
        <vertAlign val="superscript"/>
        <sz val="8"/>
        <rFont val="Arial CE"/>
        <family val="2"/>
      </rPr>
      <t>2)</t>
    </r>
  </si>
  <si>
    <t>Jste-li spolupracující osoba podle § 13 zákona, uveďte údaje o osobě, která na Vás rozdělila příjmy a výdaje.</t>
  </si>
  <si>
    <t>1. Výpočet dílčího základu daně z příjmů  z pronájmu (§9 zákona)</t>
  </si>
  <si>
    <t>Příjmy plynoucí ze zdrojů na území České republiky a příjmy  ze zdrojů v zahraničí</t>
  </si>
  <si>
    <t>POTVRZENÍ</t>
  </si>
  <si>
    <t>Jméno a příjmení:</t>
  </si>
  <si>
    <t>Datum</t>
  </si>
  <si>
    <t>POUČENÍ</t>
  </si>
  <si>
    <t>Ulice/část obce :</t>
  </si>
  <si>
    <t>08 Jméno (-a)</t>
  </si>
  <si>
    <t>87a</t>
  </si>
  <si>
    <t xml:space="preserve">Sražená daň podle § 36 odst. 7 zákona </t>
  </si>
  <si>
    <t>Sražená daň podle § 36 odst. 6 zákona (státní dluhopisy)</t>
  </si>
  <si>
    <t>Zbývá doplatit  ( ř.74 - ř.77 - ř.84 - ř.85 - ř.86 - ř.87 - ř.87a - ř. 88 - ř.89 - ř.90 ) : (+) zbývá doplatit, (-) zaplaceno více</t>
  </si>
  <si>
    <t>Seznam pro poplatníky uplatňující nárok na vyloučení dvojího zdanění podle § 38f odst. 10 zákona</t>
  </si>
  <si>
    <t>Údaje o zástupci :</t>
  </si>
  <si>
    <t>Kód zástupce :</t>
  </si>
  <si>
    <t>Jméno(-a) a příjmení / Název právnické osoby</t>
  </si>
  <si>
    <r>
      <t>s uvedením vztahu k právnické osobě</t>
    </r>
    <r>
      <rPr>
        <sz val="8"/>
        <rFont val="Arial CE"/>
        <family val="0"/>
      </rPr>
      <t xml:space="preserve"> ( např. jednatel, pověřený pracovník apod. )</t>
    </r>
  </si>
  <si>
    <t>Jméno(-a) a příjmení / Vztah k právnické osobě</t>
  </si>
  <si>
    <t>Vlastnoruční podpis daňového subjektu / osoby oprávněné k podpisu</t>
  </si>
  <si>
    <t>otisk razítka</t>
  </si>
  <si>
    <t>o daních z příjmů, ve znění pozdějších předpisů ( dále jen zákon )</t>
  </si>
  <si>
    <t>25 5405b MFin 5405b - vzor č. 2</t>
  </si>
  <si>
    <t>2. Výpočet dílčího základu daně z příjmů  z ostatních příjmů (§10 zákona)</t>
  </si>
  <si>
    <t>Rozdíl                                (sloupec 2-sloupec 3)</t>
  </si>
  <si>
    <t>Výdaje podle § 10 zákona ( maximálně do výše příjmů )</t>
  </si>
  <si>
    <t>Celková daňová povinnost :</t>
  </si>
  <si>
    <t xml:space="preserve">Měsíc </t>
  </si>
  <si>
    <t>Daň z</t>
  </si>
  <si>
    <t>Sociální</t>
  </si>
  <si>
    <t xml:space="preserve">Zdravotní </t>
  </si>
  <si>
    <t>příjmu</t>
  </si>
  <si>
    <t>pojištění</t>
  </si>
  <si>
    <t>Datum přerušení činnosti</t>
  </si>
  <si>
    <t>Datum ukončení činnosti</t>
  </si>
  <si>
    <t>Datum obnovení činnosti</t>
  </si>
  <si>
    <t>PŘÍLOHA č. 1</t>
  </si>
  <si>
    <t>( 1 )</t>
  </si>
  <si>
    <t>( 2 )</t>
  </si>
  <si>
    <t>4. ODDÍL - Daň celkem, ztráta</t>
  </si>
  <si>
    <t>Variabilní symbol</t>
  </si>
  <si>
    <r>
      <t>Uplatňuji výdaje procentem z příjmů</t>
    </r>
    <r>
      <rPr>
        <vertAlign val="superscript"/>
        <sz val="8"/>
        <rFont val="Arial CE"/>
        <family val="2"/>
      </rPr>
      <t>1</t>
    </r>
    <r>
      <rPr>
        <sz val="8"/>
        <rFont val="Arial CE"/>
        <family val="2"/>
      </rPr>
      <t>)</t>
    </r>
  </si>
  <si>
    <t>Výpočet dílčího základu daně z příjmů z podnikání a z jiné samostatné výdělečné činnosti (§7 zákona)</t>
  </si>
  <si>
    <t>1. Výpočet dílčího základu daně z příjmů z podnikání a z jiné samostatné výdělečné činnosti (§7 zákona)</t>
  </si>
  <si>
    <t>A. Údaje o obratu a odpisech</t>
  </si>
  <si>
    <t>Na konci zdaňovacího období</t>
  </si>
  <si>
    <t>Na začátku zdaňovacího období</t>
  </si>
  <si>
    <t>Peněžní prostředky v hotovosti</t>
  </si>
  <si>
    <t>Peněžní prostředky na bankovních účtech</t>
  </si>
  <si>
    <t>Rezervy</t>
  </si>
  <si>
    <t>9.</t>
  </si>
  <si>
    <t>8.</t>
  </si>
  <si>
    <t>7.</t>
  </si>
  <si>
    <t>6.</t>
  </si>
  <si>
    <t>4.</t>
  </si>
  <si>
    <r>
      <t>F.Údaje o účastnících sdružení</t>
    </r>
    <r>
      <rPr>
        <b/>
        <i/>
        <vertAlign val="superscript"/>
        <sz val="8"/>
        <rFont val="Arial CE"/>
        <family val="2"/>
      </rPr>
      <t>2)</t>
    </r>
  </si>
  <si>
    <t>Podíl na příjmech a výdajích v %</t>
  </si>
  <si>
    <t>Než začnete vyplňovat tiskopis, přečtěte si, prosím, pokyny.</t>
  </si>
  <si>
    <t>Řádky 23 až 28 vyplňte pouze v případě, že nemáte bydliště (trvalý pobyt) na území České republiky.</t>
  </si>
  <si>
    <t xml:space="preserve">5. ODDÍL - Uplatnění slev na dani a daňového zvýhodnění </t>
  </si>
  <si>
    <t>Úhrn nezdanitelných částí základu daně a položek odčitatelných od základu daně ( ř.46 + ř.47 + ř.48 + ř.49 + ř.50 + ř.51 + ř. 52 + ř.53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</si>
  <si>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</si>
  <si>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</si>
  <si>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</si>
  <si>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</si>
  <si>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</si>
  <si>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</si>
  <si>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</si>
  <si>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</si>
  <si>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r>
      <t>I. Údaje o veřejné obchodní společnosti nebo komanditní společnosti</t>
    </r>
    <r>
      <rPr>
        <b/>
        <i/>
        <vertAlign val="superscript"/>
        <sz val="8"/>
        <rFont val="Arial CE"/>
        <family val="2"/>
      </rPr>
      <t>2)</t>
    </r>
  </si>
  <si>
    <t>14. Rozhodnutí finančního úřadu o prodloužení lhůty pro předložení daňového přiznání :</t>
  </si>
  <si>
    <t>34. Úhrn zaplacených záloh na DP :</t>
  </si>
  <si>
    <t>33. Pojistné na DP :</t>
  </si>
  <si>
    <t>32. Vyměřovací základ ze SVČ :</t>
  </si>
  <si>
    <t>Přeplatek ( zbývající část přeplatku )</t>
  </si>
  <si>
    <t xml:space="preserve">Přeplatek (část přeplatku) ve výši </t>
  </si>
  <si>
    <t>36. Měsíční vyměřovací základ :</t>
  </si>
  <si>
    <t>37. Měsíční záloha  na DP :</t>
  </si>
  <si>
    <t>10. Podpisy a razítka</t>
  </si>
  <si>
    <t>9. Údaje o opravném přehledu</t>
  </si>
  <si>
    <t>Důvod předložení opravného přehledu</t>
  </si>
  <si>
    <t>řádný</t>
  </si>
  <si>
    <t>opravný</t>
  </si>
  <si>
    <t>PSČ :</t>
  </si>
  <si>
    <t>Pojistné zaměstnanců</t>
  </si>
  <si>
    <t>Základní list daňového poplatníka</t>
  </si>
  <si>
    <t>FYZICKÁ OSOBA</t>
  </si>
  <si>
    <t>Datum narození :</t>
  </si>
  <si>
    <t>Rodné číslo :</t>
  </si>
  <si>
    <t>Ulice :</t>
  </si>
  <si>
    <t>PRÁVNICKÁ OSOBA</t>
  </si>
  <si>
    <t>Obchodní firma :</t>
  </si>
  <si>
    <t>IČO :</t>
  </si>
  <si>
    <t>Dodatek obchodní firmy :</t>
  </si>
  <si>
    <t>Číslo popisné :</t>
  </si>
  <si>
    <t>Obec :</t>
  </si>
  <si>
    <t>Sídlo finančního úřadu :</t>
  </si>
  <si>
    <t>Rodné příjmení :</t>
  </si>
  <si>
    <t>Titul :</t>
  </si>
  <si>
    <t>Telefon :</t>
  </si>
  <si>
    <t>Stát :</t>
  </si>
  <si>
    <t>Číslo účtu :</t>
  </si>
  <si>
    <t>Účet</t>
  </si>
  <si>
    <t>Kod banky :</t>
  </si>
  <si>
    <t>Název banky ( zkráceně ) :</t>
  </si>
  <si>
    <t xml:space="preserve">Daňový poradce </t>
  </si>
  <si>
    <t>Předmět podnikání :</t>
  </si>
  <si>
    <t>Variabilní symbol u OSSZ :</t>
  </si>
  <si>
    <t>Okresní město :</t>
  </si>
  <si>
    <t>Fax :</t>
  </si>
  <si>
    <t xml:space="preserve">Zástupce </t>
  </si>
  <si>
    <t>Jméno :</t>
  </si>
  <si>
    <t>Příjmení :</t>
  </si>
  <si>
    <t>Funkce :</t>
  </si>
  <si>
    <t>Přiznání sestavil</t>
  </si>
  <si>
    <t>Mobil :</t>
  </si>
  <si>
    <t>Bydliště /Sídlo právnické osoby</t>
  </si>
  <si>
    <t>Kontaktní údaje :</t>
  </si>
  <si>
    <t>políčka této barvy vyplňují jen fyzické osoby</t>
  </si>
  <si>
    <t>políčka této barvy vyplňují jen právnické osoby</t>
  </si>
  <si>
    <t>políčka této barvy vyplňují všichni</t>
  </si>
  <si>
    <t>Poučení :</t>
  </si>
  <si>
    <t>ohraničenou oblast lze kopírovat do formulářů jiných daňových přiznání</t>
  </si>
  <si>
    <t>4. Pojistné OSVČ</t>
  </si>
  <si>
    <t>Řádek 1</t>
  </si>
  <si>
    <t>Příjmy za rok 2010</t>
  </si>
  <si>
    <t>Řádek 2</t>
  </si>
  <si>
    <t>Výdaje za rok 2010</t>
  </si>
  <si>
    <t>Řádek 3</t>
  </si>
  <si>
    <t>Vyměřovací základ zaměstnance za rok 2010</t>
  </si>
  <si>
    <t>Řádek 4</t>
  </si>
  <si>
    <t>Počet měsíců trvání samostatné výdělečné činnosti v roce 2010</t>
  </si>
  <si>
    <t>Řádek 5</t>
  </si>
  <si>
    <t>Počet měsíců, ve kterých pro OSVČ platil minimální vyměřovací základ</t>
  </si>
  <si>
    <t>Řádek 6</t>
  </si>
  <si>
    <t>Řádek 9</t>
  </si>
  <si>
    <t>Řádek 12</t>
  </si>
  <si>
    <t>Řádek 1 - Řádek 2</t>
  </si>
  <si>
    <t>Vyměřovací základ OSVČ za rok 2010 : 0,50 x Řádek 12 ( pro &lt; Řádek 9, zapíše se Řádek 9 )</t>
  </si>
  <si>
    <t>Řádek 14a</t>
  </si>
  <si>
    <t>Částka přesah. max. VZ : ( Řádek 14a + Řádek 3 ) - 1 707 048 ( pro &lt;0, zapíše se 0 )</t>
  </si>
  <si>
    <t>Řádek 14b</t>
  </si>
  <si>
    <t>Řádek 14c</t>
  </si>
  <si>
    <t>Řádek 14a - Řádek 14b ( pro &lt;0, zapíše se 0 )</t>
  </si>
  <si>
    <t>Pojistné za rok 2010 : 0,135 x ( Řádek 14c x Řádek 5 ) / Řádek 4 ( zaokr. na Kč nahoru )</t>
  </si>
  <si>
    <t>Řádek 16</t>
  </si>
  <si>
    <t>5. Přeplatek ( Doplatek )</t>
  </si>
  <si>
    <t>Řádek 41</t>
  </si>
  <si>
    <t xml:space="preserve">Přeplatek ( Doplatek ): Řádek 41 - Řádek 16                         </t>
  </si>
  <si>
    <t xml:space="preserve">Přeplatek </t>
  </si>
  <si>
    <t>NEMÁM přeplatek pojistného</t>
  </si>
  <si>
    <r>
      <t>NEŽÁDÁM o vrácení přeplatku</t>
    </r>
    <r>
      <rPr>
        <b/>
        <sz val="7"/>
        <color indexed="10"/>
        <rFont val="Arial"/>
        <family val="2"/>
      </rPr>
      <t>(přeplatek bude použit na zálohy v dal.období)</t>
    </r>
  </si>
  <si>
    <t>ŽÁDÁM o vrácení přepl. ve výši</t>
  </si>
  <si>
    <t>6. Nová výše zálohy</t>
  </si>
  <si>
    <t>Řádek 51</t>
  </si>
  <si>
    <t>Částka přesah. max VZ: ( Řádek 14a + Řádek 3 ) - 1 781 280 ( pro &lt;0, zapíše se 0 )</t>
  </si>
  <si>
    <t>0,135 x 0,5 x Řádek 12 / Řádek 4 ( zaokr. na Kč nahoru )</t>
  </si>
  <si>
    <t>Řádek 52</t>
  </si>
  <si>
    <t>Řádek 53</t>
  </si>
  <si>
    <t>Řádek 14a - Řádek 52 ( pro &lt;0, zapíše se 0 )</t>
  </si>
  <si>
    <t>Řádek 54</t>
  </si>
  <si>
    <t>0,135 x Řádek 53 / Řádek 4 ( zaokr. na Kč nahoru )</t>
  </si>
  <si>
    <t>Typ zálohy</t>
  </si>
  <si>
    <t>a)1670 Kč</t>
  </si>
  <si>
    <t>b)výpočet</t>
  </si>
  <si>
    <t>c) 0 Kč</t>
  </si>
  <si>
    <t>Nová výše zálohy ( max. 20 040 Kč )</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</si>
</sst>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s>
  <fonts count="82">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sz val="7"/>
      <name val="Arial"/>
      <family val="0"/>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b/>
      <u val="single"/>
      <sz val="10"/>
      <name val="Arial CE"/>
      <family val="0"/>
    </font>
    <font>
      <b/>
      <u val="single"/>
      <sz val="10"/>
      <name val="Arial"/>
      <family val="0"/>
    </font>
    <font>
      <b/>
      <vertAlign val="superscript"/>
      <sz val="10"/>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0"/>
    </font>
    <font>
      <u val="single"/>
      <sz val="10"/>
      <color indexed="12"/>
      <name val="Arial"/>
      <family val="0"/>
    </font>
    <font>
      <b/>
      <i/>
      <u val="single"/>
      <sz val="10"/>
      <name val="Arial CE"/>
      <family val="0"/>
    </font>
    <font>
      <sz val="8"/>
      <name val="Tahoma"/>
      <family val="0"/>
    </font>
    <font>
      <b/>
      <sz val="8"/>
      <name val="Tahoma"/>
      <family val="0"/>
    </font>
    <font>
      <u val="single"/>
      <sz val="10"/>
      <color indexed="36"/>
      <name val="Arial"/>
      <family val="0"/>
    </font>
    <font>
      <b/>
      <vertAlign val="superscript"/>
      <sz val="8"/>
      <name val="Arial CE"/>
      <family val="2"/>
    </font>
    <font>
      <b/>
      <sz val="8"/>
      <name val="Arial"/>
      <family val="2"/>
    </font>
    <font>
      <vertAlign val="superscript"/>
      <sz val="8"/>
      <name val="Arial"/>
      <family val="2"/>
    </font>
    <font>
      <b/>
      <sz val="7"/>
      <name val="Arial CE"/>
      <family val="0"/>
    </font>
    <font>
      <sz val="10"/>
      <color indexed="10"/>
      <name val="Arial"/>
      <family val="0"/>
    </font>
    <font>
      <b/>
      <sz val="12"/>
      <color indexed="10"/>
      <name val="Arial"/>
      <family val="0"/>
    </font>
    <font>
      <b/>
      <sz val="8"/>
      <color indexed="10"/>
      <name val="Arial"/>
      <family val="0"/>
    </font>
    <font>
      <b/>
      <sz val="10"/>
      <color indexed="10"/>
      <name val="Arial"/>
      <family val="0"/>
    </font>
    <font>
      <sz val="9"/>
      <color indexed="10"/>
      <name val="Arial"/>
      <family val="0"/>
    </font>
    <font>
      <sz val="8"/>
      <color indexed="10"/>
      <name val="Arial"/>
      <family val="0"/>
    </font>
    <font>
      <i/>
      <sz val="8"/>
      <color indexed="10"/>
      <name val="Arial"/>
      <family val="0"/>
    </font>
    <font>
      <b/>
      <sz val="10"/>
      <color indexed="9"/>
      <name val="Arial"/>
      <family val="2"/>
    </font>
    <font>
      <sz val="9"/>
      <color indexed="43"/>
      <name val="Arial"/>
      <family val="0"/>
    </font>
    <font>
      <b/>
      <sz val="11"/>
      <color indexed="9"/>
      <name val="Arial"/>
      <family val="2"/>
    </font>
    <font>
      <b/>
      <sz val="14"/>
      <color indexed="10"/>
      <name val="Arial"/>
      <family val="0"/>
    </font>
    <font>
      <sz val="7"/>
      <color indexed="10"/>
      <name val="Arial"/>
      <family val="0"/>
    </font>
    <font>
      <b/>
      <sz val="8"/>
      <color indexed="9"/>
      <name val="Arial"/>
      <family val="2"/>
    </font>
    <font>
      <b/>
      <sz val="24"/>
      <name val="Arial CE"/>
      <family val="0"/>
    </font>
    <font>
      <sz val="14"/>
      <name val="Arial"/>
      <family val="0"/>
    </font>
    <font>
      <b/>
      <i/>
      <sz val="14"/>
      <name val="Arial"/>
      <family val="2"/>
    </font>
    <font>
      <b/>
      <sz val="22"/>
      <name val="Arial"/>
      <family val="2"/>
    </font>
    <font>
      <b/>
      <sz val="14"/>
      <name val="Arial"/>
      <family val="2"/>
    </font>
    <font>
      <b/>
      <sz val="11"/>
      <name val="Arial"/>
      <family val="2"/>
    </font>
    <font>
      <sz val="22"/>
      <name val="Arial"/>
      <family val="0"/>
    </font>
    <font>
      <b/>
      <sz val="9"/>
      <name val="Arial"/>
      <family val="0"/>
    </font>
    <font>
      <b/>
      <sz val="9"/>
      <color indexed="10"/>
      <name val="Arial"/>
      <family val="0"/>
    </font>
    <font>
      <b/>
      <u val="single"/>
      <sz val="11"/>
      <color indexed="12"/>
      <name val="Arial"/>
      <family val="0"/>
    </font>
    <font>
      <b/>
      <sz val="11"/>
      <name val="Arial CE"/>
      <family val="0"/>
    </font>
    <font>
      <b/>
      <sz val="16"/>
      <name val="Arial"/>
      <family val="2"/>
    </font>
    <font>
      <i/>
      <u val="single"/>
      <sz val="10"/>
      <name val="Arial"/>
      <family val="2"/>
    </font>
    <font>
      <b/>
      <i/>
      <u val="single"/>
      <sz val="8"/>
      <name val="Arial"/>
      <family val="2"/>
    </font>
    <font>
      <sz val="12"/>
      <name val="Arial"/>
      <family val="2"/>
    </font>
    <font>
      <b/>
      <vertAlign val="superscript"/>
      <sz val="9"/>
      <name val="Arial"/>
      <family val="2"/>
    </font>
    <font>
      <b/>
      <sz val="7"/>
      <color indexed="10"/>
      <name val="Arial"/>
      <family val="2"/>
    </font>
    <font>
      <b/>
      <sz val="8"/>
      <color indexed="10"/>
      <name val="Arial CE"/>
      <family val="0"/>
    </font>
    <font>
      <b/>
      <i/>
      <sz val="8"/>
      <color indexed="10"/>
      <name val="Arial"/>
      <family val="2"/>
    </font>
    <font>
      <b/>
      <sz val="22"/>
      <color indexed="10"/>
      <name val="Arial"/>
      <family val="2"/>
    </font>
    <font>
      <sz val="8"/>
      <color indexed="9"/>
      <name val="Arial"/>
      <family val="0"/>
    </font>
    <font>
      <sz val="10"/>
      <color indexed="9"/>
      <name val="Arial"/>
      <family val="0"/>
    </font>
  </fonts>
  <fills count="22">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58"/>
        <bgColor indexed="64"/>
      </patternFill>
    </fill>
    <fill>
      <patternFill patternType="solid">
        <fgColor indexed="59"/>
        <bgColor indexed="64"/>
      </patternFill>
    </fill>
    <fill>
      <patternFill patternType="solid">
        <fgColor indexed="47"/>
        <bgColor indexed="64"/>
      </patternFill>
    </fill>
    <fill>
      <patternFill patternType="solid">
        <fgColor indexed="43"/>
        <bgColor indexed="64"/>
      </patternFill>
    </fill>
    <fill>
      <patternFill patternType="solid">
        <fgColor indexed="24"/>
        <bgColor indexed="64"/>
      </patternFill>
    </fill>
    <fill>
      <patternFill patternType="solid">
        <fgColor indexed="9"/>
        <bgColor indexed="64"/>
      </patternFill>
    </fill>
    <fill>
      <patternFill patternType="solid">
        <fgColor indexed="13"/>
        <bgColor indexed="64"/>
      </patternFill>
    </fill>
    <fill>
      <patternFill patternType="solid">
        <fgColor indexed="61"/>
        <bgColor indexed="64"/>
      </patternFill>
    </fill>
    <fill>
      <patternFill patternType="solid">
        <fgColor indexed="29"/>
        <bgColor indexed="64"/>
      </patternFill>
    </fill>
    <fill>
      <patternFill patternType="solid">
        <fgColor indexed="31"/>
        <bgColor indexed="64"/>
      </patternFill>
    </fill>
    <fill>
      <patternFill patternType="solid">
        <fgColor indexed="29"/>
        <bgColor indexed="64"/>
      </patternFill>
    </fill>
    <fill>
      <patternFill patternType="solid">
        <fgColor indexed="10"/>
        <bgColor indexed="64"/>
      </patternFill>
    </fill>
  </fills>
  <borders count="103">
    <border>
      <left/>
      <right/>
      <top/>
      <bottom/>
      <diagonal/>
    </border>
    <border>
      <left>
        <color indexed="63"/>
      </left>
      <right>
        <color indexed="63"/>
      </right>
      <top style="double"/>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style="medium"/>
      <right>
        <color indexed="63"/>
      </right>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thin"/>
    </border>
    <border>
      <left style="thin"/>
      <right style="thin"/>
      <top style="medium"/>
      <bottom style="thin"/>
    </border>
    <border>
      <left style="medium"/>
      <right style="thin"/>
      <top style="medium"/>
      <bottom style="thin"/>
    </border>
    <border>
      <left style="thin"/>
      <right style="medium"/>
      <top style="thin"/>
      <bottom>
        <color indexed="63"/>
      </bottom>
    </border>
    <border>
      <left style="medium"/>
      <right style="thin"/>
      <top>
        <color indexed="63"/>
      </top>
      <bottom style="thin"/>
    </border>
    <border>
      <left>
        <color indexed="63"/>
      </left>
      <right style="medium"/>
      <top>
        <color indexed="63"/>
      </top>
      <bottom>
        <color indexed="63"/>
      </bottom>
    </border>
    <border>
      <left style="thin"/>
      <right style="thin"/>
      <top style="thin"/>
      <bottom>
        <color indexed="63"/>
      </bottom>
    </border>
    <border>
      <left style="thin"/>
      <right>
        <color indexed="63"/>
      </right>
      <top style="medium"/>
      <bottom style="thin"/>
    </border>
    <border>
      <left style="thin"/>
      <right>
        <color indexed="63"/>
      </right>
      <top>
        <color indexed="63"/>
      </top>
      <bottom>
        <color indexed="63"/>
      </bottom>
    </border>
    <border>
      <left style="medium"/>
      <right>
        <color indexed="63"/>
      </right>
      <top>
        <color indexed="63"/>
      </top>
      <bottom style="thin"/>
    </border>
    <border>
      <left style="thin"/>
      <right style="medium"/>
      <top style="medium"/>
      <bottom style="thin"/>
    </border>
    <border>
      <left>
        <color indexed="63"/>
      </left>
      <right style="thin"/>
      <top>
        <color indexed="63"/>
      </top>
      <bottom>
        <color indexed="63"/>
      </bottom>
    </border>
    <border>
      <left style="thin">
        <color indexed="10"/>
      </left>
      <right style="thin">
        <color indexed="10"/>
      </right>
      <top style="thin">
        <color indexed="10"/>
      </top>
      <bottom style="thin">
        <color indexed="10"/>
      </bottom>
    </border>
    <border>
      <left style="thin">
        <color indexed="10"/>
      </left>
      <right>
        <color indexed="63"/>
      </right>
      <top>
        <color indexed="63"/>
      </top>
      <bottom>
        <color indexed="63"/>
      </bottom>
    </border>
    <border>
      <left style="thin"/>
      <right>
        <color indexed="63"/>
      </right>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thin">
        <color indexed="29"/>
      </left>
      <right style="thin">
        <color indexed="29"/>
      </right>
      <top style="thin">
        <color indexed="29"/>
      </top>
      <bottom style="thin">
        <color indexed="29"/>
      </bottom>
    </border>
    <border>
      <left>
        <color indexed="63"/>
      </left>
      <right>
        <color indexed="63"/>
      </right>
      <top style="dotted"/>
      <bottom>
        <color indexed="63"/>
      </bottom>
    </border>
    <border>
      <left>
        <color indexed="63"/>
      </left>
      <right>
        <color indexed="63"/>
      </right>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style="medium"/>
      <right style="thin"/>
      <top style="thin"/>
      <bottom>
        <color indexed="63"/>
      </bottom>
    </border>
    <border>
      <left>
        <color indexed="63"/>
      </left>
      <right style="thin"/>
      <top style="thin"/>
      <bottom style="medium"/>
    </border>
    <border>
      <left>
        <color indexed="63"/>
      </left>
      <right style="thin"/>
      <top style="medium"/>
      <bottom style="medium"/>
    </border>
    <border>
      <left style="medium"/>
      <right style="thin"/>
      <top style="medium"/>
      <bottom style="medium"/>
    </border>
    <border>
      <left>
        <color indexed="63"/>
      </left>
      <right style="thin">
        <color indexed="10"/>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color indexed="63"/>
      </top>
      <bottom>
        <color indexed="63"/>
      </bottom>
    </border>
    <border>
      <left>
        <color indexed="63"/>
      </left>
      <right>
        <color indexed="63"/>
      </right>
      <top style="thin">
        <color indexed="10"/>
      </top>
      <bottom>
        <color indexed="63"/>
      </bottom>
    </border>
    <border>
      <left style="thin">
        <color indexed="10"/>
      </left>
      <right>
        <color indexed="63"/>
      </right>
      <top style="thin">
        <color indexed="10"/>
      </top>
      <bottom>
        <color indexed="63"/>
      </bottom>
    </border>
    <border>
      <left style="thin">
        <color indexed="10"/>
      </left>
      <right>
        <color indexed="63"/>
      </right>
      <top>
        <color indexed="63"/>
      </top>
      <bottom style="thin">
        <color indexed="10"/>
      </bottom>
    </border>
    <border>
      <left>
        <color indexed="63"/>
      </left>
      <right style="thin"/>
      <top style="medium"/>
      <bottom style="thin"/>
    </border>
    <border>
      <left>
        <color indexed="63"/>
      </left>
      <right style="thin"/>
      <top style="medium"/>
      <bottom>
        <color indexed="63"/>
      </bottom>
    </border>
    <border>
      <left>
        <color indexed="63"/>
      </left>
      <right>
        <color indexed="63"/>
      </right>
      <top style="medium"/>
      <bottom>
        <color indexed="63"/>
      </bottom>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color indexed="63"/>
      </right>
      <top style="hair"/>
      <bottom style="hair"/>
    </border>
    <border>
      <left>
        <color indexed="63"/>
      </left>
      <right>
        <color indexed="63"/>
      </right>
      <top>
        <color indexed="63"/>
      </top>
      <bottom style="hair"/>
    </border>
    <border>
      <left style="thin">
        <color indexed="10"/>
      </left>
      <right>
        <color indexed="63"/>
      </right>
      <top style="thin">
        <color indexed="10"/>
      </top>
      <bottom style="thin">
        <color indexed="10"/>
      </bottom>
    </border>
    <border>
      <left>
        <color indexed="63"/>
      </left>
      <right>
        <color indexed="63"/>
      </right>
      <top>
        <color indexed="63"/>
      </top>
      <bottom style="thin">
        <color indexed="10"/>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color indexed="29"/>
      </left>
      <right>
        <color indexed="63"/>
      </right>
      <top>
        <color indexed="63"/>
      </top>
      <bottom>
        <color indexed="63"/>
      </bottom>
    </border>
    <border>
      <left>
        <color indexed="63"/>
      </left>
      <right style="thin">
        <color indexed="29"/>
      </right>
      <top>
        <color indexed="63"/>
      </top>
      <bottom>
        <color indexed="63"/>
      </bottom>
    </border>
    <border>
      <left>
        <color indexed="63"/>
      </left>
      <right>
        <color indexed="63"/>
      </right>
      <top style="medium">
        <color indexed="10"/>
      </top>
      <bottom style="thin">
        <color indexed="10"/>
      </bottom>
    </border>
    <border>
      <left>
        <color indexed="63"/>
      </left>
      <right style="thin">
        <color indexed="10"/>
      </right>
      <top style="thin">
        <color indexed="10"/>
      </top>
      <bottom>
        <color indexed="63"/>
      </bottom>
    </border>
    <border>
      <left>
        <color indexed="63"/>
      </left>
      <right style="thin">
        <color indexed="10"/>
      </right>
      <top>
        <color indexed="63"/>
      </top>
      <bottom style="thin">
        <color indexed="10"/>
      </bottom>
    </border>
    <border>
      <left>
        <color indexed="63"/>
      </left>
      <right>
        <color indexed="63"/>
      </right>
      <top style="hair"/>
      <bottom>
        <color indexed="63"/>
      </bottom>
    </border>
    <border>
      <left>
        <color indexed="63"/>
      </left>
      <right>
        <color indexed="63"/>
      </right>
      <top style="thin"/>
      <bottom style="hair"/>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42" fillId="0" borderId="0" applyNumberFormat="0" applyFill="0" applyBorder="0" applyAlignment="0" applyProtection="0"/>
    <xf numFmtId="0" fontId="0" fillId="0" borderId="1" applyNumberFormat="0" applyFill="0" applyAlignment="0" applyProtection="0"/>
  </cellStyleXfs>
  <cellXfs count="1613">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2" borderId="0" xfId="0" applyFill="1" applyAlignment="1">
      <alignment/>
    </xf>
    <xf numFmtId="0" fontId="6" fillId="2" borderId="0" xfId="24" applyFont="1" applyFill="1" applyAlignment="1">
      <alignment/>
    </xf>
    <xf numFmtId="0" fontId="7" fillId="2" borderId="0" xfId="24" applyFont="1" applyFill="1" applyAlignment="1">
      <alignment/>
    </xf>
    <xf numFmtId="0" fontId="1" fillId="2" borderId="0" xfId="0" applyFont="1" applyFill="1" applyAlignment="1">
      <alignment/>
    </xf>
    <xf numFmtId="0" fontId="16" fillId="2" borderId="0" xfId="0" applyFont="1" applyFill="1" applyAlignment="1">
      <alignment/>
    </xf>
    <xf numFmtId="0" fontId="9" fillId="3" borderId="2" xfId="24" applyFont="1" applyFill="1" applyBorder="1" applyAlignment="1">
      <alignment horizontal="center"/>
    </xf>
    <xf numFmtId="0" fontId="6" fillId="2" borderId="3" xfId="24" applyFont="1" applyFill="1" applyBorder="1" applyAlignment="1" applyProtection="1">
      <alignment horizontal="center"/>
      <protection locked="0"/>
    </xf>
    <xf numFmtId="0" fontId="6" fillId="2" borderId="4" xfId="24" applyFont="1" applyFill="1" applyBorder="1" applyAlignment="1" applyProtection="1">
      <alignment horizontal="center"/>
      <protection locked="0"/>
    </xf>
    <xf numFmtId="0" fontId="9" fillId="3" borderId="0" xfId="24" applyFont="1" applyFill="1" applyAlignment="1">
      <alignment horizontal="center"/>
    </xf>
    <xf numFmtId="0" fontId="7" fillId="3" borderId="0" xfId="24" applyFont="1" applyFill="1" applyAlignment="1">
      <alignment horizontal="center"/>
    </xf>
    <xf numFmtId="49" fontId="9" fillId="2" borderId="5" xfId="24" applyNumberFormat="1" applyFont="1" applyFill="1" applyBorder="1" applyAlignment="1">
      <alignment horizontal="left" vertical="top"/>
    </xf>
    <xf numFmtId="49" fontId="9" fillId="2" borderId="6" xfId="24" applyNumberFormat="1" applyFont="1" applyFill="1" applyBorder="1" applyAlignment="1">
      <alignment horizontal="left" vertical="top"/>
    </xf>
    <xf numFmtId="49" fontId="6" fillId="2" borderId="7" xfId="24" applyNumberFormat="1" applyFont="1" applyFill="1" applyBorder="1" applyAlignment="1" applyProtection="1">
      <alignment horizontal="center"/>
      <protection locked="0"/>
    </xf>
    <xf numFmtId="49" fontId="9" fillId="2" borderId="8" xfId="24" applyNumberFormat="1" applyFont="1" applyFill="1" applyBorder="1" applyAlignment="1">
      <alignment horizontal="left" vertical="top" wrapText="1"/>
    </xf>
    <xf numFmtId="0" fontId="9" fillId="3" borderId="9" xfId="24" applyFont="1" applyFill="1" applyBorder="1" applyAlignment="1">
      <alignment horizontal="center" vertical="center" wrapText="1"/>
    </xf>
    <xf numFmtId="0" fontId="9" fillId="3" borderId="6" xfId="24" applyFont="1" applyFill="1" applyBorder="1" applyAlignment="1">
      <alignment horizontal="center" vertical="center" wrapText="1"/>
    </xf>
    <xf numFmtId="0" fontId="9" fillId="3" borderId="6" xfId="24" applyFont="1" applyFill="1" applyBorder="1" applyAlignment="1">
      <alignment horizontal="center" vertical="center"/>
    </xf>
    <xf numFmtId="0" fontId="9" fillId="3" borderId="9" xfId="24" applyFont="1" applyFill="1" applyBorder="1" applyAlignment="1">
      <alignment horizontal="center" vertical="center"/>
    </xf>
    <xf numFmtId="0" fontId="9" fillId="3" borderId="10" xfId="24" applyFont="1" applyFill="1" applyBorder="1" applyAlignment="1">
      <alignment horizontal="center" vertical="center"/>
    </xf>
    <xf numFmtId="0" fontId="9" fillId="3" borderId="9" xfId="24" applyFont="1" applyFill="1" applyBorder="1" applyAlignment="1" applyProtection="1">
      <alignment horizontal="center" vertical="center"/>
      <protection/>
    </xf>
    <xf numFmtId="0" fontId="9" fillId="3" borderId="6" xfId="24" applyFont="1" applyFill="1" applyBorder="1" applyAlignment="1" applyProtection="1">
      <alignment horizontal="center" vertical="center"/>
      <protection/>
    </xf>
    <xf numFmtId="0" fontId="0" fillId="2" borderId="0" xfId="0" applyFill="1" applyAlignment="1" applyProtection="1">
      <alignment/>
      <protection/>
    </xf>
    <xf numFmtId="0" fontId="6" fillId="2" borderId="0" xfId="24" applyFont="1" applyFill="1" applyAlignment="1" applyProtection="1">
      <alignment/>
      <protection/>
    </xf>
    <xf numFmtId="0" fontId="12" fillId="2" borderId="0" xfId="0" applyFont="1" applyFill="1" applyAlignment="1" applyProtection="1">
      <alignment/>
      <protection/>
    </xf>
    <xf numFmtId="0" fontId="0" fillId="4" borderId="0" xfId="0" applyFill="1" applyAlignment="1">
      <alignment/>
    </xf>
    <xf numFmtId="0" fontId="0" fillId="5" borderId="0" xfId="0" applyFill="1" applyAlignment="1">
      <alignment/>
    </xf>
    <xf numFmtId="0" fontId="6" fillId="4" borderId="0" xfId="24" applyFont="1" applyFill="1" applyAlignment="1">
      <alignment/>
    </xf>
    <xf numFmtId="0" fontId="7" fillId="2" borderId="11" xfId="24" applyFont="1" applyFill="1" applyBorder="1" applyAlignment="1">
      <alignment horizontal="center"/>
    </xf>
    <xf numFmtId="0" fontId="7" fillId="2" borderId="12" xfId="24" applyFont="1" applyFill="1" applyBorder="1" applyAlignment="1">
      <alignment horizontal="center"/>
    </xf>
    <xf numFmtId="0" fontId="7" fillId="2" borderId="13" xfId="24" applyFont="1" applyFill="1" applyBorder="1" applyAlignment="1">
      <alignment horizontal="center"/>
    </xf>
    <xf numFmtId="0" fontId="7" fillId="4" borderId="0" xfId="24" applyFont="1" applyFill="1" applyAlignment="1">
      <alignment horizontal="right"/>
    </xf>
    <xf numFmtId="0" fontId="6" fillId="2" borderId="14" xfId="24" applyFont="1" applyFill="1" applyBorder="1" applyAlignment="1">
      <alignment/>
    </xf>
    <xf numFmtId="0" fontId="7" fillId="2" borderId="15" xfId="24" applyFont="1" applyFill="1" applyBorder="1" applyAlignment="1">
      <alignment horizontal="center"/>
    </xf>
    <xf numFmtId="0" fontId="7" fillId="2" borderId="16" xfId="24" applyFont="1" applyFill="1" applyBorder="1" applyAlignment="1">
      <alignment horizontal="center"/>
    </xf>
    <xf numFmtId="167" fontId="0" fillId="2" borderId="17" xfId="19" applyNumberFormat="1" applyFont="1" applyFill="1" applyBorder="1" applyAlignment="1">
      <alignment horizontal="center"/>
    </xf>
    <xf numFmtId="167" fontId="0" fillId="2" borderId="17" xfId="19" applyNumberFormat="1" applyFont="1" applyFill="1" applyBorder="1" applyAlignment="1">
      <alignment horizontal="center" wrapText="1"/>
    </xf>
    <xf numFmtId="167" fontId="6" fillId="2" borderId="17" xfId="24" applyNumberFormat="1" applyFont="1" applyFill="1" applyBorder="1" applyAlignment="1">
      <alignment horizontal="center"/>
    </xf>
    <xf numFmtId="167" fontId="6" fillId="2" borderId="18" xfId="24" applyNumberFormat="1" applyFont="1" applyFill="1" applyBorder="1" applyAlignment="1">
      <alignment horizontal="center"/>
    </xf>
    <xf numFmtId="16" fontId="6" fillId="4" borderId="0" xfId="24" applyNumberFormat="1" applyFont="1" applyFill="1" applyAlignment="1">
      <alignment horizontal="center"/>
    </xf>
    <xf numFmtId="0" fontId="12" fillId="6" borderId="3" xfId="0" applyFont="1" applyFill="1" applyBorder="1" applyAlignment="1" applyProtection="1">
      <alignment horizontal="center"/>
      <protection/>
    </xf>
    <xf numFmtId="0" fontId="12" fillId="6" borderId="2" xfId="0" applyFont="1" applyFill="1" applyBorder="1" applyAlignment="1" applyProtection="1">
      <alignment horizontal="center"/>
      <protection/>
    </xf>
    <xf numFmtId="0" fontId="9" fillId="3" borderId="17" xfId="24" applyFont="1" applyFill="1" applyBorder="1" applyAlignment="1" applyProtection="1">
      <alignment horizontal="center"/>
      <protection/>
    </xf>
    <xf numFmtId="0" fontId="9" fillId="3" borderId="18" xfId="24" applyFont="1" applyFill="1" applyBorder="1" applyAlignment="1" applyProtection="1">
      <alignment horizontal="center"/>
      <protection/>
    </xf>
    <xf numFmtId="49" fontId="6" fillId="2" borderId="3" xfId="24" applyNumberFormat="1" applyFont="1" applyFill="1" applyBorder="1" applyAlignment="1" applyProtection="1">
      <alignment horizontal="center"/>
      <protection locked="0"/>
    </xf>
    <xf numFmtId="49" fontId="0" fillId="7" borderId="3" xfId="0" applyNumberFormat="1" applyFont="1" applyFill="1" applyBorder="1" applyAlignment="1" applyProtection="1">
      <alignment horizontal="center"/>
      <protection locked="0"/>
    </xf>
    <xf numFmtId="10" fontId="6" fillId="2" borderId="2" xfId="24" applyNumberFormat="1" applyFont="1" applyFill="1" applyBorder="1" applyAlignment="1" applyProtection="1">
      <alignment horizontal="center"/>
      <protection locked="0"/>
    </xf>
    <xf numFmtId="10" fontId="6" fillId="2" borderId="3" xfId="24" applyNumberFormat="1" applyFont="1" applyFill="1" applyBorder="1" applyAlignment="1" applyProtection="1">
      <alignment horizontal="center"/>
      <protection locked="0"/>
    </xf>
    <xf numFmtId="10" fontId="6" fillId="2" borderId="4" xfId="24" applyNumberFormat="1" applyFont="1" applyFill="1" applyBorder="1" applyAlignment="1" applyProtection="1">
      <alignment horizontal="center"/>
      <protection locked="0"/>
    </xf>
    <xf numFmtId="10" fontId="6" fillId="2" borderId="10" xfId="24" applyNumberFormat="1" applyFont="1" applyFill="1" applyBorder="1" applyAlignment="1" applyProtection="1">
      <alignment horizontal="center"/>
      <protection locked="0"/>
    </xf>
    <xf numFmtId="0" fontId="9" fillId="3" borderId="3" xfId="24" applyFont="1" applyFill="1" applyBorder="1" applyAlignment="1" applyProtection="1">
      <alignment horizontal="center" vertical="center"/>
      <protection/>
    </xf>
    <xf numFmtId="0" fontId="9" fillId="3" borderId="2" xfId="24" applyFont="1" applyFill="1" applyBorder="1" applyAlignment="1" applyProtection="1">
      <alignment horizontal="center" vertical="center" wrapText="1"/>
      <protection/>
    </xf>
    <xf numFmtId="0" fontId="12" fillId="7" borderId="12" xfId="0" applyFont="1" applyFill="1" applyBorder="1" applyAlignment="1" applyProtection="1">
      <alignment vertical="top"/>
      <protection/>
    </xf>
    <xf numFmtId="0" fontId="12" fillId="7" borderId="13" xfId="0" applyFont="1" applyFill="1" applyBorder="1" applyAlignment="1" applyProtection="1">
      <alignment vertical="top"/>
      <protection/>
    </xf>
    <xf numFmtId="10" fontId="0" fillId="7" borderId="16" xfId="0" applyNumberFormat="1" applyFill="1" applyBorder="1" applyAlignment="1" applyProtection="1">
      <alignment horizontal="right"/>
      <protection locked="0"/>
    </xf>
    <xf numFmtId="0" fontId="9" fillId="3" borderId="17" xfId="24" applyFont="1" applyFill="1" applyBorder="1" applyAlignment="1" applyProtection="1">
      <alignment horizontal="center" vertical="center"/>
      <protection/>
    </xf>
    <xf numFmtId="0" fontId="9" fillId="3" borderId="18" xfId="24" applyFont="1" applyFill="1" applyBorder="1" applyAlignment="1" applyProtection="1">
      <alignment horizontal="center" vertical="center"/>
      <protection/>
    </xf>
    <xf numFmtId="0" fontId="9" fillId="3" borderId="9" xfId="24" applyFont="1" applyFill="1" applyBorder="1" applyAlignment="1" applyProtection="1">
      <alignment horizontal="center" vertical="center"/>
      <protection/>
    </xf>
    <xf numFmtId="0" fontId="9" fillId="3" borderId="6" xfId="24" applyFont="1" applyFill="1" applyBorder="1" applyAlignment="1" applyProtection="1">
      <alignment horizontal="center" vertical="center"/>
      <protection/>
    </xf>
    <xf numFmtId="0" fontId="9" fillId="3" borderId="19" xfId="24" applyFont="1" applyFill="1" applyBorder="1" applyAlignment="1" applyProtection="1">
      <alignment horizontal="center" vertical="center"/>
      <protection/>
    </xf>
    <xf numFmtId="0" fontId="0" fillId="8" borderId="0" xfId="0" applyFill="1" applyAlignment="1">
      <alignment/>
    </xf>
    <xf numFmtId="0" fontId="6" fillId="8" borderId="0" xfId="24" applyFont="1" applyFill="1" applyAlignment="1">
      <alignment/>
    </xf>
    <xf numFmtId="0" fontId="19" fillId="9" borderId="0" xfId="24" applyFont="1" applyFill="1" applyAlignment="1">
      <alignment/>
    </xf>
    <xf numFmtId="0" fontId="7" fillId="9" borderId="20" xfId="24" applyFont="1" applyFill="1" applyBorder="1" applyAlignment="1">
      <alignment/>
    </xf>
    <xf numFmtId="0" fontId="7" fillId="9" borderId="21" xfId="24" applyFont="1" applyFill="1" applyBorder="1" applyAlignment="1">
      <alignment horizontal="center"/>
    </xf>
    <xf numFmtId="0" fontId="7" fillId="9" borderId="22" xfId="24" applyFont="1" applyFill="1" applyBorder="1" applyAlignment="1">
      <alignment horizontal="center"/>
    </xf>
    <xf numFmtId="0" fontId="6" fillId="9" borderId="5" xfId="24" applyFont="1" applyFill="1" applyBorder="1" applyAlignment="1">
      <alignment/>
    </xf>
    <xf numFmtId="0" fontId="6" fillId="9" borderId="9" xfId="24" applyFont="1" applyFill="1" applyBorder="1" applyAlignment="1">
      <alignment/>
    </xf>
    <xf numFmtId="0" fontId="25" fillId="9" borderId="9" xfId="24" applyFont="1" applyFill="1" applyBorder="1" applyAlignment="1">
      <alignment/>
    </xf>
    <xf numFmtId="0" fontId="6" fillId="9" borderId="6" xfId="24" applyFont="1" applyFill="1" applyBorder="1" applyAlignment="1">
      <alignment/>
    </xf>
    <xf numFmtId="0" fontId="7" fillId="9" borderId="23" xfId="24" applyFont="1" applyFill="1" applyBorder="1" applyAlignment="1">
      <alignment/>
    </xf>
    <xf numFmtId="0" fontId="6" fillId="9" borderId="24" xfId="24" applyFont="1" applyFill="1" applyBorder="1" applyAlignment="1">
      <alignment/>
    </xf>
    <xf numFmtId="0" fontId="7" fillId="9" borderId="25" xfId="24" applyFont="1" applyFill="1" applyBorder="1" applyAlignment="1">
      <alignment horizontal="center"/>
    </xf>
    <xf numFmtId="0" fontId="6" fillId="9" borderId="26" xfId="24" applyFont="1" applyFill="1" applyBorder="1" applyAlignment="1">
      <alignment/>
    </xf>
    <xf numFmtId="0" fontId="6" fillId="9" borderId="27" xfId="24" applyFont="1" applyFill="1" applyBorder="1" applyAlignment="1">
      <alignment/>
    </xf>
    <xf numFmtId="0" fontId="6" fillId="9" borderId="28" xfId="24" applyFont="1" applyFill="1" applyBorder="1" applyAlignment="1">
      <alignment/>
    </xf>
    <xf numFmtId="0" fontId="6" fillId="9" borderId="0" xfId="24" applyFont="1" applyFill="1" applyBorder="1" applyAlignment="1">
      <alignment/>
    </xf>
    <xf numFmtId="0" fontId="26" fillId="9" borderId="9" xfId="24" applyFont="1" applyFill="1" applyBorder="1" applyAlignment="1">
      <alignment/>
    </xf>
    <xf numFmtId="0" fontId="26" fillId="9" borderId="29" xfId="24" applyFont="1" applyFill="1" applyBorder="1" applyAlignment="1">
      <alignment/>
    </xf>
    <xf numFmtId="0" fontId="25" fillId="9" borderId="19" xfId="24" applyFont="1" applyFill="1" applyBorder="1" applyAlignment="1">
      <alignment/>
    </xf>
    <xf numFmtId="3" fontId="6" fillId="7" borderId="3" xfId="0" applyNumberFormat="1" applyFont="1" applyFill="1" applyBorder="1" applyAlignment="1" applyProtection="1">
      <alignment horizontal="center" vertical="center"/>
      <protection/>
    </xf>
    <xf numFmtId="3" fontId="6" fillId="7" borderId="4" xfId="0" applyNumberFormat="1" applyFont="1" applyFill="1" applyBorder="1" applyAlignment="1" applyProtection="1">
      <alignment horizontal="center" vertical="center"/>
      <protection/>
    </xf>
    <xf numFmtId="0" fontId="6" fillId="3" borderId="2" xfId="24" applyFont="1" applyFill="1" applyBorder="1" applyAlignment="1" applyProtection="1">
      <alignment horizontal="left"/>
      <protection/>
    </xf>
    <xf numFmtId="0" fontId="9" fillId="3" borderId="28" xfId="24" applyFont="1" applyFill="1" applyBorder="1" applyAlignment="1" applyProtection="1">
      <alignment vertical="center"/>
      <protection/>
    </xf>
    <xf numFmtId="0" fontId="7" fillId="3" borderId="0" xfId="24" applyFont="1" applyFill="1" applyAlignment="1">
      <alignment horizontal="right"/>
    </xf>
    <xf numFmtId="0" fontId="1" fillId="3" borderId="0" xfId="0" applyFont="1" applyFill="1" applyBorder="1" applyAlignment="1">
      <alignment horizontal="center"/>
    </xf>
    <xf numFmtId="0" fontId="9" fillId="3" borderId="0" xfId="24" applyFont="1" applyFill="1" applyAlignment="1">
      <alignment horizontal="left"/>
    </xf>
    <xf numFmtId="0" fontId="7" fillId="2" borderId="3" xfId="24" applyFont="1" applyFill="1" applyBorder="1" applyAlignment="1" applyProtection="1">
      <alignment horizontal="center" vertical="center"/>
      <protection locked="0"/>
    </xf>
    <xf numFmtId="0" fontId="9" fillId="3" borderId="0" xfId="24" applyFont="1" applyFill="1" applyAlignment="1">
      <alignment horizontal="center" wrapText="1"/>
    </xf>
    <xf numFmtId="0" fontId="9" fillId="3" borderId="29" xfId="24" applyFont="1" applyFill="1" applyBorder="1" applyAlignment="1">
      <alignment horizontal="center" wrapText="1"/>
    </xf>
    <xf numFmtId="0" fontId="0" fillId="6" borderId="29" xfId="0" applyFill="1" applyBorder="1" applyAlignment="1">
      <alignment horizontal="left" wrapText="1"/>
    </xf>
    <xf numFmtId="0" fontId="0" fillId="7" borderId="0" xfId="0" applyFill="1" applyAlignment="1">
      <alignment/>
    </xf>
    <xf numFmtId="0" fontId="9" fillId="3" borderId="19" xfId="24" applyFont="1" applyFill="1" applyBorder="1" applyAlignment="1">
      <alignment horizontal="center" vertical="center"/>
    </xf>
    <xf numFmtId="0" fontId="9" fillId="3" borderId="30" xfId="24" applyFont="1" applyFill="1" applyBorder="1" applyAlignment="1">
      <alignment horizontal="center"/>
    </xf>
    <xf numFmtId="0" fontId="9" fillId="3" borderId="19" xfId="24" applyFont="1" applyFill="1" applyBorder="1" applyAlignment="1">
      <alignment horizontal="center" vertical="center" wrapText="1"/>
    </xf>
    <xf numFmtId="3" fontId="6" fillId="7" borderId="2" xfId="0" applyNumberFormat="1" applyFont="1" applyFill="1" applyBorder="1" applyAlignment="1" applyProtection="1">
      <alignment horizontal="center" vertical="center"/>
      <protection/>
    </xf>
    <xf numFmtId="3" fontId="9" fillId="6" borderId="31" xfId="0" applyNumberFormat="1" applyFont="1" applyFill="1" applyBorder="1" applyAlignment="1" applyProtection="1">
      <alignment horizontal="center" vertical="center" wrapText="1" shrinkToFit="1"/>
      <protection/>
    </xf>
    <xf numFmtId="0" fontId="12" fillId="6" borderId="7" xfId="0" applyFont="1" applyFill="1" applyBorder="1" applyAlignment="1">
      <alignment horizontal="center" wrapText="1" shrinkToFit="1"/>
    </xf>
    <xf numFmtId="0" fontId="9" fillId="3" borderId="20" xfId="24" applyFont="1" applyFill="1" applyBorder="1" applyAlignment="1" applyProtection="1">
      <alignment horizontal="center" vertical="center"/>
      <protection/>
    </xf>
    <xf numFmtId="0" fontId="23" fillId="0" borderId="0" xfId="0" applyFont="1" applyAlignment="1">
      <alignment/>
    </xf>
    <xf numFmtId="0" fontId="23" fillId="7" borderId="0" xfId="0" applyFont="1" applyFill="1" applyAlignment="1">
      <alignment/>
    </xf>
    <xf numFmtId="0" fontId="9" fillId="3" borderId="32" xfId="24" applyFont="1" applyFill="1" applyBorder="1" applyAlignment="1" applyProtection="1">
      <alignment horizontal="center" vertical="center"/>
      <protection/>
    </xf>
    <xf numFmtId="0" fontId="6" fillId="3" borderId="33" xfId="24" applyFont="1" applyFill="1" applyBorder="1" applyAlignment="1" applyProtection="1">
      <alignment horizontal="left"/>
      <protection/>
    </xf>
    <xf numFmtId="0" fontId="6" fillId="3" borderId="25" xfId="24" applyFont="1" applyFill="1" applyBorder="1" applyAlignment="1" applyProtection="1">
      <alignment horizontal="left"/>
      <protection/>
    </xf>
    <xf numFmtId="0" fontId="9" fillId="3" borderId="2" xfId="24" applyFont="1" applyFill="1" applyBorder="1" applyAlignment="1">
      <alignment horizontal="center"/>
    </xf>
    <xf numFmtId="0" fontId="0" fillId="0" borderId="0" xfId="0" applyAlignment="1">
      <alignment/>
    </xf>
    <xf numFmtId="0" fontId="0" fillId="7" borderId="0" xfId="0" applyFill="1" applyAlignment="1">
      <alignment/>
    </xf>
    <xf numFmtId="0" fontId="0" fillId="6" borderId="34" xfId="0" applyFill="1" applyBorder="1" applyAlignment="1">
      <alignment/>
    </xf>
    <xf numFmtId="0" fontId="9" fillId="3" borderId="17" xfId="24" applyFont="1" applyFill="1" applyBorder="1" applyAlignment="1" applyProtection="1">
      <alignment horizontal="center"/>
      <protection/>
    </xf>
    <xf numFmtId="0" fontId="6" fillId="7" borderId="3" xfId="0" applyFont="1" applyFill="1" applyBorder="1" applyAlignment="1" applyProtection="1">
      <alignment horizontal="center" vertical="center"/>
      <protection locked="0"/>
    </xf>
    <xf numFmtId="0" fontId="7" fillId="2" borderId="25" xfId="24"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49" fontId="0" fillId="7" borderId="15" xfId="0" applyNumberFormat="1" applyFill="1" applyBorder="1" applyAlignment="1" applyProtection="1">
      <alignment horizontal="right"/>
      <protection locked="0"/>
    </xf>
    <xf numFmtId="49" fontId="0" fillId="7" borderId="3" xfId="0" applyNumberFormat="1" applyFont="1" applyFill="1" applyBorder="1" applyAlignment="1" applyProtection="1">
      <alignment horizontal="center"/>
      <protection locked="0"/>
    </xf>
    <xf numFmtId="49" fontId="0" fillId="7" borderId="3" xfId="0" applyNumberFormat="1" applyFont="1" applyFill="1" applyBorder="1" applyAlignment="1" applyProtection="1">
      <alignment horizontal="center"/>
      <protection locked="0"/>
    </xf>
    <xf numFmtId="10" fontId="0" fillId="7" borderId="3" xfId="0" applyNumberFormat="1" applyFont="1" applyFill="1" applyBorder="1" applyAlignment="1" applyProtection="1">
      <alignment horizontal="center"/>
      <protection locked="0"/>
    </xf>
    <xf numFmtId="10" fontId="0" fillId="7" borderId="2" xfId="0" applyNumberFormat="1" applyFont="1" applyFill="1" applyBorder="1" applyAlignment="1" applyProtection="1">
      <alignment horizontal="center"/>
      <protection locked="0"/>
    </xf>
    <xf numFmtId="49" fontId="0" fillId="7" borderId="4" xfId="0" applyNumberFormat="1" applyFont="1" applyFill="1" applyBorder="1" applyAlignment="1" applyProtection="1">
      <alignment horizontal="center"/>
      <protection locked="0"/>
    </xf>
    <xf numFmtId="0" fontId="6" fillId="2" borderId="2" xfId="24" applyFont="1" applyFill="1" applyBorder="1" applyAlignment="1" applyProtection="1">
      <alignment horizontal="center" vertical="center"/>
      <protection locked="0"/>
    </xf>
    <xf numFmtId="0" fontId="6" fillId="2" borderId="0" xfId="24" applyFont="1" applyFill="1" applyAlignment="1" applyProtection="1">
      <alignment/>
      <protection locked="0"/>
    </xf>
    <xf numFmtId="0" fontId="0" fillId="5" borderId="0" xfId="0" applyFill="1" applyAlignment="1">
      <alignment wrapText="1"/>
    </xf>
    <xf numFmtId="0" fontId="15" fillId="2" borderId="23" xfId="24" applyFont="1" applyFill="1" applyBorder="1" applyAlignment="1" applyProtection="1">
      <alignment/>
      <protection/>
    </xf>
    <xf numFmtId="0" fontId="0" fillId="7" borderId="0" xfId="0" applyFill="1" applyBorder="1" applyAlignment="1">
      <alignment/>
    </xf>
    <xf numFmtId="0" fontId="0" fillId="7" borderId="35" xfId="0" applyFill="1" applyBorder="1" applyAlignment="1">
      <alignment/>
    </xf>
    <xf numFmtId="0" fontId="6" fillId="3" borderId="0" xfId="24" applyFont="1" applyFill="1" applyBorder="1" applyAlignment="1">
      <alignment vertical="center"/>
    </xf>
    <xf numFmtId="0" fontId="0" fillId="2" borderId="0" xfId="0" applyFill="1" applyAlignment="1">
      <alignment vertical="center"/>
    </xf>
    <xf numFmtId="0" fontId="0" fillId="0" borderId="0" xfId="0" applyFill="1" applyAlignment="1">
      <alignment vertical="center"/>
    </xf>
    <xf numFmtId="0" fontId="12" fillId="6" borderId="24" xfId="0" applyFont="1" applyFill="1" applyBorder="1" applyAlignment="1">
      <alignment vertical="center"/>
    </xf>
    <xf numFmtId="3" fontId="6" fillId="2" borderId="3" xfId="24" applyNumberFormat="1" applyFont="1" applyFill="1" applyBorder="1" applyAlignment="1" applyProtection="1">
      <alignment horizontal="center" vertical="center"/>
      <protection locked="0"/>
    </xf>
    <xf numFmtId="3" fontId="6" fillId="2" borderId="3" xfId="24" applyNumberFormat="1" applyFont="1" applyFill="1" applyBorder="1" applyAlignment="1" applyProtection="1">
      <alignment horizontal="center" vertical="center"/>
      <protection/>
    </xf>
    <xf numFmtId="3" fontId="6" fillId="2" borderId="36" xfId="24" applyNumberFormat="1" applyFont="1" applyFill="1" applyBorder="1" applyAlignment="1" applyProtection="1">
      <alignment horizontal="center" vertical="center"/>
      <protection/>
    </xf>
    <xf numFmtId="3" fontId="6" fillId="2" borderId="21" xfId="24" applyNumberFormat="1" applyFont="1" applyFill="1" applyBorder="1" applyAlignment="1" applyProtection="1">
      <alignment horizontal="center" vertical="center"/>
      <protection/>
    </xf>
    <xf numFmtId="0" fontId="0" fillId="5" borderId="0" xfId="0" applyFill="1" applyAlignment="1">
      <alignment vertical="center"/>
    </xf>
    <xf numFmtId="49" fontId="9" fillId="2" borderId="37" xfId="24" applyNumberFormat="1" applyFont="1" applyFill="1" applyBorder="1" applyAlignment="1">
      <alignment horizontal="left" vertical="top" wrapText="1"/>
    </xf>
    <xf numFmtId="0" fontId="0" fillId="2" borderId="0" xfId="0" applyFill="1" applyAlignment="1" applyProtection="1">
      <alignment vertical="center"/>
      <protection/>
    </xf>
    <xf numFmtId="0" fontId="1" fillId="0" borderId="3" xfId="0" applyFont="1" applyBorder="1" applyAlignment="1" applyProtection="1">
      <alignment horizontal="center" vertical="center"/>
      <protection locked="0"/>
    </xf>
    <xf numFmtId="3" fontId="6" fillId="2" borderId="3" xfId="24" applyNumberFormat="1" applyFont="1" applyFill="1" applyBorder="1" applyAlignment="1">
      <alignment horizontal="center"/>
    </xf>
    <xf numFmtId="0" fontId="0" fillId="6" borderId="38" xfId="0" applyFill="1" applyBorder="1" applyAlignment="1">
      <alignment vertical="center" wrapText="1"/>
    </xf>
    <xf numFmtId="0" fontId="9" fillId="3" borderId="39" xfId="24" applyFont="1" applyFill="1" applyBorder="1" applyAlignment="1" applyProtection="1">
      <alignment horizontal="center" vertical="center"/>
      <protection/>
    </xf>
    <xf numFmtId="0" fontId="8" fillId="3" borderId="0" xfId="24" applyFont="1" applyFill="1" applyBorder="1" applyAlignment="1">
      <alignment wrapText="1" shrinkToFit="1"/>
    </xf>
    <xf numFmtId="0" fontId="9" fillId="3" borderId="5" xfId="24" applyFont="1" applyFill="1" applyBorder="1" applyAlignment="1" applyProtection="1">
      <alignment horizontal="center" vertical="center"/>
      <protection/>
    </xf>
    <xf numFmtId="0" fontId="9" fillId="3" borderId="31" xfId="24" applyFont="1" applyFill="1" applyBorder="1" applyAlignment="1" applyProtection="1">
      <alignment horizontal="center" wrapText="1"/>
      <protection/>
    </xf>
    <xf numFmtId="0" fontId="9" fillId="3" borderId="5" xfId="24" applyFont="1" applyFill="1" applyBorder="1" applyAlignment="1" applyProtection="1">
      <alignment horizontal="center" vertical="center"/>
      <protection/>
    </xf>
    <xf numFmtId="0" fontId="9" fillId="3" borderId="40" xfId="24" applyFont="1" applyFill="1" applyBorder="1" applyAlignment="1">
      <alignment horizontal="center" vertical="center"/>
    </xf>
    <xf numFmtId="0" fontId="12" fillId="6" borderId="0" xfId="0" applyFont="1" applyFill="1" applyAlignment="1">
      <alignment horizontal="right" vertical="center"/>
    </xf>
    <xf numFmtId="0" fontId="0" fillId="0" borderId="0" xfId="0" applyAlignment="1">
      <alignment wrapText="1"/>
    </xf>
    <xf numFmtId="0" fontId="12" fillId="6" borderId="41" xfId="0" applyFont="1" applyFill="1" applyBorder="1" applyAlignment="1">
      <alignment horizontal="right" vertical="center" wrapText="1"/>
    </xf>
    <xf numFmtId="0" fontId="47" fillId="7" borderId="3" xfId="0" applyFont="1" applyFill="1" applyBorder="1" applyAlignment="1">
      <alignment/>
    </xf>
    <xf numFmtId="0" fontId="47" fillId="7" borderId="0" xfId="0" applyFont="1" applyFill="1" applyBorder="1" applyAlignment="1">
      <alignment/>
    </xf>
    <xf numFmtId="0" fontId="50" fillId="7" borderId="38" xfId="0" applyFont="1" applyFill="1" applyBorder="1" applyAlignment="1">
      <alignment horizontal="center" vertical="center"/>
    </xf>
    <xf numFmtId="0" fontId="50" fillId="10" borderId="0" xfId="0" applyFont="1" applyFill="1" applyBorder="1" applyAlignment="1">
      <alignment horizontal="center" vertical="center"/>
    </xf>
    <xf numFmtId="0" fontId="50" fillId="11" borderId="0" xfId="0" applyFont="1" applyFill="1" applyBorder="1" applyAlignment="1">
      <alignment horizontal="center" vertical="center"/>
    </xf>
    <xf numFmtId="0" fontId="52" fillId="12" borderId="0" xfId="0" applyFont="1" applyFill="1" applyBorder="1" applyAlignment="1">
      <alignment vertical="center" wrapText="1"/>
    </xf>
    <xf numFmtId="0" fontId="50" fillId="12" borderId="0" xfId="0" applyFont="1" applyFill="1" applyBorder="1" applyAlignment="1">
      <alignment vertical="center"/>
    </xf>
    <xf numFmtId="0" fontId="0" fillId="12" borderId="0" xfId="0" applyFill="1" applyAlignment="1">
      <alignment/>
    </xf>
    <xf numFmtId="0" fontId="0" fillId="12" borderId="0" xfId="0" applyFill="1" applyAlignment="1">
      <alignment/>
    </xf>
    <xf numFmtId="0" fontId="49" fillId="12" borderId="0" xfId="0" applyFont="1" applyFill="1" applyAlignment="1">
      <alignment/>
    </xf>
    <xf numFmtId="0" fontId="49" fillId="5" borderId="0" xfId="0" applyFont="1" applyFill="1" applyAlignment="1">
      <alignment/>
    </xf>
    <xf numFmtId="0" fontId="1" fillId="7" borderId="42" xfId="0" applyFont="1" applyFill="1" applyBorder="1" applyAlignment="1" applyProtection="1">
      <alignment horizontal="center" vertical="center"/>
      <protection locked="0"/>
    </xf>
    <xf numFmtId="0" fontId="0" fillId="12" borderId="0" xfId="0" applyFill="1" applyAlignment="1">
      <alignment vertical="center"/>
    </xf>
    <xf numFmtId="0" fontId="50" fillId="12" borderId="43" xfId="0" applyFont="1" applyFill="1" applyBorder="1" applyAlignment="1">
      <alignment vertical="center"/>
    </xf>
    <xf numFmtId="0" fontId="6" fillId="6" borderId="3" xfId="0" applyFont="1" applyFill="1" applyBorder="1" applyAlignment="1" applyProtection="1">
      <alignment horizontal="center" vertical="center"/>
      <protection/>
    </xf>
    <xf numFmtId="0" fontId="6" fillId="6" borderId="4" xfId="0" applyFont="1" applyFill="1" applyBorder="1" applyAlignment="1" applyProtection="1">
      <alignment horizontal="center" vertical="center"/>
      <protection/>
    </xf>
    <xf numFmtId="0" fontId="50" fillId="7" borderId="0" xfId="0" applyFont="1" applyFill="1" applyBorder="1" applyAlignment="1">
      <alignment horizontal="center" vertical="center"/>
    </xf>
    <xf numFmtId="14" fontId="9" fillId="3" borderId="0" xfId="24" applyNumberFormat="1" applyFont="1" applyFill="1" applyBorder="1" applyAlignment="1" applyProtection="1">
      <alignment horizontal="right"/>
      <protection/>
    </xf>
    <xf numFmtId="49" fontId="6" fillId="2" borderId="0" xfId="24" applyNumberFormat="1" applyFont="1" applyFill="1" applyBorder="1" applyAlignment="1" applyProtection="1">
      <alignment horizontal="center"/>
      <protection/>
    </xf>
    <xf numFmtId="49" fontId="0" fillId="7" borderId="0" xfId="0" applyNumberFormat="1" applyFill="1" applyBorder="1" applyAlignment="1" applyProtection="1">
      <alignment horizontal="center"/>
      <protection/>
    </xf>
    <xf numFmtId="0" fontId="6" fillId="6" borderId="3" xfId="0" applyFont="1" applyFill="1" applyBorder="1" applyAlignment="1" applyProtection="1">
      <alignment vertical="center"/>
      <protection/>
    </xf>
    <xf numFmtId="0" fontId="6" fillId="6" borderId="36" xfId="0" applyFont="1" applyFill="1" applyBorder="1" applyAlignment="1" applyProtection="1">
      <alignment vertical="center"/>
      <protection/>
    </xf>
    <xf numFmtId="0" fontId="6" fillId="6" borderId="4" xfId="0" applyFont="1" applyFill="1" applyBorder="1" applyAlignment="1" applyProtection="1">
      <alignment vertical="center"/>
      <protection/>
    </xf>
    <xf numFmtId="3" fontId="6" fillId="2" borderId="0" xfId="24" applyNumberFormat="1" applyFont="1" applyFill="1" applyAlignment="1">
      <alignment/>
    </xf>
    <xf numFmtId="0" fontId="0" fillId="7" borderId="44" xfId="0" applyFont="1" applyFill="1" applyBorder="1" applyAlignment="1" applyProtection="1">
      <alignment horizontal="center"/>
      <protection locked="0"/>
    </xf>
    <xf numFmtId="0" fontId="9" fillId="3" borderId="45" xfId="24" applyFont="1" applyFill="1" applyBorder="1" applyAlignment="1">
      <alignment wrapText="1"/>
    </xf>
    <xf numFmtId="0" fontId="12" fillId="6" borderId="45" xfId="0" applyFont="1" applyFill="1" applyBorder="1" applyAlignment="1">
      <alignment/>
    </xf>
    <xf numFmtId="0" fontId="9" fillId="3" borderId="17" xfId="24" applyFont="1" applyFill="1" applyBorder="1" applyAlignment="1">
      <alignment horizontal="center" vertical="center"/>
    </xf>
    <xf numFmtId="0" fontId="9" fillId="3" borderId="18" xfId="24" applyFont="1" applyFill="1" applyBorder="1" applyAlignment="1">
      <alignment horizontal="center" vertical="center"/>
    </xf>
    <xf numFmtId="0" fontId="6" fillId="2" borderId="44" xfId="24" applyFont="1" applyFill="1" applyBorder="1" applyAlignment="1" applyProtection="1">
      <alignment horizontal="center" wrapText="1"/>
      <protection locked="0"/>
    </xf>
    <xf numFmtId="0" fontId="6" fillId="2" borderId="46" xfId="24" applyFont="1" applyFill="1" applyBorder="1" applyAlignment="1" applyProtection="1">
      <alignment horizontal="center" wrapText="1"/>
      <protection locked="0"/>
    </xf>
    <xf numFmtId="3" fontId="6" fillId="3" borderId="0" xfId="24" applyNumberFormat="1" applyFont="1" applyFill="1" applyBorder="1" applyAlignment="1">
      <alignment horizontal="center" vertical="center"/>
    </xf>
    <xf numFmtId="0" fontId="0" fillId="6" borderId="47" xfId="0" applyFill="1" applyBorder="1" applyAlignment="1">
      <alignment/>
    </xf>
    <xf numFmtId="0" fontId="0" fillId="0" borderId="0" xfId="0" applyAlignment="1">
      <alignment vertical="center"/>
    </xf>
    <xf numFmtId="0" fontId="0" fillId="7" borderId="0" xfId="0" applyFill="1" applyAlignment="1">
      <alignment vertical="center"/>
    </xf>
    <xf numFmtId="0" fontId="0" fillId="7" borderId="3" xfId="0" applyFill="1" applyBorder="1" applyAlignment="1" applyProtection="1">
      <alignment vertical="center"/>
      <protection locked="0"/>
    </xf>
    <xf numFmtId="3" fontId="6" fillId="2" borderId="2" xfId="24" applyNumberFormat="1" applyFont="1" applyFill="1" applyBorder="1" applyAlignment="1">
      <alignment horizontal="center"/>
    </xf>
    <xf numFmtId="3" fontId="0" fillId="2" borderId="3" xfId="0" applyNumberFormat="1" applyFill="1" applyBorder="1" applyAlignment="1">
      <alignment horizontal="center"/>
    </xf>
    <xf numFmtId="3" fontId="6" fillId="2" borderId="4" xfId="24" applyNumberFormat="1" applyFont="1" applyFill="1" applyBorder="1" applyAlignment="1">
      <alignment horizontal="center"/>
    </xf>
    <xf numFmtId="3" fontId="6" fillId="2" borderId="10" xfId="24" applyNumberFormat="1" applyFont="1" applyFill="1" applyBorder="1" applyAlignment="1">
      <alignment horizontal="center"/>
    </xf>
    <xf numFmtId="0" fontId="0" fillId="3" borderId="0" xfId="0" applyFill="1" applyAlignment="1">
      <alignment/>
    </xf>
    <xf numFmtId="0" fontId="0" fillId="6" borderId="3" xfId="0" applyFill="1" applyBorder="1" applyAlignment="1">
      <alignment vertical="center"/>
    </xf>
    <xf numFmtId="4" fontId="6" fillId="2" borderId="31" xfId="24" applyNumberFormat="1" applyFont="1" applyFill="1" applyBorder="1" applyAlignment="1" applyProtection="1">
      <alignment/>
      <protection locked="0"/>
    </xf>
    <xf numFmtId="4" fontId="6" fillId="2" borderId="7" xfId="24" applyNumberFormat="1" applyFont="1" applyFill="1" applyBorder="1" applyAlignment="1" applyProtection="1">
      <alignment/>
      <protection locked="0"/>
    </xf>
    <xf numFmtId="4" fontId="6" fillId="2" borderId="3" xfId="24" applyNumberFormat="1" applyFont="1" applyFill="1" applyBorder="1" applyAlignment="1" applyProtection="1">
      <alignment/>
      <protection locked="0"/>
    </xf>
    <xf numFmtId="4" fontId="6" fillId="2" borderId="48" xfId="24" applyNumberFormat="1" applyFont="1" applyFill="1" applyBorder="1" applyAlignment="1" applyProtection="1">
      <alignment/>
      <protection locked="0"/>
    </xf>
    <xf numFmtId="4" fontId="7" fillId="2" borderId="3" xfId="24" applyNumberFormat="1" applyFont="1" applyFill="1" applyBorder="1" applyAlignment="1">
      <alignment/>
    </xf>
    <xf numFmtId="4" fontId="7" fillId="2" borderId="48" xfId="24" applyNumberFormat="1" applyFont="1" applyFill="1" applyBorder="1" applyAlignment="1">
      <alignment/>
    </xf>
    <xf numFmtId="4" fontId="6" fillId="2" borderId="4" xfId="24" applyNumberFormat="1" applyFont="1" applyFill="1" applyBorder="1" applyAlignment="1">
      <alignment/>
    </xf>
    <xf numFmtId="4" fontId="6" fillId="2" borderId="49" xfId="24" applyNumberFormat="1" applyFont="1" applyFill="1" applyBorder="1" applyAlignment="1">
      <alignment/>
    </xf>
    <xf numFmtId="4" fontId="6" fillId="9" borderId="50" xfId="24" applyNumberFormat="1" applyFont="1" applyFill="1" applyBorder="1" applyAlignment="1">
      <alignment/>
    </xf>
    <xf numFmtId="4" fontId="6" fillId="9" borderId="35" xfId="24" applyNumberFormat="1" applyFont="1" applyFill="1" applyBorder="1" applyAlignment="1">
      <alignment/>
    </xf>
    <xf numFmtId="4" fontId="6" fillId="2" borderId="40" xfId="24" applyNumberFormat="1" applyFont="1" applyFill="1" applyBorder="1" applyAlignment="1" applyProtection="1">
      <alignment/>
      <protection locked="0"/>
    </xf>
    <xf numFmtId="4" fontId="6" fillId="2" borderId="2" xfId="24" applyNumberFormat="1" applyFont="1" applyFill="1" applyBorder="1" applyAlignment="1" applyProtection="1">
      <alignment/>
      <protection locked="0"/>
    </xf>
    <xf numFmtId="4" fontId="7" fillId="2" borderId="33" xfId="24" applyNumberFormat="1" applyFont="1" applyFill="1" applyBorder="1" applyAlignment="1" applyProtection="1">
      <alignment/>
      <protection/>
    </xf>
    <xf numFmtId="4" fontId="6" fillId="2" borderId="10" xfId="24" applyNumberFormat="1" applyFont="1" applyFill="1" applyBorder="1" applyAlignment="1">
      <alignment/>
    </xf>
    <xf numFmtId="4" fontId="6" fillId="9" borderId="51" xfId="24" applyNumberFormat="1" applyFont="1" applyFill="1" applyBorder="1" applyAlignment="1">
      <alignment/>
    </xf>
    <xf numFmtId="0" fontId="6" fillId="3" borderId="30" xfId="24" applyFont="1" applyFill="1" applyBorder="1" applyAlignment="1" applyProtection="1">
      <alignment horizontal="center" vertical="center"/>
      <protection/>
    </xf>
    <xf numFmtId="0" fontId="0" fillId="6" borderId="27" xfId="0" applyFill="1" applyBorder="1" applyAlignment="1">
      <alignment/>
    </xf>
    <xf numFmtId="0" fontId="0" fillId="6" borderId="48" xfId="0" applyFill="1" applyBorder="1" applyAlignment="1">
      <alignment/>
    </xf>
    <xf numFmtId="0" fontId="9" fillId="3" borderId="19" xfId="24" applyFont="1" applyFill="1" applyBorder="1" applyAlignment="1" applyProtection="1">
      <alignment horizontal="center" vertical="center"/>
      <protection/>
    </xf>
    <xf numFmtId="0" fontId="6" fillId="3" borderId="52" xfId="24" applyFont="1" applyFill="1" applyBorder="1" applyAlignment="1" applyProtection="1">
      <alignment horizontal="center" vertical="center"/>
      <protection/>
    </xf>
    <xf numFmtId="0" fontId="0" fillId="6" borderId="53" xfId="0" applyFill="1" applyBorder="1" applyAlignment="1">
      <alignment/>
    </xf>
    <xf numFmtId="0" fontId="9" fillId="3" borderId="44" xfId="24" applyFont="1" applyFill="1" applyBorder="1" applyAlignment="1">
      <alignment horizontal="center" vertical="center"/>
    </xf>
    <xf numFmtId="0" fontId="1" fillId="0" borderId="25" xfId="0" applyFont="1" applyBorder="1" applyAlignment="1" applyProtection="1">
      <alignment horizontal="center" vertical="center"/>
      <protection locked="0"/>
    </xf>
    <xf numFmtId="0" fontId="12" fillId="6" borderId="0" xfId="0" applyFont="1" applyFill="1" applyAlignment="1">
      <alignment horizontal="left" vertical="center"/>
    </xf>
    <xf numFmtId="0" fontId="20" fillId="7" borderId="0" xfId="0" applyFont="1" applyFill="1" applyAlignment="1">
      <alignment/>
    </xf>
    <xf numFmtId="0" fontId="20" fillId="0" borderId="0" xfId="0" applyFont="1" applyAlignment="1">
      <alignment/>
    </xf>
    <xf numFmtId="10" fontId="6" fillId="2" borderId="3" xfId="24" applyNumberFormat="1" applyFont="1" applyFill="1" applyBorder="1" applyAlignment="1" applyProtection="1">
      <alignment horizontal="center" vertical="center"/>
      <protection/>
    </xf>
    <xf numFmtId="0" fontId="7" fillId="3" borderId="0" xfId="24" applyFont="1" applyFill="1" applyAlignment="1">
      <alignment horizontal="center" vertical="center"/>
    </xf>
    <xf numFmtId="14" fontId="7" fillId="2" borderId="3" xfId="24" applyNumberFormat="1" applyFont="1" applyFill="1" applyBorder="1" applyAlignment="1" applyProtection="1">
      <alignment horizontal="center" vertical="center"/>
      <protection locked="0"/>
    </xf>
    <xf numFmtId="0" fontId="61" fillId="5" borderId="0" xfId="0" applyFont="1" applyFill="1" applyAlignment="1">
      <alignment/>
    </xf>
    <xf numFmtId="0" fontId="61" fillId="0" borderId="0" xfId="0" applyFont="1" applyAlignment="1">
      <alignment/>
    </xf>
    <xf numFmtId="0" fontId="64" fillId="7" borderId="46" xfId="0" applyFont="1" applyFill="1" applyBorder="1" applyAlignment="1" applyProtection="1">
      <alignment horizontal="center" vertical="center"/>
      <protection/>
    </xf>
    <xf numFmtId="0" fontId="0" fillId="0" borderId="46" xfId="0" applyBorder="1" applyAlignment="1" applyProtection="1">
      <alignment vertical="center"/>
      <protection/>
    </xf>
    <xf numFmtId="0" fontId="64" fillId="7" borderId="3" xfId="0" applyFont="1" applyFill="1" applyBorder="1" applyAlignment="1">
      <alignment horizontal="center" vertical="center"/>
    </xf>
    <xf numFmtId="0" fontId="50" fillId="12" borderId="0" xfId="0" applyFont="1" applyFill="1" applyAlignment="1">
      <alignment vertical="center"/>
    </xf>
    <xf numFmtId="49" fontId="0" fillId="5" borderId="0" xfId="0" applyNumberFormat="1" applyFont="1" applyFill="1" applyAlignment="1">
      <alignment/>
    </xf>
    <xf numFmtId="49" fontId="0" fillId="12" borderId="0" xfId="0" applyNumberFormat="1" applyFont="1" applyFill="1" applyAlignment="1">
      <alignment/>
    </xf>
    <xf numFmtId="0" fontId="1" fillId="7" borderId="54" xfId="0" applyFont="1" applyFill="1" applyBorder="1" applyAlignment="1" applyProtection="1">
      <alignment horizontal="center"/>
      <protection locked="0"/>
    </xf>
    <xf numFmtId="0" fontId="3" fillId="2" borderId="0" xfId="0" applyFont="1" applyFill="1" applyAlignment="1">
      <alignment/>
    </xf>
    <xf numFmtId="0" fontId="0" fillId="2" borderId="0" xfId="0" applyFill="1" applyAlignment="1">
      <alignment vertical="top" wrapText="1"/>
    </xf>
    <xf numFmtId="0" fontId="3" fillId="2" borderId="0" xfId="0" applyFont="1" applyFill="1" applyAlignment="1">
      <alignment/>
    </xf>
    <xf numFmtId="0" fontId="0" fillId="7" borderId="46" xfId="0" applyFill="1" applyBorder="1" applyAlignment="1" applyProtection="1">
      <alignment horizontal="center" vertical="center"/>
      <protection locked="0"/>
    </xf>
    <xf numFmtId="3" fontId="6" fillId="2" borderId="21" xfId="24" applyNumberFormat="1" applyFont="1" applyFill="1" applyBorder="1" applyAlignment="1" applyProtection="1">
      <alignment horizontal="center" vertical="center"/>
      <protection locked="0"/>
    </xf>
    <xf numFmtId="0" fontId="9" fillId="2" borderId="17" xfId="24" applyFont="1" applyFill="1" applyBorder="1" applyAlignment="1">
      <alignment horizontal="center" vertical="center"/>
    </xf>
    <xf numFmtId="0" fontId="0" fillId="0" borderId="0" xfId="0" applyAlignment="1">
      <alignment horizontal="center" vertical="center"/>
    </xf>
    <xf numFmtId="0" fontId="23" fillId="7" borderId="0" xfId="0" applyFont="1" applyFill="1" applyAlignment="1">
      <alignment horizontal="center" vertical="center"/>
    </xf>
    <xf numFmtId="0" fontId="72" fillId="5" borderId="0" xfId="0" applyFont="1" applyFill="1" applyAlignment="1">
      <alignment/>
    </xf>
    <xf numFmtId="0" fontId="1" fillId="7" borderId="0" xfId="0" applyFont="1" applyFill="1" applyAlignment="1">
      <alignment horizontal="center" vertical="center"/>
    </xf>
    <xf numFmtId="0" fontId="28" fillId="7" borderId="0" xfId="0" applyFont="1" applyFill="1" applyAlignment="1">
      <alignment horizontal="center" vertical="center"/>
    </xf>
    <xf numFmtId="0" fontId="0" fillId="7" borderId="0" xfId="0" applyFill="1" applyAlignment="1">
      <alignment horizontal="right" vertical="center"/>
    </xf>
    <xf numFmtId="0" fontId="0" fillId="7" borderId="55" xfId="0" applyFill="1" applyBorder="1" applyAlignment="1" applyProtection="1">
      <alignment vertical="center"/>
      <protection locked="0"/>
    </xf>
    <xf numFmtId="0" fontId="0" fillId="7" borderId="0" xfId="0" applyFill="1" applyBorder="1" applyAlignment="1" applyProtection="1">
      <alignment vertical="center"/>
      <protection locked="0"/>
    </xf>
    <xf numFmtId="0" fontId="72" fillId="7" borderId="0" xfId="0" applyFont="1" applyFill="1" applyBorder="1" applyAlignment="1" applyProtection="1">
      <alignment vertical="center"/>
      <protection locked="0"/>
    </xf>
    <xf numFmtId="0" fontId="72" fillId="7" borderId="0" xfId="0" applyFont="1" applyFill="1" applyAlignment="1">
      <alignment vertical="center"/>
    </xf>
    <xf numFmtId="0" fontId="72" fillId="7" borderId="0" xfId="0" applyFont="1" applyFill="1" applyAlignment="1">
      <alignment horizontal="right" vertical="center"/>
    </xf>
    <xf numFmtId="0" fontId="0" fillId="7" borderId="56" xfId="0" applyFill="1" applyBorder="1" applyAlignment="1" applyProtection="1">
      <alignment vertical="center"/>
      <protection locked="0"/>
    </xf>
    <xf numFmtId="0" fontId="23" fillId="13" borderId="0" xfId="0" applyFont="1" applyFill="1" applyAlignment="1">
      <alignment vertical="center"/>
    </xf>
    <xf numFmtId="0" fontId="23" fillId="13" borderId="0" xfId="0" applyFont="1" applyFill="1" applyAlignment="1">
      <alignment horizontal="right" vertical="center"/>
    </xf>
    <xf numFmtId="0" fontId="23" fillId="6" borderId="0" xfId="0" applyFont="1" applyFill="1" applyAlignment="1">
      <alignment vertical="center"/>
    </xf>
    <xf numFmtId="0" fontId="23" fillId="6" borderId="0" xfId="0" applyFont="1" applyFill="1" applyAlignment="1">
      <alignment horizontal="right" vertical="center"/>
    </xf>
    <xf numFmtId="0" fontId="23" fillId="7" borderId="0" xfId="0" applyFont="1" applyFill="1" applyAlignment="1">
      <alignment vertical="center"/>
    </xf>
    <xf numFmtId="0" fontId="0" fillId="6" borderId="57" xfId="0" applyFill="1" applyBorder="1" applyAlignment="1" applyProtection="1">
      <alignment vertical="center"/>
      <protection locked="0"/>
    </xf>
    <xf numFmtId="0" fontId="0" fillId="6" borderId="58" xfId="0" applyFill="1" applyBorder="1" applyAlignment="1" applyProtection="1">
      <alignment vertical="center"/>
      <protection locked="0"/>
    </xf>
    <xf numFmtId="0" fontId="0" fillId="13" borderId="59" xfId="0" applyFill="1" applyBorder="1" applyAlignment="1" applyProtection="1">
      <alignment vertical="center"/>
      <protection locked="0"/>
    </xf>
    <xf numFmtId="14" fontId="0" fillId="6" borderId="58" xfId="0" applyNumberFormat="1" applyFill="1" applyBorder="1" applyAlignment="1" applyProtection="1">
      <alignment horizontal="left" vertical="center"/>
      <protection locked="0"/>
    </xf>
    <xf numFmtId="49" fontId="0" fillId="6" borderId="58" xfId="0" applyNumberFormat="1" applyFill="1" applyBorder="1" applyAlignment="1" applyProtection="1">
      <alignment horizontal="left" vertical="center"/>
      <protection locked="0"/>
    </xf>
    <xf numFmtId="49" fontId="0" fillId="13" borderId="59" xfId="0" applyNumberFormat="1" applyFill="1" applyBorder="1" applyAlignment="1" applyProtection="1">
      <alignment vertical="center"/>
      <protection locked="0"/>
    </xf>
    <xf numFmtId="0" fontId="0" fillId="14" borderId="58" xfId="0" applyFill="1" applyBorder="1" applyAlignment="1" applyProtection="1">
      <alignment vertical="center"/>
      <protection locked="0"/>
    </xf>
    <xf numFmtId="0" fontId="0" fillId="14" borderId="59" xfId="0" applyFill="1" applyBorder="1" applyAlignment="1" applyProtection="1">
      <alignment vertical="center"/>
      <protection locked="0"/>
    </xf>
    <xf numFmtId="49" fontId="0" fillId="14" borderId="58" xfId="0" applyNumberFormat="1" applyFill="1" applyBorder="1" applyAlignment="1" applyProtection="1">
      <alignment horizontal="left" vertical="center"/>
      <protection locked="0"/>
    </xf>
    <xf numFmtId="3" fontId="0" fillId="14" borderId="59" xfId="0" applyNumberFormat="1" applyFill="1" applyBorder="1" applyAlignment="1" applyProtection="1">
      <alignment horizontal="left" vertical="center"/>
      <protection locked="0"/>
    </xf>
    <xf numFmtId="3" fontId="0" fillId="14" borderId="58" xfId="0" applyNumberFormat="1" applyFill="1" applyBorder="1" applyAlignment="1" applyProtection="1">
      <alignment horizontal="left" vertical="center"/>
      <protection locked="0"/>
    </xf>
    <xf numFmtId="0" fontId="0" fillId="14" borderId="59" xfId="0" applyFill="1" applyBorder="1" applyAlignment="1" applyProtection="1">
      <alignment horizontal="left" vertical="center"/>
      <protection locked="0"/>
    </xf>
    <xf numFmtId="0" fontId="38" fillId="14" borderId="58" xfId="23" applyFill="1" applyBorder="1" applyAlignment="1" applyProtection="1">
      <alignment vertical="center"/>
      <protection locked="0"/>
    </xf>
    <xf numFmtId="49" fontId="0" fillId="14" borderId="59" xfId="0" applyNumberFormat="1" applyFill="1" applyBorder="1" applyAlignment="1" applyProtection="1">
      <alignment horizontal="left" vertical="center"/>
      <protection locked="0"/>
    </xf>
    <xf numFmtId="0" fontId="38" fillId="14" borderId="59" xfId="23" applyFill="1" applyBorder="1" applyAlignment="1" applyProtection="1">
      <alignment vertical="center"/>
      <protection locked="0"/>
    </xf>
    <xf numFmtId="0" fontId="0" fillId="14" borderId="60" xfId="0" applyFill="1" applyBorder="1" applyAlignment="1" applyProtection="1">
      <alignment vertical="center"/>
      <protection locked="0"/>
    </xf>
    <xf numFmtId="0" fontId="0" fillId="14" borderId="61" xfId="0" applyFill="1" applyBorder="1" applyAlignment="1" applyProtection="1">
      <alignment vertical="center"/>
      <protection locked="0"/>
    </xf>
    <xf numFmtId="0" fontId="23" fillId="14" borderId="0" xfId="0" applyFont="1" applyFill="1" applyAlignment="1">
      <alignment vertical="center"/>
    </xf>
    <xf numFmtId="0" fontId="23" fillId="14" borderId="0" xfId="0" applyFont="1" applyFill="1" applyAlignment="1">
      <alignment horizontal="right" vertical="center"/>
    </xf>
    <xf numFmtId="0" fontId="1" fillId="0" borderId="2" xfId="0" applyFont="1" applyBorder="1" applyAlignment="1" applyProtection="1">
      <alignment horizontal="center" vertical="center"/>
      <protection locked="0"/>
    </xf>
    <xf numFmtId="0" fontId="1" fillId="0" borderId="10" xfId="0" applyFont="1" applyBorder="1" applyAlignment="1">
      <alignment horizontal="center" vertical="center"/>
    </xf>
    <xf numFmtId="0" fontId="30" fillId="6" borderId="40" xfId="0" applyFont="1" applyFill="1" applyBorder="1" applyAlignment="1">
      <alignment horizontal="center" vertical="center"/>
    </xf>
    <xf numFmtId="0" fontId="12" fillId="7" borderId="32" xfId="0" applyFont="1" applyFill="1" applyBorder="1" applyAlignment="1">
      <alignment horizontal="center" vertical="center"/>
    </xf>
    <xf numFmtId="0" fontId="12" fillId="7" borderId="31" xfId="0" applyFont="1" applyFill="1" applyBorder="1" applyAlignment="1">
      <alignment horizontal="center" vertical="center"/>
    </xf>
    <xf numFmtId="0" fontId="12" fillId="7" borderId="40" xfId="0" applyFont="1" applyFill="1" applyBorder="1" applyAlignment="1">
      <alignment horizontal="center" vertical="center"/>
    </xf>
    <xf numFmtId="1" fontId="6" fillId="2" borderId="3" xfId="24" applyNumberFormat="1" applyFont="1" applyFill="1" applyBorder="1" applyAlignment="1" applyProtection="1">
      <alignment horizontal="center" vertical="center"/>
      <protection locked="0"/>
    </xf>
    <xf numFmtId="3" fontId="6" fillId="2" borderId="3" xfId="24" applyNumberFormat="1" applyFont="1" applyFill="1" applyBorder="1" applyAlignment="1" applyProtection="1">
      <alignment horizontal="center" vertical="center"/>
      <protection locked="0"/>
    </xf>
    <xf numFmtId="3" fontId="6" fillId="2" borderId="2" xfId="24" applyNumberFormat="1" applyFont="1" applyFill="1" applyBorder="1" applyAlignment="1" applyProtection="1">
      <alignment horizontal="center" vertical="center"/>
      <protection locked="0"/>
    </xf>
    <xf numFmtId="1" fontId="0" fillId="7" borderId="3" xfId="0" applyNumberFormat="1" applyFill="1" applyBorder="1" applyAlignment="1" applyProtection="1">
      <alignment horizontal="center" vertical="center"/>
      <protection locked="0"/>
    </xf>
    <xf numFmtId="0" fontId="9" fillId="2" borderId="18" xfId="24" applyFont="1" applyFill="1" applyBorder="1" applyAlignment="1">
      <alignment horizontal="center" vertical="center"/>
    </xf>
    <xf numFmtId="3" fontId="6" fillId="2" borderId="4" xfId="24" applyNumberFormat="1" applyFont="1" applyFill="1" applyBorder="1" applyAlignment="1">
      <alignment horizontal="center" vertical="center"/>
    </xf>
    <xf numFmtId="3" fontId="6" fillId="2" borderId="10" xfId="24" applyNumberFormat="1" applyFont="1" applyFill="1" applyBorder="1" applyAlignment="1">
      <alignment horizontal="center" vertical="center"/>
    </xf>
    <xf numFmtId="0" fontId="30" fillId="7" borderId="32" xfId="0" applyFont="1" applyFill="1" applyBorder="1" applyAlignment="1">
      <alignment horizontal="center" vertical="center"/>
    </xf>
    <xf numFmtId="0" fontId="30" fillId="7" borderId="31" xfId="0" applyFont="1" applyFill="1" applyBorder="1" applyAlignment="1">
      <alignment horizontal="center" vertical="center"/>
    </xf>
    <xf numFmtId="0" fontId="30" fillId="7" borderId="40" xfId="0" applyFont="1" applyFill="1" applyBorder="1" applyAlignment="1">
      <alignment horizontal="center" vertical="center"/>
    </xf>
    <xf numFmtId="0" fontId="30" fillId="7" borderId="62" xfId="0" applyFont="1" applyFill="1" applyBorder="1" applyAlignment="1">
      <alignment horizontal="center" vertical="center"/>
    </xf>
    <xf numFmtId="0" fontId="30" fillId="7" borderId="36" xfId="0" applyFont="1" applyFill="1" applyBorder="1" applyAlignment="1">
      <alignment horizontal="center" vertical="center"/>
    </xf>
    <xf numFmtId="0" fontId="30" fillId="7" borderId="33" xfId="0" applyFont="1" applyFill="1" applyBorder="1" applyAlignment="1">
      <alignment horizontal="center" vertical="center"/>
    </xf>
    <xf numFmtId="0" fontId="0" fillId="7" borderId="32" xfId="0" applyFill="1" applyBorder="1" applyAlignment="1" applyProtection="1">
      <alignment horizontal="center" vertical="center"/>
      <protection locked="0"/>
    </xf>
    <xf numFmtId="0" fontId="0" fillId="7" borderId="31" xfId="0" applyFill="1" applyBorder="1" applyAlignment="1" applyProtection="1">
      <alignment vertical="center"/>
      <protection locked="0"/>
    </xf>
    <xf numFmtId="3" fontId="0" fillId="7" borderId="31" xfId="0" applyNumberFormat="1" applyFill="1" applyBorder="1" applyAlignment="1" applyProtection="1">
      <alignment horizontal="center" vertical="center"/>
      <protection locked="0"/>
    </xf>
    <xf numFmtId="3" fontId="0" fillId="7" borderId="40" xfId="0" applyNumberFormat="1" applyFill="1" applyBorder="1" applyAlignment="1" applyProtection="1">
      <alignment horizontal="center" vertical="center"/>
      <protection locked="0"/>
    </xf>
    <xf numFmtId="0" fontId="0" fillId="7" borderId="17" xfId="0" applyFill="1" applyBorder="1" applyAlignment="1" applyProtection="1">
      <alignment horizontal="center" vertical="center"/>
      <protection locked="0"/>
    </xf>
    <xf numFmtId="3" fontId="0" fillId="7" borderId="3" xfId="0" applyNumberFormat="1" applyFill="1" applyBorder="1" applyAlignment="1" applyProtection="1">
      <alignment horizontal="center" vertical="center"/>
      <protection locked="0"/>
    </xf>
    <xf numFmtId="3" fontId="0" fillId="7" borderId="2" xfId="0" applyNumberFormat="1"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0" fillId="7" borderId="4" xfId="0" applyFill="1" applyBorder="1" applyAlignment="1" applyProtection="1">
      <alignment vertical="center"/>
      <protection locked="0"/>
    </xf>
    <xf numFmtId="3" fontId="0" fillId="7" borderId="4" xfId="0" applyNumberFormat="1" applyFill="1" applyBorder="1" applyAlignment="1" applyProtection="1">
      <alignment horizontal="center" vertical="center"/>
      <protection locked="0"/>
    </xf>
    <xf numFmtId="3" fontId="0" fillId="7" borderId="10" xfId="0" applyNumberFormat="1" applyFill="1" applyBorder="1" applyAlignment="1" applyProtection="1">
      <alignment horizontal="center" vertical="center"/>
      <protection locked="0"/>
    </xf>
    <xf numFmtId="0" fontId="9" fillId="2" borderId="5" xfId="24" applyNumberFormat="1" applyFont="1" applyFill="1" applyBorder="1" applyAlignment="1">
      <alignment horizontal="left" vertical="top"/>
    </xf>
    <xf numFmtId="0" fontId="12" fillId="7" borderId="37" xfId="0" applyNumberFormat="1" applyFont="1" applyFill="1" applyBorder="1" applyAlignment="1" applyProtection="1">
      <alignment horizontal="left" vertical="top" wrapText="1"/>
      <protection/>
    </xf>
    <xf numFmtId="0" fontId="12" fillId="7" borderId="26" xfId="0" applyNumberFormat="1" applyFont="1" applyFill="1" applyBorder="1" applyAlignment="1" applyProtection="1">
      <alignment horizontal="left" vertical="top" wrapText="1"/>
      <protection/>
    </xf>
    <xf numFmtId="0" fontId="9" fillId="2" borderId="6" xfId="24" applyNumberFormat="1" applyFont="1" applyFill="1" applyBorder="1" applyAlignment="1">
      <alignment horizontal="left" vertical="top"/>
    </xf>
    <xf numFmtId="0" fontId="0" fillId="7" borderId="63" xfId="0" applyNumberFormat="1" applyFill="1" applyBorder="1" applyAlignment="1" applyProtection="1">
      <alignment horizontal="center"/>
      <protection locked="0"/>
    </xf>
    <xf numFmtId="0" fontId="9" fillId="2" borderId="28" xfId="24" applyNumberFormat="1" applyFont="1" applyFill="1" applyBorder="1" applyAlignment="1" applyProtection="1">
      <alignment horizontal="left" vertical="top" wrapText="1"/>
      <protection/>
    </xf>
    <xf numFmtId="0" fontId="9" fillId="2" borderId="37" xfId="24" applyNumberFormat="1" applyFont="1" applyFill="1" applyBorder="1" applyAlignment="1">
      <alignment horizontal="left" vertical="top" wrapText="1"/>
    </xf>
    <xf numFmtId="0" fontId="9" fillId="2" borderId="8" xfId="24" applyNumberFormat="1" applyFont="1" applyFill="1" applyBorder="1" applyAlignment="1">
      <alignment horizontal="left" vertical="top" wrapText="1"/>
    </xf>
    <xf numFmtId="0" fontId="9" fillId="2" borderId="28" xfId="24" applyNumberFormat="1" applyFont="1" applyFill="1" applyBorder="1" applyAlignment="1">
      <alignment horizontal="left" vertical="top"/>
    </xf>
    <xf numFmtId="0" fontId="9" fillId="2" borderId="20" xfId="24" applyNumberFormat="1" applyFont="1" applyFill="1" applyBorder="1" applyAlignment="1">
      <alignment horizontal="left" vertical="top"/>
    </xf>
    <xf numFmtId="0" fontId="9" fillId="2" borderId="44" xfId="24" applyNumberFormat="1" applyFont="1" applyFill="1" applyBorder="1" applyAlignment="1">
      <alignment horizontal="left" vertical="top" wrapText="1"/>
    </xf>
    <xf numFmtId="0" fontId="9" fillId="2" borderId="44" xfId="24" applyNumberFormat="1" applyFont="1" applyFill="1" applyBorder="1" applyAlignment="1">
      <alignment vertical="top" wrapText="1"/>
    </xf>
    <xf numFmtId="0" fontId="6" fillId="7" borderId="64" xfId="0" applyNumberFormat="1" applyFont="1" applyFill="1" applyBorder="1" applyAlignment="1" applyProtection="1">
      <alignment horizontal="center" wrapText="1"/>
      <protection locked="0"/>
    </xf>
    <xf numFmtId="0" fontId="9" fillId="2" borderId="44" xfId="24" applyNumberFormat="1" applyFont="1" applyFill="1" applyBorder="1" applyAlignment="1">
      <alignment horizontal="left" vertical="top"/>
    </xf>
    <xf numFmtId="0" fontId="6" fillId="2" borderId="22" xfId="24" applyNumberFormat="1" applyFont="1" applyFill="1" applyBorder="1" applyAlignment="1" applyProtection="1">
      <alignment horizontal="center"/>
      <protection locked="0"/>
    </xf>
    <xf numFmtId="3" fontId="6" fillId="2" borderId="63" xfId="24" applyNumberFormat="1" applyFont="1" applyFill="1" applyBorder="1" applyAlignment="1" applyProtection="1">
      <alignment horizontal="center" wrapText="1"/>
      <protection locked="0"/>
    </xf>
    <xf numFmtId="0" fontId="9" fillId="3" borderId="65" xfId="24" applyFont="1" applyFill="1" applyBorder="1" applyAlignment="1">
      <alignment horizontal="center" vertical="center"/>
    </xf>
    <xf numFmtId="0" fontId="8" fillId="3" borderId="9" xfId="24" applyFont="1" applyFill="1" applyBorder="1" applyAlignment="1" applyProtection="1">
      <alignment horizontal="center" vertical="center"/>
      <protection/>
    </xf>
    <xf numFmtId="0" fontId="8" fillId="3" borderId="19" xfId="24" applyFont="1" applyFill="1" applyBorder="1" applyAlignment="1" applyProtection="1">
      <alignment horizontal="center" vertical="center"/>
      <protection/>
    </xf>
    <xf numFmtId="0" fontId="8" fillId="3" borderId="20" xfId="24" applyFont="1" applyFill="1" applyBorder="1" applyAlignment="1" applyProtection="1">
      <alignment horizontal="center" vertical="center"/>
      <protection/>
    </xf>
    <xf numFmtId="0" fontId="0" fillId="0" borderId="46" xfId="0" applyBorder="1" applyAlignment="1" applyProtection="1">
      <alignment horizontal="center" vertical="center"/>
      <protection locked="0"/>
    </xf>
    <xf numFmtId="0" fontId="47" fillId="12" borderId="0" xfId="0" applyFont="1" applyFill="1" applyBorder="1" applyAlignment="1">
      <alignment vertical="center"/>
    </xf>
    <xf numFmtId="0" fontId="52" fillId="12" borderId="0" xfId="0" applyFont="1" applyFill="1" applyBorder="1" applyAlignment="1">
      <alignment vertical="center" wrapText="1"/>
    </xf>
    <xf numFmtId="0" fontId="47" fillId="12" borderId="0" xfId="0" applyFont="1" applyFill="1" applyAlignment="1">
      <alignment vertical="center"/>
    </xf>
    <xf numFmtId="0" fontId="53" fillId="12" borderId="0" xfId="0" applyFont="1" applyFill="1" applyAlignment="1">
      <alignment vertical="center"/>
    </xf>
    <xf numFmtId="0" fontId="49" fillId="7" borderId="27" xfId="0" applyFont="1" applyFill="1" applyBorder="1" applyAlignment="1">
      <alignment horizontal="center"/>
    </xf>
    <xf numFmtId="0" fontId="52" fillId="12" borderId="0" xfId="0" applyFont="1" applyFill="1" applyBorder="1" applyAlignment="1">
      <alignment vertical="center"/>
    </xf>
    <xf numFmtId="0" fontId="51" fillId="12" borderId="0" xfId="0" applyFont="1" applyFill="1" applyBorder="1" applyAlignment="1">
      <alignment vertical="center"/>
    </xf>
    <xf numFmtId="0" fontId="0" fillId="7" borderId="66" xfId="0" applyFont="1" applyFill="1" applyBorder="1" applyAlignment="1" applyProtection="1">
      <alignment vertical="center"/>
      <protection/>
    </xf>
    <xf numFmtId="0" fontId="0" fillId="12" borderId="0" xfId="0" applyFont="1" applyFill="1" applyBorder="1" applyAlignment="1" applyProtection="1">
      <alignment vertical="center"/>
      <protection/>
    </xf>
    <xf numFmtId="0" fontId="0" fillId="7" borderId="67" xfId="0" applyFont="1" applyFill="1" applyBorder="1" applyAlignment="1" applyProtection="1">
      <alignment vertical="center"/>
      <protection/>
    </xf>
    <xf numFmtId="0" fontId="0" fillId="12" borderId="0" xfId="0" applyFont="1" applyFill="1" applyBorder="1" applyAlignment="1">
      <alignment vertical="center"/>
    </xf>
    <xf numFmtId="0" fontId="1" fillId="7" borderId="42" xfId="0" applyFont="1" applyFill="1" applyBorder="1" applyAlignment="1" applyProtection="1">
      <alignment horizontal="center" vertical="center"/>
      <protection locked="0"/>
    </xf>
    <xf numFmtId="0" fontId="49" fillId="12" borderId="0" xfId="0" applyFont="1" applyFill="1" applyBorder="1" applyAlignment="1">
      <alignment horizontal="center" vertical="center"/>
    </xf>
    <xf numFmtId="0" fontId="1" fillId="7" borderId="42" xfId="0" applyFont="1" applyFill="1" applyBorder="1" applyAlignment="1" applyProtection="1">
      <alignment horizontal="center" vertical="center"/>
      <protection locked="0"/>
    </xf>
    <xf numFmtId="0" fontId="52" fillId="12" borderId="0" xfId="0" applyFont="1" applyFill="1" applyBorder="1" applyAlignment="1">
      <alignment horizontal="center" vertical="center"/>
    </xf>
    <xf numFmtId="0" fontId="58" fillId="12" borderId="0" xfId="0" applyFont="1" applyFill="1" applyBorder="1" applyAlignment="1">
      <alignment horizontal="right" vertical="center"/>
    </xf>
    <xf numFmtId="0" fontId="50" fillId="12" borderId="0" xfId="0" applyFont="1" applyFill="1" applyBorder="1" applyAlignment="1">
      <alignment horizontal="right" vertical="center"/>
    </xf>
    <xf numFmtId="0" fontId="47" fillId="12" borderId="0" xfId="0" applyFont="1" applyFill="1" applyAlignment="1">
      <alignment vertical="center"/>
    </xf>
    <xf numFmtId="0" fontId="49" fillId="12" borderId="0" xfId="0" applyFont="1" applyFill="1" applyAlignment="1">
      <alignment vertical="center"/>
    </xf>
    <xf numFmtId="0" fontId="49" fillId="12" borderId="0" xfId="0" applyFont="1" applyFill="1" applyBorder="1" applyAlignment="1">
      <alignment vertical="center"/>
    </xf>
    <xf numFmtId="0" fontId="50" fillId="12" borderId="0" xfId="0" applyFont="1" applyFill="1" applyAlignment="1">
      <alignment horizontal="center" vertical="center"/>
    </xf>
    <xf numFmtId="0" fontId="0" fillId="12" borderId="0" xfId="0" applyFont="1" applyFill="1" applyAlignment="1">
      <alignment vertical="center"/>
    </xf>
    <xf numFmtId="0" fontId="0" fillId="12" borderId="0" xfId="0" applyFont="1" applyFill="1" applyAlignment="1">
      <alignment horizontal="left" vertical="center"/>
    </xf>
    <xf numFmtId="0" fontId="0" fillId="12" borderId="43" xfId="0" applyFont="1" applyFill="1" applyBorder="1" applyAlignment="1">
      <alignment horizontal="left" vertical="center"/>
    </xf>
    <xf numFmtId="0" fontId="0" fillId="12" borderId="68" xfId="0" applyFill="1" applyBorder="1" applyAlignment="1">
      <alignment vertical="center"/>
    </xf>
    <xf numFmtId="0" fontId="0" fillId="11" borderId="0" xfId="0" applyFill="1" applyAlignment="1">
      <alignment vertical="center"/>
    </xf>
    <xf numFmtId="0" fontId="64" fillId="7" borderId="0" xfId="0" applyFont="1" applyFill="1" applyAlignment="1">
      <alignment horizontal="center" vertical="center"/>
    </xf>
    <xf numFmtId="0" fontId="5" fillId="2" borderId="0" xfId="0" applyFont="1" applyFill="1" applyAlignment="1">
      <alignment horizontal="right" vertical="center"/>
    </xf>
    <xf numFmtId="0" fontId="74" fillId="2" borderId="0" xfId="0" applyFont="1" applyFill="1" applyAlignment="1">
      <alignment vertical="center"/>
    </xf>
    <xf numFmtId="0" fontId="0" fillId="2" borderId="0" xfId="0" applyFill="1" applyAlignment="1">
      <alignment/>
    </xf>
    <xf numFmtId="0" fontId="0" fillId="7" borderId="0" xfId="0" applyFill="1" applyBorder="1" applyAlignment="1">
      <alignment horizontal="right"/>
    </xf>
    <xf numFmtId="0" fontId="0" fillId="7" borderId="38" xfId="0" applyFill="1" applyBorder="1" applyAlignment="1" applyProtection="1">
      <alignment wrapText="1"/>
      <protection/>
    </xf>
    <xf numFmtId="0" fontId="1" fillId="7" borderId="42" xfId="0" applyFont="1" applyFill="1" applyBorder="1" applyAlignment="1" applyProtection="1">
      <alignment horizontal="center"/>
      <protection locked="0"/>
    </xf>
    <xf numFmtId="0" fontId="77" fillId="15" borderId="0" xfId="24" applyFont="1" applyFill="1" applyBorder="1" applyAlignment="1">
      <alignment horizontal="center" vertical="center"/>
    </xf>
    <xf numFmtId="0" fontId="14" fillId="15" borderId="42" xfId="24" applyFont="1" applyFill="1" applyBorder="1" applyAlignment="1" applyProtection="1">
      <alignment horizontal="center" vertical="center"/>
      <protection locked="0"/>
    </xf>
    <xf numFmtId="0" fontId="0" fillId="7" borderId="43" xfId="0" applyFill="1" applyBorder="1" applyAlignment="1">
      <alignment/>
    </xf>
    <xf numFmtId="0" fontId="0" fillId="7" borderId="0" xfId="0" applyFill="1" applyBorder="1" applyAlignment="1">
      <alignment/>
    </xf>
    <xf numFmtId="0" fontId="0" fillId="7" borderId="68" xfId="0" applyFill="1" applyBorder="1" applyAlignment="1">
      <alignment/>
    </xf>
    <xf numFmtId="0" fontId="49" fillId="7" borderId="0" xfId="0" applyFont="1" applyFill="1" applyBorder="1" applyAlignment="1">
      <alignment horizontal="center"/>
    </xf>
    <xf numFmtId="0" fontId="0" fillId="0" borderId="69" xfId="0" applyBorder="1" applyAlignment="1">
      <alignment vertical="center"/>
    </xf>
    <xf numFmtId="0" fontId="0" fillId="7" borderId="43" xfId="0" applyFill="1" applyBorder="1" applyAlignment="1">
      <alignment vertical="center"/>
    </xf>
    <xf numFmtId="0" fontId="0" fillId="7" borderId="70" xfId="0" applyFill="1" applyBorder="1" applyAlignment="1">
      <alignment vertical="center"/>
    </xf>
    <xf numFmtId="0" fontId="0" fillId="7" borderId="0" xfId="0" applyFill="1" applyBorder="1" applyAlignment="1">
      <alignment vertical="center"/>
    </xf>
    <xf numFmtId="0" fontId="0" fillId="7" borderId="71" xfId="0" applyFill="1" applyBorder="1" applyAlignment="1">
      <alignment vertical="center"/>
    </xf>
    <xf numFmtId="0" fontId="0" fillId="16" borderId="70" xfId="0" applyFill="1" applyBorder="1" applyAlignment="1">
      <alignment vertical="center"/>
    </xf>
    <xf numFmtId="0" fontId="49" fillId="16" borderId="69" xfId="0" applyFont="1" applyFill="1" applyBorder="1" applyAlignment="1">
      <alignment vertical="center"/>
    </xf>
    <xf numFmtId="0" fontId="0" fillId="16" borderId="69" xfId="0" applyFill="1" applyBorder="1" applyAlignment="1">
      <alignment vertical="center"/>
    </xf>
    <xf numFmtId="0" fontId="0" fillId="16" borderId="71" xfId="0" applyFill="1" applyBorder="1" applyAlignment="1">
      <alignment vertical="center"/>
    </xf>
    <xf numFmtId="0" fontId="0" fillId="16" borderId="43" xfId="0" applyFill="1" applyBorder="1" applyAlignment="1">
      <alignment vertical="center"/>
    </xf>
    <xf numFmtId="0" fontId="0" fillId="17" borderId="0" xfId="0" applyFill="1" applyBorder="1" applyAlignment="1">
      <alignment/>
    </xf>
    <xf numFmtId="0" fontId="5" fillId="7" borderId="0" xfId="0" applyFont="1" applyFill="1" applyBorder="1" applyAlignment="1">
      <alignment horizontal="center" vertical="center"/>
    </xf>
    <xf numFmtId="0" fontId="1" fillId="7" borderId="42" xfId="0" applyFont="1" applyFill="1" applyBorder="1" applyAlignment="1" applyProtection="1">
      <alignment horizontal="center" vertical="center"/>
      <protection locked="0"/>
    </xf>
    <xf numFmtId="0" fontId="0" fillId="14" borderId="58" xfId="0" applyFill="1" applyBorder="1" applyAlignment="1" applyProtection="1">
      <alignment horizontal="left" vertical="center"/>
      <protection locked="0"/>
    </xf>
    <xf numFmtId="0" fontId="0" fillId="7" borderId="0" xfId="0" applyFill="1" applyBorder="1" applyAlignment="1">
      <alignment horizontal="center" vertical="center"/>
    </xf>
    <xf numFmtId="0" fontId="64" fillId="7" borderId="0" xfId="0" applyFont="1" applyFill="1" applyBorder="1" applyAlignment="1">
      <alignment horizontal="center" vertical="center"/>
    </xf>
    <xf numFmtId="0" fontId="3" fillId="7" borderId="42" xfId="0" applyFont="1" applyFill="1" applyBorder="1" applyAlignment="1">
      <alignment horizontal="center" vertical="center"/>
    </xf>
    <xf numFmtId="0" fontId="9" fillId="18" borderId="6" xfId="24" applyFont="1" applyFill="1" applyBorder="1" applyAlignment="1" applyProtection="1">
      <alignment horizontal="center" vertical="center"/>
      <protection/>
    </xf>
    <xf numFmtId="0" fontId="9" fillId="18" borderId="6" xfId="24" applyFont="1" applyFill="1" applyBorder="1" applyAlignment="1" applyProtection="1">
      <alignment horizontal="center" vertical="center"/>
      <protection/>
    </xf>
    <xf numFmtId="49" fontId="5" fillId="7" borderId="0" xfId="0" applyNumberFormat="1" applyFont="1" applyFill="1" applyBorder="1" applyAlignment="1">
      <alignment horizontal="center" vertical="center"/>
    </xf>
    <xf numFmtId="49" fontId="0" fillId="7" borderId="0" xfId="0" applyNumberFormat="1" applyFill="1" applyBorder="1" applyAlignment="1">
      <alignment vertical="center"/>
    </xf>
    <xf numFmtId="0" fontId="5" fillId="16" borderId="0" xfId="0" applyFont="1" applyFill="1" applyBorder="1" applyAlignment="1" applyProtection="1">
      <alignment horizontal="center" vertical="center"/>
      <protection/>
    </xf>
    <xf numFmtId="10" fontId="6" fillId="2" borderId="3" xfId="24" applyNumberFormat="1" applyFont="1" applyFill="1" applyBorder="1" applyAlignment="1" applyProtection="1">
      <alignment horizontal="center" vertical="center"/>
      <protection locked="0"/>
    </xf>
    <xf numFmtId="0" fontId="74" fillId="2" borderId="0" xfId="0" applyFont="1" applyFill="1" applyAlignment="1" applyProtection="1">
      <alignment horizontal="left" vertical="center"/>
      <protection locked="0"/>
    </xf>
    <xf numFmtId="49" fontId="13" fillId="3" borderId="0" xfId="24" applyNumberFormat="1" applyFont="1" applyFill="1" applyBorder="1" applyAlignment="1">
      <alignment horizontal="left"/>
    </xf>
    <xf numFmtId="0" fontId="7" fillId="3" borderId="45" xfId="24" applyFont="1" applyFill="1" applyBorder="1" applyAlignment="1">
      <alignment horizontal="center"/>
    </xf>
    <xf numFmtId="0" fontId="0" fillId="0" borderId="64" xfId="0" applyNumberFormat="1" applyFont="1" applyBorder="1" applyAlignment="1" applyProtection="1">
      <alignment/>
      <protection locked="0"/>
    </xf>
    <xf numFmtId="0" fontId="6" fillId="6" borderId="0" xfId="0" applyFont="1" applyFill="1" applyBorder="1" applyAlignment="1">
      <alignment/>
    </xf>
    <xf numFmtId="0" fontId="7" fillId="3" borderId="45" xfId="24" applyNumberFormat="1" applyFont="1" applyFill="1" applyBorder="1" applyAlignment="1">
      <alignment/>
    </xf>
    <xf numFmtId="0" fontId="0" fillId="0" borderId="45" xfId="0" applyNumberFormat="1" applyBorder="1" applyAlignment="1">
      <alignment/>
    </xf>
    <xf numFmtId="0" fontId="6" fillId="2" borderId="24" xfId="24" applyNumberFormat="1" applyFont="1" applyFill="1" applyBorder="1" applyAlignment="1" applyProtection="1">
      <alignment horizontal="center"/>
      <protection locked="0"/>
    </xf>
    <xf numFmtId="0" fontId="6" fillId="7" borderId="64" xfId="0" applyNumberFormat="1" applyFont="1" applyFill="1" applyBorder="1" applyAlignment="1" applyProtection="1">
      <alignment horizontal="center"/>
      <protection locked="0"/>
    </xf>
    <xf numFmtId="0" fontId="6" fillId="2" borderId="24" xfId="24" applyNumberFormat="1" applyFont="1" applyFill="1" applyBorder="1" applyAlignment="1" applyProtection="1">
      <alignment horizontal="left"/>
      <protection locked="0"/>
    </xf>
    <xf numFmtId="0" fontId="0" fillId="0" borderId="24" xfId="0" applyNumberFormat="1" applyFont="1" applyBorder="1" applyAlignment="1" applyProtection="1">
      <alignment/>
      <protection locked="0"/>
    </xf>
    <xf numFmtId="0" fontId="0" fillId="0" borderId="28" xfId="0" applyNumberFormat="1" applyBorder="1" applyAlignment="1">
      <alignment/>
    </xf>
    <xf numFmtId="0" fontId="9" fillId="2" borderId="8" xfId="24" applyNumberFormat="1" applyFont="1" applyFill="1" applyBorder="1" applyAlignment="1">
      <alignment horizontal="left" vertical="top"/>
    </xf>
    <xf numFmtId="0" fontId="6" fillId="7" borderId="28" xfId="0" applyNumberFormat="1" applyFont="1" applyFill="1" applyBorder="1" applyAlignment="1" applyProtection="1">
      <alignment horizontal="center"/>
      <protection locked="0"/>
    </xf>
    <xf numFmtId="0" fontId="6" fillId="0" borderId="28" xfId="0" applyNumberFormat="1" applyFont="1" applyBorder="1" applyAlignment="1" applyProtection="1">
      <alignment horizontal="center"/>
      <protection locked="0"/>
    </xf>
    <xf numFmtId="0" fontId="6" fillId="0" borderId="49" xfId="0" applyNumberFormat="1" applyFont="1" applyBorder="1" applyAlignment="1" applyProtection="1">
      <alignment horizontal="center"/>
      <protection locked="0"/>
    </xf>
    <xf numFmtId="0" fontId="7" fillId="0" borderId="7" xfId="0" applyNumberFormat="1" applyFont="1" applyBorder="1" applyAlignment="1" applyProtection="1">
      <alignment horizontal="center"/>
      <protection locked="0"/>
    </xf>
    <xf numFmtId="0" fontId="7" fillId="7" borderId="26" xfId="0" applyNumberFormat="1" applyFont="1" applyFill="1" applyBorder="1" applyAlignment="1" applyProtection="1">
      <alignment horizontal="center"/>
      <protection locked="0"/>
    </xf>
    <xf numFmtId="0" fontId="7" fillId="0" borderId="26" xfId="0" applyNumberFormat="1" applyFont="1" applyBorder="1" applyAlignment="1" applyProtection="1">
      <alignment horizontal="center"/>
      <protection locked="0"/>
    </xf>
    <xf numFmtId="0" fontId="1" fillId="0" borderId="72" xfId="0" applyNumberFormat="1" applyFont="1" applyBorder="1" applyAlignment="1" applyProtection="1">
      <alignment horizontal="center"/>
      <protection locked="0"/>
    </xf>
    <xf numFmtId="0" fontId="7" fillId="2" borderId="26" xfId="24" applyNumberFormat="1" applyFont="1" applyFill="1" applyBorder="1" applyAlignment="1" applyProtection="1">
      <alignment horizontal="center"/>
      <protection locked="0"/>
    </xf>
    <xf numFmtId="0" fontId="0" fillId="0" borderId="73" xfId="0" applyNumberFormat="1" applyBorder="1" applyAlignment="1" applyProtection="1">
      <alignment/>
      <protection locked="0"/>
    </xf>
    <xf numFmtId="0" fontId="7" fillId="3" borderId="0" xfId="24" applyFont="1" applyFill="1" applyAlignment="1">
      <alignment horizontal="center"/>
    </xf>
    <xf numFmtId="0" fontId="13" fillId="3" borderId="0" xfId="24" applyFont="1" applyFill="1" applyBorder="1" applyAlignment="1">
      <alignment horizontal="right"/>
    </xf>
    <xf numFmtId="0" fontId="12" fillId="0" borderId="0" xfId="0" applyFont="1" applyAlignment="1">
      <alignment horizontal="right"/>
    </xf>
    <xf numFmtId="0" fontId="0" fillId="0" borderId="74" xfId="0" applyNumberFormat="1" applyBorder="1" applyAlignment="1" applyProtection="1">
      <alignment/>
      <protection locked="0"/>
    </xf>
    <xf numFmtId="0" fontId="0" fillId="0" borderId="63" xfId="0" applyNumberFormat="1" applyFont="1" applyBorder="1" applyAlignment="1" applyProtection="1">
      <alignment horizontal="center"/>
      <protection locked="0"/>
    </xf>
    <xf numFmtId="0" fontId="6" fillId="2" borderId="26" xfId="24" applyNumberFormat="1" applyFont="1" applyFill="1" applyBorder="1" applyAlignment="1" applyProtection="1">
      <alignment horizontal="center"/>
      <protection locked="0"/>
    </xf>
    <xf numFmtId="49" fontId="6" fillId="0" borderId="0" xfId="0" applyNumberFormat="1" applyFont="1" applyAlignment="1">
      <alignment/>
    </xf>
    <xf numFmtId="0" fontId="9" fillId="2" borderId="4" xfId="24" applyNumberFormat="1" applyFont="1" applyFill="1" applyBorder="1" applyAlignment="1">
      <alignment horizontal="left" wrapText="1"/>
    </xf>
    <xf numFmtId="0" fontId="0" fillId="0" borderId="8" xfId="0" applyNumberFormat="1" applyBorder="1" applyAlignment="1">
      <alignment/>
    </xf>
    <xf numFmtId="49" fontId="6" fillId="2" borderId="28" xfId="24" applyNumberFormat="1" applyFont="1" applyFill="1" applyBorder="1" applyAlignment="1" applyProtection="1">
      <alignment horizontal="center"/>
      <protection locked="0"/>
    </xf>
    <xf numFmtId="0" fontId="0" fillId="0" borderId="26" xfId="0" applyNumberFormat="1" applyBorder="1" applyAlignment="1">
      <alignment vertical="top" wrapText="1"/>
    </xf>
    <xf numFmtId="0" fontId="6" fillId="2" borderId="28" xfId="24" applyNumberFormat="1" applyFont="1" applyFill="1" applyBorder="1" applyAlignment="1" applyProtection="1">
      <alignment horizontal="center"/>
      <protection locked="0"/>
    </xf>
    <xf numFmtId="0" fontId="0" fillId="7" borderId="49" xfId="0" applyNumberFormat="1" applyFill="1" applyBorder="1" applyAlignment="1" applyProtection="1">
      <alignment horizontal="center"/>
      <protection locked="0"/>
    </xf>
    <xf numFmtId="49" fontId="9" fillId="2" borderId="37" xfId="24" applyNumberFormat="1" applyFont="1" applyFill="1" applyBorder="1" applyAlignment="1">
      <alignment vertical="top" wrapText="1"/>
    </xf>
    <xf numFmtId="49" fontId="0" fillId="0" borderId="26" xfId="0" applyNumberFormat="1" applyBorder="1" applyAlignment="1">
      <alignment vertical="top" wrapText="1"/>
    </xf>
    <xf numFmtId="49" fontId="7" fillId="3" borderId="0" xfId="24" applyNumberFormat="1" applyFont="1" applyFill="1" applyAlignment="1">
      <alignment/>
    </xf>
    <xf numFmtId="0" fontId="9" fillId="2" borderId="37" xfId="24" applyNumberFormat="1" applyFont="1" applyFill="1" applyBorder="1" applyAlignment="1">
      <alignment vertical="top" wrapText="1"/>
    </xf>
    <xf numFmtId="0" fontId="0" fillId="6" borderId="0" xfId="0" applyFill="1" applyBorder="1" applyAlignment="1">
      <alignment vertical="center"/>
    </xf>
    <xf numFmtId="0" fontId="0" fillId="0" borderId="41" xfId="0" applyBorder="1" applyAlignment="1">
      <alignment vertical="center"/>
    </xf>
    <xf numFmtId="49" fontId="9" fillId="2" borderId="4" xfId="24" applyNumberFormat="1" applyFont="1" applyFill="1" applyBorder="1" applyAlignment="1">
      <alignment horizontal="left" wrapText="1"/>
    </xf>
    <xf numFmtId="0" fontId="0" fillId="0" borderId="8" xfId="0" applyBorder="1" applyAlignment="1">
      <alignment/>
    </xf>
    <xf numFmtId="0" fontId="9" fillId="3" borderId="74" xfId="24" applyFont="1" applyFill="1" applyBorder="1" applyAlignment="1">
      <alignment horizontal="center" wrapText="1"/>
    </xf>
    <xf numFmtId="0" fontId="0" fillId="0" borderId="74" xfId="0" applyBorder="1" applyAlignment="1">
      <alignment/>
    </xf>
    <xf numFmtId="49" fontId="9" fillId="3" borderId="0" xfId="24" applyNumberFormat="1" applyFont="1" applyFill="1" applyBorder="1" applyAlignment="1">
      <alignment horizontal="left" vertical="center"/>
    </xf>
    <xf numFmtId="0" fontId="28" fillId="0" borderId="0" xfId="0" applyFont="1" applyAlignment="1" applyProtection="1">
      <alignment horizontal="center" vertical="center"/>
      <protection locked="0"/>
    </xf>
    <xf numFmtId="0" fontId="28" fillId="0" borderId="59" xfId="0" applyFont="1" applyBorder="1" applyAlignment="1" applyProtection="1">
      <alignment horizontal="center" vertical="center"/>
      <protection locked="0"/>
    </xf>
    <xf numFmtId="0" fontId="28" fillId="7" borderId="58" xfId="0" applyFont="1" applyFill="1" applyBorder="1" applyAlignment="1" applyProtection="1">
      <alignment horizontal="center" vertical="center"/>
      <protection locked="0"/>
    </xf>
    <xf numFmtId="0" fontId="23" fillId="7" borderId="75" xfId="0" applyFont="1" applyFill="1" applyBorder="1" applyAlignment="1">
      <alignment vertical="center"/>
    </xf>
    <xf numFmtId="0" fontId="0" fillId="0" borderId="76" xfId="0" applyBorder="1" applyAlignment="1">
      <alignment vertical="center"/>
    </xf>
    <xf numFmtId="0" fontId="23" fillId="7" borderId="0" xfId="0" applyFont="1" applyFill="1" applyAlignment="1">
      <alignment horizontal="center" vertical="center"/>
    </xf>
    <xf numFmtId="167" fontId="6" fillId="2" borderId="62" xfId="24" applyNumberFormat="1" applyFont="1" applyFill="1" applyBorder="1" applyAlignment="1">
      <alignment horizontal="center"/>
    </xf>
    <xf numFmtId="3" fontId="6" fillId="2" borderId="36" xfId="24" applyNumberFormat="1" applyFont="1" applyFill="1" applyBorder="1" applyAlignment="1">
      <alignment horizontal="center"/>
    </xf>
    <xf numFmtId="3" fontId="6" fillId="2" borderId="33" xfId="24" applyNumberFormat="1" applyFont="1" applyFill="1" applyBorder="1" applyAlignment="1">
      <alignment horizontal="center"/>
    </xf>
    <xf numFmtId="0" fontId="0" fillId="2" borderId="0" xfId="0" applyFill="1" applyAlignment="1">
      <alignment wrapText="1"/>
    </xf>
    <xf numFmtId="0" fontId="0" fillId="2" borderId="0" xfId="0" applyFill="1" applyAlignment="1">
      <alignment/>
    </xf>
    <xf numFmtId="0" fontId="61" fillId="3" borderId="0" xfId="0" applyFont="1" applyFill="1" applyAlignment="1">
      <alignment horizontal="left" wrapText="1" shrinkToFit="1"/>
    </xf>
    <xf numFmtId="0" fontId="60" fillId="3" borderId="0" xfId="0" applyFont="1" applyFill="1" applyAlignment="1">
      <alignment horizontal="center" wrapText="1"/>
    </xf>
    <xf numFmtId="0" fontId="11" fillId="3" borderId="0" xfId="0" applyFont="1" applyFill="1" applyAlignment="1">
      <alignment horizontal="center"/>
    </xf>
    <xf numFmtId="0" fontId="22" fillId="3" borderId="0" xfId="0" applyFont="1" applyFill="1" applyAlignment="1">
      <alignment horizontal="center"/>
    </xf>
    <xf numFmtId="0" fontId="11" fillId="3" borderId="0" xfId="0" applyFont="1" applyFill="1" applyAlignment="1">
      <alignment horizontal="center" wrapText="1"/>
    </xf>
    <xf numFmtId="0" fontId="69" fillId="3" borderId="0" xfId="23" applyFont="1" applyFill="1" applyAlignment="1">
      <alignment horizontal="center" wrapText="1"/>
    </xf>
    <xf numFmtId="0" fontId="70" fillId="3" borderId="0" xfId="0" applyFont="1" applyFill="1" applyAlignment="1">
      <alignment horizontal="center" wrapText="1"/>
    </xf>
    <xf numFmtId="0" fontId="62" fillId="3" borderId="0" xfId="0" applyFont="1" applyFill="1" applyAlignment="1">
      <alignment horizontal="center" wrapText="1"/>
    </xf>
    <xf numFmtId="0" fontId="3" fillId="0" borderId="0" xfId="0" applyFont="1" applyAlignment="1">
      <alignment horizontal="center" wrapText="1"/>
    </xf>
    <xf numFmtId="0" fontId="11" fillId="3" borderId="0" xfId="0" applyFont="1" applyFill="1" applyAlignment="1">
      <alignment horizontal="center" vertical="top" wrapText="1"/>
    </xf>
    <xf numFmtId="0" fontId="0" fillId="2" borderId="0" xfId="0" applyFill="1" applyAlignment="1">
      <alignment vertical="top" wrapText="1"/>
    </xf>
    <xf numFmtId="0" fontId="4" fillId="2" borderId="0" xfId="0" applyFont="1" applyFill="1" applyAlignment="1">
      <alignment vertical="center"/>
    </xf>
    <xf numFmtId="0" fontId="11" fillId="3" borderId="0" xfId="0" applyFont="1" applyFill="1" applyAlignment="1">
      <alignment horizontal="left" wrapText="1"/>
    </xf>
    <xf numFmtId="0" fontId="22" fillId="3" borderId="0" xfId="0" applyFont="1" applyFill="1" applyAlignment="1">
      <alignment horizontal="left" wrapText="1"/>
    </xf>
    <xf numFmtId="0" fontId="64" fillId="7" borderId="0" xfId="0" applyFont="1" applyFill="1" applyAlignment="1">
      <alignment horizontal="center" vertical="center"/>
    </xf>
    <xf numFmtId="0" fontId="0" fillId="0" borderId="0" xfId="0" applyAlignment="1">
      <alignment horizontal="center" vertical="center"/>
    </xf>
    <xf numFmtId="0" fontId="73" fillId="7" borderId="0" xfId="0" applyFont="1" applyFill="1" applyAlignment="1">
      <alignment horizontal="center" vertical="center"/>
    </xf>
    <xf numFmtId="0" fontId="0" fillId="14" borderId="58" xfId="0" applyFill="1" applyBorder="1" applyAlignment="1" applyProtection="1">
      <alignment vertical="top"/>
      <protection locked="0"/>
    </xf>
    <xf numFmtId="0" fontId="0" fillId="13" borderId="77" xfId="0" applyFill="1" applyBorder="1" applyAlignment="1" applyProtection="1">
      <alignment vertical="top"/>
      <protection locked="0"/>
    </xf>
    <xf numFmtId="0" fontId="0" fillId="13" borderId="59" xfId="0" applyFill="1" applyBorder="1" applyAlignment="1" applyProtection="1">
      <alignment vertical="top"/>
      <protection locked="0"/>
    </xf>
    <xf numFmtId="0" fontId="0" fillId="19" borderId="0" xfId="0" applyFill="1" applyAlignment="1">
      <alignment/>
    </xf>
    <xf numFmtId="0" fontId="0" fillId="0" borderId="0" xfId="0" applyAlignment="1">
      <alignment/>
    </xf>
    <xf numFmtId="0" fontId="0" fillId="0" borderId="45" xfId="0" applyBorder="1" applyAlignment="1">
      <alignment horizontal="center"/>
    </xf>
    <xf numFmtId="0" fontId="0" fillId="0" borderId="28" xfId="0" applyNumberFormat="1" applyFont="1" applyBorder="1" applyAlignment="1" applyProtection="1">
      <alignment horizontal="center"/>
      <protection locked="0"/>
    </xf>
    <xf numFmtId="0" fontId="0" fillId="0" borderId="26" xfId="0" applyNumberFormat="1" applyBorder="1" applyAlignment="1" applyProtection="1">
      <alignment/>
      <protection locked="0"/>
    </xf>
    <xf numFmtId="0" fontId="0" fillId="0" borderId="72" xfId="0" applyNumberFormat="1" applyBorder="1" applyAlignment="1" applyProtection="1">
      <alignment/>
      <protection locked="0"/>
    </xf>
    <xf numFmtId="49" fontId="38" fillId="2" borderId="28" xfId="23" applyNumberFormat="1" applyFill="1" applyBorder="1" applyAlignment="1" applyProtection="1">
      <alignment horizontal="center" wrapText="1"/>
      <protection locked="0"/>
    </xf>
    <xf numFmtId="0" fontId="0" fillId="0" borderId="28" xfId="0" applyBorder="1" applyAlignment="1" applyProtection="1">
      <alignment horizontal="center"/>
      <protection locked="0"/>
    </xf>
    <xf numFmtId="0" fontId="0" fillId="0" borderId="49" xfId="0" applyBorder="1" applyAlignment="1" applyProtection="1">
      <alignment horizontal="center"/>
      <protection locked="0"/>
    </xf>
    <xf numFmtId="49" fontId="6" fillId="2" borderId="28" xfId="24" applyNumberFormat="1" applyFont="1" applyFill="1" applyBorder="1" applyAlignment="1" applyProtection="1">
      <alignment horizontal="center" wrapText="1"/>
      <protection locked="0"/>
    </xf>
    <xf numFmtId="0" fontId="0" fillId="0" borderId="63" xfId="0" applyFont="1" applyBorder="1" applyAlignment="1" applyProtection="1">
      <alignment horizontal="center"/>
      <protection locked="0"/>
    </xf>
    <xf numFmtId="49" fontId="9" fillId="3" borderId="0" xfId="24"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9" fillId="6" borderId="0" xfId="0" applyFont="1" applyFill="1" applyBorder="1" applyAlignment="1">
      <alignment horizontal="center"/>
    </xf>
    <xf numFmtId="49" fontId="6" fillId="2" borderId="26" xfId="24" applyNumberFormat="1" applyFont="1" applyFill="1" applyBorder="1" applyAlignment="1" applyProtection="1">
      <alignment horizontal="center"/>
      <protection locked="0"/>
    </xf>
    <xf numFmtId="49" fontId="0" fillId="0" borderId="74" xfId="0" applyNumberFormat="1" applyBorder="1" applyAlignment="1" applyProtection="1">
      <alignment/>
      <protection locked="0"/>
    </xf>
    <xf numFmtId="49" fontId="0" fillId="0" borderId="73" xfId="0" applyNumberFormat="1" applyBorder="1" applyAlignment="1" applyProtection="1">
      <alignment/>
      <protection locked="0"/>
    </xf>
    <xf numFmtId="0" fontId="9" fillId="3" borderId="78" xfId="24" applyFont="1" applyFill="1" applyBorder="1" applyAlignment="1">
      <alignment horizontal="center"/>
    </xf>
    <xf numFmtId="0" fontId="0" fillId="0" borderId="29" xfId="0" applyBorder="1" applyAlignment="1">
      <alignment/>
    </xf>
    <xf numFmtId="0" fontId="0" fillId="0" borderId="79" xfId="0" applyBorder="1" applyAlignment="1">
      <alignment/>
    </xf>
    <xf numFmtId="0" fontId="0" fillId="0" borderId="38" xfId="0" applyBorder="1" applyAlignment="1">
      <alignment/>
    </xf>
    <xf numFmtId="0" fontId="0" fillId="0" borderId="0" xfId="0" applyBorder="1" applyAlignment="1">
      <alignment/>
    </xf>
    <xf numFmtId="0" fontId="0" fillId="0" borderId="41" xfId="0" applyBorder="1" applyAlignment="1">
      <alignment/>
    </xf>
    <xf numFmtId="0" fontId="0" fillId="0" borderId="52" xfId="0" applyBorder="1" applyAlignment="1">
      <alignment/>
    </xf>
    <xf numFmtId="0" fontId="0" fillId="0" borderId="47" xfId="0" applyBorder="1" applyAlignment="1">
      <alignment/>
    </xf>
    <xf numFmtId="0" fontId="0" fillId="0" borderId="80" xfId="0" applyBorder="1" applyAlignment="1">
      <alignment/>
    </xf>
    <xf numFmtId="0" fontId="9" fillId="3" borderId="0" xfId="24" applyFont="1" applyFill="1" applyAlignment="1">
      <alignment/>
    </xf>
    <xf numFmtId="0" fontId="1" fillId="3" borderId="0" xfId="0" applyFont="1" applyFill="1" applyBorder="1" applyAlignment="1">
      <alignment horizontal="center"/>
    </xf>
    <xf numFmtId="0" fontId="0" fillId="0" borderId="0" xfId="0" applyAlignment="1">
      <alignment horizontal="center"/>
    </xf>
    <xf numFmtId="0" fontId="0" fillId="6" borderId="0" xfId="0" applyFill="1" applyAlignment="1">
      <alignment horizontal="center"/>
    </xf>
    <xf numFmtId="0" fontId="9" fillId="3" borderId="27" xfId="24" applyFont="1" applyFill="1" applyBorder="1" applyAlignment="1">
      <alignment horizontal="left"/>
    </xf>
    <xf numFmtId="0" fontId="0" fillId="0" borderId="27" xfId="0" applyBorder="1" applyAlignment="1">
      <alignment/>
    </xf>
    <xf numFmtId="0" fontId="9" fillId="3" borderId="0" xfId="24" applyFont="1" applyFill="1" applyBorder="1" applyAlignment="1">
      <alignment horizontal="left"/>
    </xf>
    <xf numFmtId="0" fontId="6" fillId="2" borderId="30" xfId="24" applyFont="1" applyFill="1" applyBorder="1" applyAlignment="1" applyProtection="1">
      <alignment horizontal="left"/>
      <protection/>
    </xf>
    <xf numFmtId="0" fontId="6" fillId="2" borderId="27" xfId="24" applyFont="1" applyFill="1" applyBorder="1" applyAlignment="1" applyProtection="1">
      <alignment horizontal="left"/>
      <protection/>
    </xf>
    <xf numFmtId="0" fontId="6" fillId="2" borderId="81" xfId="24" applyFont="1" applyFill="1" applyBorder="1" applyAlignment="1" applyProtection="1">
      <alignment horizontal="left"/>
      <protection/>
    </xf>
    <xf numFmtId="0" fontId="9" fillId="3" borderId="27" xfId="24" applyFont="1" applyFill="1" applyBorder="1" applyAlignment="1">
      <alignment/>
    </xf>
    <xf numFmtId="0" fontId="7" fillId="3" borderId="38" xfId="24" applyFont="1" applyFill="1" applyBorder="1" applyAlignment="1" applyProtection="1">
      <alignment horizontal="right"/>
      <protection/>
    </xf>
    <xf numFmtId="0" fontId="0" fillId="0" borderId="0" xfId="0" applyBorder="1" applyAlignment="1" applyProtection="1">
      <alignment/>
      <protection/>
    </xf>
    <xf numFmtId="0" fontId="9" fillId="3" borderId="0" xfId="24" applyFont="1" applyFill="1" applyAlignment="1">
      <alignment horizontal="left" wrapText="1"/>
    </xf>
    <xf numFmtId="0" fontId="0" fillId="0" borderId="0" xfId="0" applyAlignment="1">
      <alignment horizontal="left" wrapText="1"/>
    </xf>
    <xf numFmtId="0" fontId="0" fillId="0" borderId="0" xfId="0" applyAlignment="1">
      <alignment wrapText="1"/>
    </xf>
    <xf numFmtId="0" fontId="7" fillId="3" borderId="0" xfId="24" applyFont="1" applyFill="1" applyAlignment="1">
      <alignment horizontal="center" vertical="center"/>
    </xf>
    <xf numFmtId="0" fontId="0" fillId="6" borderId="0" xfId="0" applyFill="1" applyAlignment="1">
      <alignment horizontal="center" vertical="center"/>
    </xf>
    <xf numFmtId="0" fontId="18" fillId="3" borderId="0" xfId="24" applyFont="1" applyFill="1" applyBorder="1" applyAlignment="1">
      <alignment horizontal="center"/>
    </xf>
    <xf numFmtId="0" fontId="0" fillId="0" borderId="0" xfId="0" applyBorder="1" applyAlignment="1">
      <alignment horizontal="center"/>
    </xf>
    <xf numFmtId="0" fontId="11" fillId="3" borderId="0" xfId="24" applyFont="1" applyFill="1" applyAlignment="1">
      <alignment horizontal="center"/>
    </xf>
    <xf numFmtId="0" fontId="7" fillId="3" borderId="0" xfId="24" applyFont="1" applyFill="1" applyAlignment="1">
      <alignment horizontal="right" vertical="center"/>
    </xf>
    <xf numFmtId="0" fontId="0" fillId="0" borderId="0" xfId="0" applyAlignment="1">
      <alignment horizontal="right" vertical="center"/>
    </xf>
    <xf numFmtId="0" fontId="0" fillId="0" borderId="41" xfId="0" applyBorder="1" applyAlignment="1">
      <alignment horizontal="right" vertical="center"/>
    </xf>
    <xf numFmtId="0" fontId="9" fillId="3" borderId="0" xfId="24"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19" fillId="2" borderId="3" xfId="24" applyFont="1" applyFill="1" applyBorder="1" applyAlignment="1" applyProtection="1">
      <alignment horizontal="center" vertical="center"/>
      <protection locked="0"/>
    </xf>
    <xf numFmtId="0" fontId="0" fillId="0" borderId="3" xfId="0" applyBorder="1" applyAlignment="1">
      <alignment vertical="center"/>
    </xf>
    <xf numFmtId="14" fontId="6" fillId="2" borderId="30" xfId="24" applyNumberFormat="1" applyFont="1" applyFill="1" applyBorder="1" applyAlignment="1" applyProtection="1">
      <alignment horizontal="center"/>
      <protection locked="0"/>
    </xf>
    <xf numFmtId="0" fontId="0" fillId="2" borderId="81" xfId="0" applyFill="1" applyBorder="1" applyAlignment="1" applyProtection="1">
      <alignment horizontal="center"/>
      <protection locked="0"/>
    </xf>
    <xf numFmtId="14" fontId="9" fillId="3" borderId="0" xfId="24" applyNumberFormat="1" applyFont="1" applyFill="1" applyBorder="1" applyAlignment="1" applyProtection="1">
      <alignment horizontal="right" wrapText="1"/>
      <protection/>
    </xf>
    <xf numFmtId="0" fontId="0" fillId="6" borderId="0" xfId="0" applyFill="1" applyAlignment="1" applyProtection="1">
      <alignment wrapText="1"/>
      <protection/>
    </xf>
    <xf numFmtId="0" fontId="7" fillId="3" borderId="0" xfId="24" applyFont="1" applyFill="1" applyAlignment="1">
      <alignment horizontal="right"/>
    </xf>
    <xf numFmtId="0" fontId="0" fillId="0" borderId="0" xfId="0" applyAlignment="1">
      <alignment horizontal="right"/>
    </xf>
    <xf numFmtId="0" fontId="1" fillId="6" borderId="38" xfId="0" applyFont="1" applyFill="1" applyBorder="1" applyAlignment="1">
      <alignment horizontal="center" vertical="center"/>
    </xf>
    <xf numFmtId="0" fontId="1" fillId="6" borderId="41" xfId="0" applyFont="1" applyFill="1" applyBorder="1" applyAlignment="1">
      <alignment horizontal="center" vertical="center"/>
    </xf>
    <xf numFmtId="49" fontId="10" fillId="3" borderId="45" xfId="24" applyNumberFormat="1" applyFont="1" applyFill="1" applyBorder="1" applyAlignment="1">
      <alignment/>
    </xf>
    <xf numFmtId="49" fontId="6" fillId="0" borderId="45" xfId="0" applyNumberFormat="1" applyFont="1" applyBorder="1" applyAlignment="1">
      <alignment/>
    </xf>
    <xf numFmtId="0" fontId="0" fillId="0" borderId="45" xfId="0" applyBorder="1" applyAlignment="1">
      <alignment/>
    </xf>
    <xf numFmtId="0" fontId="0" fillId="0" borderId="26" xfId="0" applyBorder="1" applyAlignment="1" applyProtection="1">
      <alignment/>
      <protection locked="0"/>
    </xf>
    <xf numFmtId="0" fontId="0" fillId="0" borderId="72" xfId="0" applyBorder="1" applyAlignment="1" applyProtection="1">
      <alignment/>
      <protection locked="0"/>
    </xf>
    <xf numFmtId="0" fontId="10" fillId="3" borderId="45" xfId="24" applyNumberFormat="1" applyFont="1" applyFill="1" applyBorder="1" applyAlignment="1">
      <alignment/>
    </xf>
    <xf numFmtId="0" fontId="6" fillId="0" borderId="45" xfId="0" applyNumberFormat="1" applyFont="1" applyBorder="1" applyAlignment="1">
      <alignment/>
    </xf>
    <xf numFmtId="0" fontId="7" fillId="3" borderId="74" xfId="24" applyNumberFormat="1" applyFont="1" applyFill="1" applyBorder="1" applyAlignment="1">
      <alignment/>
    </xf>
    <xf numFmtId="0" fontId="6" fillId="0" borderId="74" xfId="0" applyNumberFormat="1" applyFont="1" applyBorder="1" applyAlignment="1">
      <alignment/>
    </xf>
    <xf numFmtId="0" fontId="0" fillId="0" borderId="74" xfId="0" applyNumberFormat="1" applyBorder="1" applyAlignment="1">
      <alignment/>
    </xf>
    <xf numFmtId="3" fontId="0" fillId="2" borderId="28" xfId="23" applyNumberFormat="1" applyFont="1" applyFill="1" applyBorder="1" applyAlignment="1" applyProtection="1">
      <alignment horizontal="center" wrapText="1"/>
      <protection locked="0"/>
    </xf>
    <xf numFmtId="0" fontId="15" fillId="2" borderId="63" xfId="24" applyNumberFormat="1" applyFont="1" applyFill="1" applyBorder="1" applyAlignment="1" applyProtection="1">
      <alignment horizontal="center" wrapText="1"/>
      <protection locked="0"/>
    </xf>
    <xf numFmtId="0" fontId="1" fillId="0" borderId="26" xfId="0" applyNumberFormat="1" applyFont="1" applyBorder="1" applyAlignment="1" applyProtection="1">
      <alignment horizontal="center"/>
      <protection locked="0"/>
    </xf>
    <xf numFmtId="0" fontId="1" fillId="0" borderId="72" xfId="0" applyNumberFormat="1" applyFont="1" applyBorder="1" applyAlignment="1" applyProtection="1">
      <alignment horizontal="center"/>
      <protection locked="0"/>
    </xf>
    <xf numFmtId="0" fontId="8" fillId="3" borderId="0" xfId="24" applyFont="1" applyFill="1" applyAlignment="1">
      <alignment horizontal="center"/>
    </xf>
    <xf numFmtId="0" fontId="1" fillId="0" borderId="0" xfId="0" applyFont="1" applyAlignment="1">
      <alignment horizontal="center"/>
    </xf>
    <xf numFmtId="0" fontId="6" fillId="3" borderId="41" xfId="24" applyFont="1" applyFill="1" applyBorder="1" applyAlignment="1">
      <alignment/>
    </xf>
    <xf numFmtId="0" fontId="6" fillId="3" borderId="0" xfId="24" applyFont="1" applyFill="1" applyAlignment="1">
      <alignment/>
    </xf>
    <xf numFmtId="0" fontId="6" fillId="2" borderId="30" xfId="24" applyFont="1" applyFill="1" applyBorder="1" applyAlignment="1" applyProtection="1">
      <alignment horizontal="left"/>
      <protection locked="0"/>
    </xf>
    <xf numFmtId="0" fontId="6" fillId="2" borderId="27" xfId="24" applyFont="1" applyFill="1" applyBorder="1" applyAlignment="1" applyProtection="1">
      <alignment horizontal="left"/>
      <protection locked="0"/>
    </xf>
    <xf numFmtId="0" fontId="0" fillId="7" borderId="27" xfId="0" applyFill="1" applyBorder="1" applyAlignment="1" applyProtection="1">
      <alignment horizontal="left"/>
      <protection locked="0"/>
    </xf>
    <xf numFmtId="0" fontId="0" fillId="7" borderId="81" xfId="0" applyFill="1" applyBorder="1" applyAlignment="1" applyProtection="1">
      <alignment horizontal="left"/>
      <protection locked="0"/>
    </xf>
    <xf numFmtId="0" fontId="0" fillId="2" borderId="30" xfId="23" applyFont="1" applyFill="1" applyBorder="1" applyAlignment="1" applyProtection="1">
      <alignment horizontal="left"/>
      <protection/>
    </xf>
    <xf numFmtId="0" fontId="0" fillId="7" borderId="27" xfId="0" applyFont="1" applyFill="1" applyBorder="1" applyAlignment="1" applyProtection="1">
      <alignment horizontal="left"/>
      <protection/>
    </xf>
    <xf numFmtId="0" fontId="0" fillId="7" borderId="81" xfId="0" applyFont="1" applyFill="1" applyBorder="1" applyAlignment="1" applyProtection="1">
      <alignment horizontal="left"/>
      <protection/>
    </xf>
    <xf numFmtId="0" fontId="9" fillId="3" borderId="0" xfId="24" applyFont="1" applyFill="1" applyAlignment="1">
      <alignment/>
    </xf>
    <xf numFmtId="49" fontId="9" fillId="3" borderId="0" xfId="24" applyNumberFormat="1" applyFont="1" applyFill="1" applyBorder="1" applyAlignment="1">
      <alignment horizontal="left" vertical="top"/>
    </xf>
    <xf numFmtId="0" fontId="0" fillId="0" borderId="30" xfId="0" applyBorder="1" applyAlignment="1" applyProtection="1">
      <alignment vertical="center"/>
      <protection locked="0"/>
    </xf>
    <xf numFmtId="0" fontId="0" fillId="0" borderId="81" xfId="0" applyBorder="1" applyAlignment="1" applyProtection="1">
      <alignment vertical="center"/>
      <protection locked="0"/>
    </xf>
    <xf numFmtId="0" fontId="12" fillId="6" borderId="0" xfId="0" applyFont="1" applyFill="1" applyAlignment="1">
      <alignment horizontal="right" vertical="center"/>
    </xf>
    <xf numFmtId="0" fontId="0" fillId="6" borderId="0" xfId="0" applyFill="1" applyAlignment="1">
      <alignment horizontal="right" vertical="center"/>
    </xf>
    <xf numFmtId="0" fontId="0" fillId="6" borderId="41" xfId="0" applyFill="1" applyBorder="1" applyAlignment="1">
      <alignment horizontal="right" vertical="center"/>
    </xf>
    <xf numFmtId="0" fontId="6" fillId="3" borderId="30" xfId="24" applyFont="1" applyFill="1" applyBorder="1" applyAlignment="1" applyProtection="1">
      <alignment vertical="center"/>
      <protection/>
    </xf>
    <xf numFmtId="0" fontId="6" fillId="3" borderId="48" xfId="24" applyFont="1" applyFill="1" applyBorder="1" applyAlignment="1" applyProtection="1">
      <alignment vertical="center"/>
      <protection/>
    </xf>
    <xf numFmtId="0" fontId="0" fillId="0" borderId="48" xfId="0" applyBorder="1" applyAlignment="1">
      <alignment vertical="center"/>
    </xf>
    <xf numFmtId="0" fontId="9" fillId="3" borderId="27" xfId="24" applyFont="1" applyFill="1" applyBorder="1" applyAlignment="1" applyProtection="1">
      <alignment vertical="center"/>
      <protection/>
    </xf>
    <xf numFmtId="0" fontId="9" fillId="2" borderId="8" xfId="24" applyFont="1" applyFill="1" applyBorder="1" applyAlignment="1" applyProtection="1">
      <alignment vertical="center"/>
      <protection locked="0"/>
    </xf>
    <xf numFmtId="0" fontId="0" fillId="0" borderId="28" xfId="0" applyBorder="1" applyAlignment="1">
      <alignment vertical="center"/>
    </xf>
    <xf numFmtId="3" fontId="6" fillId="2" borderId="30" xfId="24" applyNumberFormat="1" applyFont="1" applyFill="1" applyBorder="1" applyAlignment="1" applyProtection="1">
      <alignment horizontal="center" vertical="center"/>
      <protection locked="0"/>
    </xf>
    <xf numFmtId="3" fontId="0" fillId="0" borderId="81" xfId="0" applyNumberFormat="1" applyBorder="1" applyAlignment="1" applyProtection="1">
      <alignment horizontal="center" vertical="center"/>
      <protection locked="0"/>
    </xf>
    <xf numFmtId="0" fontId="7" fillId="3" borderId="0" xfId="24" applyFont="1" applyFill="1" applyBorder="1" applyAlignment="1" applyProtection="1">
      <alignment horizontal="center"/>
      <protection/>
    </xf>
    <xf numFmtId="0" fontId="0" fillId="6" borderId="0" xfId="0" applyFill="1" applyBorder="1" applyAlignment="1" applyProtection="1">
      <alignment horizontal="center"/>
      <protection/>
    </xf>
    <xf numFmtId="0" fontId="0" fillId="0" borderId="0" xfId="0" applyAlignment="1" applyProtection="1">
      <alignment/>
      <protection/>
    </xf>
    <xf numFmtId="0" fontId="9" fillId="3" borderId="27" xfId="24" applyFont="1" applyFill="1" applyBorder="1" applyAlignment="1" applyProtection="1">
      <alignment vertical="center" wrapText="1"/>
      <protection/>
    </xf>
    <xf numFmtId="0" fontId="0" fillId="0" borderId="27" xfId="0" applyBorder="1" applyAlignment="1">
      <alignment wrapText="1"/>
    </xf>
    <xf numFmtId="0" fontId="0" fillId="0" borderId="81" xfId="0" applyBorder="1" applyAlignment="1">
      <alignment wrapText="1"/>
    </xf>
    <xf numFmtId="0" fontId="0" fillId="0" borderId="27" xfId="0" applyBorder="1" applyAlignment="1">
      <alignment vertical="center" wrapText="1"/>
    </xf>
    <xf numFmtId="0" fontId="0" fillId="0" borderId="81" xfId="0" applyBorder="1" applyAlignment="1">
      <alignment vertical="center" wrapText="1"/>
    </xf>
    <xf numFmtId="0" fontId="9" fillId="3" borderId="37" xfId="24" applyFont="1" applyFill="1" applyBorder="1" applyAlignment="1" applyProtection="1">
      <alignment horizontal="center" vertical="center"/>
      <protection/>
    </xf>
    <xf numFmtId="0" fontId="0" fillId="0" borderId="72" xfId="0" applyBorder="1" applyAlignment="1">
      <alignment horizontal="center" vertical="center"/>
    </xf>
    <xf numFmtId="0" fontId="0" fillId="0" borderId="7" xfId="0" applyBorder="1" applyAlignment="1">
      <alignment horizontal="center" vertical="center"/>
    </xf>
    <xf numFmtId="0" fontId="6" fillId="3" borderId="8" xfId="24" applyFont="1" applyFill="1" applyBorder="1" applyAlignment="1" applyProtection="1">
      <alignment horizontal="center" vertical="center"/>
      <protection/>
    </xf>
    <xf numFmtId="0" fontId="0" fillId="6" borderId="28" xfId="0" applyFill="1" applyBorder="1" applyAlignment="1">
      <alignment/>
    </xf>
    <xf numFmtId="0" fontId="0" fillId="6" borderId="49" xfId="0" applyFill="1" applyBorder="1" applyAlignment="1">
      <alignment/>
    </xf>
    <xf numFmtId="0" fontId="9" fillId="3" borderId="28" xfId="24" applyFont="1" applyFill="1" applyBorder="1" applyAlignment="1" applyProtection="1">
      <alignment vertical="center" wrapText="1"/>
      <protection/>
    </xf>
    <xf numFmtId="0" fontId="0" fillId="0" borderId="28" xfId="0" applyBorder="1" applyAlignment="1">
      <alignment wrapText="1"/>
    </xf>
    <xf numFmtId="0" fontId="0" fillId="0" borderId="63" xfId="0" applyBorder="1" applyAlignment="1">
      <alignment wrapText="1"/>
    </xf>
    <xf numFmtId="0" fontId="6" fillId="3" borderId="30" xfId="24" applyFont="1" applyFill="1" applyBorder="1" applyAlignment="1" applyProtection="1">
      <alignment horizontal="center" vertical="center"/>
      <protection/>
    </xf>
    <xf numFmtId="0" fontId="0" fillId="6" borderId="27" xfId="0" applyFill="1" applyBorder="1" applyAlignment="1">
      <alignment/>
    </xf>
    <xf numFmtId="0" fontId="0" fillId="6" borderId="48" xfId="0" applyFill="1" applyBorder="1" applyAlignment="1">
      <alignment/>
    </xf>
    <xf numFmtId="3" fontId="6" fillId="2" borderId="30" xfId="24" applyNumberFormat="1" applyFont="1" applyFill="1" applyBorder="1" applyAlignment="1" applyProtection="1">
      <alignment horizontal="center" vertical="center"/>
      <protection/>
    </xf>
    <xf numFmtId="3" fontId="6" fillId="2" borderId="27" xfId="24" applyNumberFormat="1" applyFont="1" applyFill="1" applyBorder="1" applyAlignment="1" applyProtection="1">
      <alignment horizontal="center" vertical="center"/>
      <protection/>
    </xf>
    <xf numFmtId="3" fontId="0" fillId="0" borderId="81" xfId="0" applyNumberFormat="1" applyBorder="1" applyAlignment="1">
      <alignment horizontal="center" vertical="center"/>
    </xf>
    <xf numFmtId="3" fontId="6" fillId="2" borderId="37" xfId="24" applyNumberFormat="1" applyFont="1" applyFill="1" applyBorder="1" applyAlignment="1" applyProtection="1">
      <alignment horizontal="center" vertical="center"/>
      <protection/>
    </xf>
    <xf numFmtId="3" fontId="6" fillId="2" borderId="26" xfId="24" applyNumberFormat="1" applyFont="1" applyFill="1" applyBorder="1" applyAlignment="1" applyProtection="1">
      <alignment horizontal="center" vertical="center"/>
      <protection/>
    </xf>
    <xf numFmtId="3" fontId="0" fillId="0" borderId="72" xfId="0" applyNumberFormat="1" applyBorder="1" applyAlignment="1">
      <alignment horizontal="center" vertical="center"/>
    </xf>
    <xf numFmtId="3" fontId="6" fillId="2" borderId="30" xfId="24" applyNumberFormat="1" applyFont="1" applyFill="1" applyBorder="1" applyAlignment="1" applyProtection="1">
      <alignment horizontal="center" vertical="center"/>
      <protection locked="0"/>
    </xf>
    <xf numFmtId="3" fontId="6" fillId="2" borderId="27" xfId="24" applyNumberFormat="1" applyFont="1" applyFill="1" applyBorder="1" applyAlignment="1" applyProtection="1">
      <alignment horizontal="center" vertical="center"/>
      <protection locked="0"/>
    </xf>
    <xf numFmtId="0" fontId="9" fillId="3" borderId="27" xfId="24" applyFont="1" applyFill="1" applyBorder="1" applyAlignment="1" applyProtection="1">
      <alignment vertical="center"/>
      <protection/>
    </xf>
    <xf numFmtId="0" fontId="0" fillId="0" borderId="81" xfId="0" applyBorder="1" applyAlignment="1">
      <alignment/>
    </xf>
    <xf numFmtId="0" fontId="14" fillId="3" borderId="0" xfId="24" applyFont="1" applyFill="1" applyBorder="1" applyAlignment="1" applyProtection="1">
      <alignment horizontal="left"/>
      <protection/>
    </xf>
    <xf numFmtId="0" fontId="30" fillId="6" borderId="0" xfId="0" applyFont="1" applyFill="1" applyBorder="1" applyAlignment="1" applyProtection="1">
      <alignment horizontal="left"/>
      <protection/>
    </xf>
    <xf numFmtId="0" fontId="30" fillId="0" borderId="0" xfId="0" applyFont="1" applyAlignment="1" applyProtection="1">
      <alignment horizontal="left"/>
      <protection/>
    </xf>
    <xf numFmtId="3" fontId="6" fillId="2" borderId="8" xfId="24" applyNumberFormat="1" applyFont="1" applyFill="1" applyBorder="1" applyAlignment="1" applyProtection="1">
      <alignment horizontal="center" vertical="center"/>
      <protection/>
    </xf>
    <xf numFmtId="3" fontId="6" fillId="2" borderId="28" xfId="24" applyNumberFormat="1" applyFont="1" applyFill="1" applyBorder="1" applyAlignment="1" applyProtection="1">
      <alignment horizontal="center" vertical="center"/>
      <protection/>
    </xf>
    <xf numFmtId="3" fontId="0" fillId="0" borderId="63" xfId="0" applyNumberFormat="1" applyBorder="1" applyAlignment="1">
      <alignment horizontal="center" vertical="center"/>
    </xf>
    <xf numFmtId="0" fontId="6" fillId="3" borderId="37" xfId="24" applyFont="1" applyFill="1" applyBorder="1" applyAlignment="1" applyProtection="1">
      <alignment horizontal="center" vertical="center"/>
      <protection/>
    </xf>
    <xf numFmtId="0" fontId="0" fillId="6" borderId="26" xfId="0" applyFill="1" applyBorder="1" applyAlignment="1">
      <alignment/>
    </xf>
    <xf numFmtId="0" fontId="0" fillId="6" borderId="7" xfId="0" applyFill="1" applyBorder="1" applyAlignment="1">
      <alignment/>
    </xf>
    <xf numFmtId="0" fontId="7" fillId="3" borderId="0" xfId="24" applyFont="1" applyFill="1" applyBorder="1" applyAlignment="1">
      <alignment horizontal="center"/>
    </xf>
    <xf numFmtId="0" fontId="9" fillId="3" borderId="26" xfId="24" applyFont="1" applyFill="1" applyBorder="1" applyAlignment="1" applyProtection="1">
      <alignment vertical="center" wrapText="1"/>
      <protection/>
    </xf>
    <xf numFmtId="0" fontId="0" fillId="0" borderId="26" xfId="0" applyBorder="1" applyAlignment="1">
      <alignment vertical="center" wrapText="1"/>
    </xf>
    <xf numFmtId="0" fontId="0" fillId="0" borderId="72" xfId="0" applyBorder="1" applyAlignment="1">
      <alignment vertical="center" wrapText="1"/>
    </xf>
    <xf numFmtId="0" fontId="9" fillId="3" borderId="29" xfId="24" applyFont="1" applyFill="1" applyBorder="1" applyAlignment="1" applyProtection="1">
      <alignment vertical="center"/>
      <protection/>
    </xf>
    <xf numFmtId="0" fontId="9" fillId="3" borderId="5" xfId="24" applyFont="1" applyFill="1" applyBorder="1" applyAlignment="1" applyProtection="1">
      <alignment horizontal="center"/>
      <protection/>
    </xf>
    <xf numFmtId="0" fontId="9" fillId="3" borderId="26" xfId="24" applyFont="1" applyFill="1" applyBorder="1" applyAlignment="1" applyProtection="1">
      <alignment horizontal="center"/>
      <protection/>
    </xf>
    <xf numFmtId="0" fontId="9" fillId="3" borderId="72" xfId="24" applyFont="1" applyFill="1" applyBorder="1" applyAlignment="1" applyProtection="1">
      <alignment horizontal="center"/>
      <protection/>
    </xf>
    <xf numFmtId="0" fontId="9" fillId="3" borderId="31" xfId="24" applyFont="1" applyFill="1" applyBorder="1" applyAlignment="1" applyProtection="1">
      <alignment horizontal="center"/>
      <protection/>
    </xf>
    <xf numFmtId="0" fontId="9" fillId="3" borderId="40" xfId="24" applyFont="1" applyFill="1" applyBorder="1" applyAlignment="1" applyProtection="1">
      <alignment horizontal="center"/>
      <protection/>
    </xf>
    <xf numFmtId="3" fontId="6" fillId="2" borderId="8" xfId="24" applyNumberFormat="1" applyFont="1" applyFill="1" applyBorder="1" applyAlignment="1" applyProtection="1">
      <alignment horizontal="center" vertical="center"/>
      <protection locked="0"/>
    </xf>
    <xf numFmtId="3" fontId="6" fillId="2" borderId="28" xfId="24" applyNumberFormat="1" applyFont="1" applyFill="1" applyBorder="1" applyAlignment="1" applyProtection="1">
      <alignment horizontal="center" vertical="center"/>
      <protection locked="0"/>
    </xf>
    <xf numFmtId="3" fontId="0" fillId="0" borderId="63" xfId="0" applyNumberFormat="1" applyBorder="1" applyAlignment="1" applyProtection="1">
      <alignment horizontal="center" vertical="center"/>
      <protection locked="0"/>
    </xf>
    <xf numFmtId="0" fontId="7" fillId="6" borderId="74" xfId="0" applyFont="1" applyFill="1" applyBorder="1" applyAlignment="1">
      <alignment horizontal="center"/>
    </xf>
    <xf numFmtId="0" fontId="9" fillId="3" borderId="5" xfId="24" applyFont="1" applyFill="1" applyBorder="1" applyAlignment="1" applyProtection="1">
      <alignment vertical="center"/>
      <protection/>
    </xf>
    <xf numFmtId="0" fontId="0" fillId="0" borderId="26" xfId="0" applyBorder="1" applyAlignment="1">
      <alignment vertical="center"/>
    </xf>
    <xf numFmtId="0" fontId="0" fillId="0" borderId="72" xfId="0" applyBorder="1" applyAlignment="1">
      <alignment vertical="center"/>
    </xf>
    <xf numFmtId="0" fontId="9" fillId="3" borderId="81" xfId="24" applyFont="1" applyFill="1" applyBorder="1" applyAlignment="1" applyProtection="1">
      <alignment vertical="center"/>
      <protection/>
    </xf>
    <xf numFmtId="3" fontId="6" fillId="2" borderId="8" xfId="24" applyNumberFormat="1" applyFont="1" applyFill="1" applyBorder="1" applyAlignment="1" applyProtection="1">
      <alignment horizontal="center" vertical="center"/>
      <protection locked="0"/>
    </xf>
    <xf numFmtId="0" fontId="9" fillId="3" borderId="74" xfId="24" applyFont="1" applyFill="1" applyBorder="1" applyAlignment="1" applyProtection="1">
      <alignment horizontal="center" vertical="center"/>
      <protection/>
    </xf>
    <xf numFmtId="0" fontId="0" fillId="0" borderId="74" xfId="0" applyBorder="1" applyAlignment="1">
      <alignment vertical="center"/>
    </xf>
    <xf numFmtId="0" fontId="9" fillId="3" borderId="26" xfId="24" applyFont="1" applyFill="1" applyBorder="1" applyAlignment="1" applyProtection="1">
      <alignment vertical="center" wrapText="1"/>
      <protection/>
    </xf>
    <xf numFmtId="0" fontId="9" fillId="3" borderId="72" xfId="24" applyFont="1" applyFill="1" applyBorder="1" applyAlignment="1" applyProtection="1">
      <alignment vertical="center" wrapText="1"/>
      <protection/>
    </xf>
    <xf numFmtId="0" fontId="9" fillId="3" borderId="27" xfId="24" applyFont="1" applyFill="1" applyBorder="1" applyAlignment="1" applyProtection="1">
      <alignment vertical="center" wrapText="1"/>
      <protection/>
    </xf>
    <xf numFmtId="3" fontId="6" fillId="2" borderId="37" xfId="24" applyNumberFormat="1" applyFont="1" applyFill="1" applyBorder="1" applyAlignment="1" applyProtection="1">
      <alignment horizontal="center" vertical="center"/>
      <protection/>
    </xf>
    <xf numFmtId="3" fontId="6" fillId="2" borderId="30" xfId="24" applyNumberFormat="1" applyFont="1" applyFill="1" applyBorder="1" applyAlignment="1" applyProtection="1">
      <alignment horizontal="center" vertical="center"/>
      <protection/>
    </xf>
    <xf numFmtId="0" fontId="0" fillId="0" borderId="81" xfId="0" applyBorder="1" applyAlignment="1">
      <alignment horizontal="center" vertical="center"/>
    </xf>
    <xf numFmtId="0" fontId="0" fillId="0" borderId="81" xfId="0" applyBorder="1" applyAlignment="1">
      <alignment vertical="center"/>
    </xf>
    <xf numFmtId="0" fontId="6" fillId="3" borderId="37" xfId="24" applyFont="1" applyFill="1" applyBorder="1" applyAlignment="1" applyProtection="1">
      <alignment vertical="center"/>
      <protection/>
    </xf>
    <xf numFmtId="0" fontId="0" fillId="0" borderId="26" xfId="0" applyBorder="1" applyAlignment="1">
      <alignment/>
    </xf>
    <xf numFmtId="0" fontId="0" fillId="0" borderId="7" xfId="0" applyBorder="1" applyAlignment="1">
      <alignment/>
    </xf>
    <xf numFmtId="0" fontId="0" fillId="0" borderId="48" xfId="0" applyBorder="1" applyAlignment="1">
      <alignment/>
    </xf>
    <xf numFmtId="0" fontId="9" fillId="18" borderId="28" xfId="24" applyFont="1" applyFill="1" applyBorder="1" applyAlignment="1" applyProtection="1">
      <alignment vertical="center" wrapText="1"/>
      <protection/>
    </xf>
    <xf numFmtId="0" fontId="9" fillId="18" borderId="63" xfId="24" applyFont="1" applyFill="1" applyBorder="1" applyAlignment="1" applyProtection="1">
      <alignment vertical="center" wrapText="1"/>
      <protection/>
    </xf>
    <xf numFmtId="3" fontId="6" fillId="2" borderId="37" xfId="24" applyNumberFormat="1" applyFont="1" applyFill="1" applyBorder="1" applyAlignment="1" applyProtection="1">
      <alignment horizontal="center" vertical="center"/>
      <protection locked="0"/>
    </xf>
    <xf numFmtId="3" fontId="6" fillId="2" borderId="8" xfId="24" applyNumberFormat="1" applyFont="1" applyFill="1" applyBorder="1" applyAlignment="1" applyProtection="1">
      <alignment horizontal="center" vertical="center"/>
      <protection/>
    </xf>
    <xf numFmtId="0" fontId="0" fillId="0" borderId="63" xfId="0" applyBorder="1" applyAlignment="1">
      <alignment horizontal="center" vertical="center"/>
    </xf>
    <xf numFmtId="0" fontId="6" fillId="3" borderId="8" xfId="24" applyFont="1" applyFill="1" applyBorder="1" applyAlignment="1" applyProtection="1">
      <alignment vertical="center"/>
      <protection/>
    </xf>
    <xf numFmtId="0" fontId="0" fillId="0" borderId="28" xfId="0" applyBorder="1" applyAlignment="1">
      <alignment/>
    </xf>
    <xf numFmtId="0" fontId="0" fillId="0" borderId="49" xfId="0" applyBorder="1" applyAlignment="1">
      <alignment/>
    </xf>
    <xf numFmtId="0" fontId="7" fillId="3" borderId="74" xfId="24" applyFont="1" applyFill="1" applyBorder="1" applyAlignment="1" applyProtection="1">
      <alignment horizontal="center"/>
      <protection/>
    </xf>
    <xf numFmtId="0" fontId="6" fillId="6" borderId="74" xfId="0" applyFont="1" applyFill="1" applyBorder="1" applyAlignment="1" applyProtection="1">
      <alignment horizontal="center"/>
      <protection/>
    </xf>
    <xf numFmtId="0" fontId="6" fillId="0" borderId="74" xfId="0" applyFont="1" applyBorder="1" applyAlignment="1" applyProtection="1">
      <alignment horizontal="center"/>
      <protection/>
    </xf>
    <xf numFmtId="0" fontId="0" fillId="0" borderId="74" xfId="0" applyBorder="1" applyAlignment="1" applyProtection="1">
      <alignment/>
      <protection/>
    </xf>
    <xf numFmtId="0" fontId="9" fillId="3" borderId="81" xfId="24" applyFont="1" applyFill="1" applyBorder="1" applyAlignment="1" applyProtection="1">
      <alignment vertical="center" wrapText="1"/>
      <protection/>
    </xf>
    <xf numFmtId="0" fontId="9" fillId="3" borderId="28" xfId="24" applyFont="1" applyFill="1" applyBorder="1" applyAlignment="1" applyProtection="1">
      <alignment vertical="center"/>
      <protection/>
    </xf>
    <xf numFmtId="0" fontId="9" fillId="3" borderId="63" xfId="24" applyFont="1" applyFill="1" applyBorder="1" applyAlignment="1" applyProtection="1">
      <alignment vertical="center"/>
      <protection/>
    </xf>
    <xf numFmtId="0" fontId="0" fillId="0" borderId="63" xfId="0" applyBorder="1" applyAlignment="1">
      <alignment vertical="center"/>
    </xf>
    <xf numFmtId="0" fontId="6" fillId="18" borderId="8" xfId="24" applyFont="1" applyFill="1" applyBorder="1" applyAlignment="1" applyProtection="1">
      <alignment vertical="center"/>
      <protection/>
    </xf>
    <xf numFmtId="0" fontId="0" fillId="20" borderId="28" xfId="0" applyFill="1" applyBorder="1" applyAlignment="1">
      <alignment/>
    </xf>
    <xf numFmtId="0" fontId="0" fillId="20" borderId="49" xfId="0" applyFill="1" applyBorder="1" applyAlignment="1">
      <alignment/>
    </xf>
    <xf numFmtId="0" fontId="7" fillId="3" borderId="74" xfId="24" applyFont="1" applyFill="1" applyBorder="1" applyAlignment="1" applyProtection="1">
      <alignment horizontal="center"/>
      <protection/>
    </xf>
    <xf numFmtId="0" fontId="0" fillId="0" borderId="74" xfId="0" applyBorder="1" applyAlignment="1" applyProtection="1">
      <alignment horizontal="center"/>
      <protection/>
    </xf>
    <xf numFmtId="3" fontId="0" fillId="0" borderId="27" xfId="0" applyNumberFormat="1" applyBorder="1" applyAlignment="1" applyProtection="1">
      <alignment horizontal="center" vertical="center"/>
      <protection locked="0"/>
    </xf>
    <xf numFmtId="0" fontId="0" fillId="0" borderId="81" xfId="0" applyBorder="1" applyAlignment="1" applyProtection="1">
      <alignment horizontal="center" vertical="center"/>
      <protection locked="0"/>
    </xf>
    <xf numFmtId="0" fontId="9" fillId="3" borderId="3" xfId="24" applyFont="1" applyFill="1" applyBorder="1" applyAlignment="1" applyProtection="1">
      <alignment horizontal="center"/>
      <protection/>
    </xf>
    <xf numFmtId="0" fontId="9" fillId="3" borderId="30" xfId="24" applyFont="1" applyFill="1" applyBorder="1" applyAlignment="1" applyProtection="1">
      <alignment horizontal="center"/>
      <protection/>
    </xf>
    <xf numFmtId="0" fontId="0" fillId="0" borderId="2" xfId="0" applyBorder="1" applyAlignment="1" applyProtection="1">
      <alignment/>
      <protection/>
    </xf>
    <xf numFmtId="0" fontId="9" fillId="3" borderId="81" xfId="24" applyFont="1" applyFill="1" applyBorder="1" applyAlignment="1" applyProtection="1">
      <alignment vertical="center"/>
      <protection/>
    </xf>
    <xf numFmtId="0" fontId="9" fillId="3" borderId="82" xfId="24" applyFont="1" applyFill="1" applyBorder="1" applyAlignment="1" applyProtection="1">
      <alignment horizontal="center"/>
      <protection/>
    </xf>
    <xf numFmtId="0" fontId="9" fillId="3" borderId="52" xfId="24" applyFont="1" applyFill="1" applyBorder="1" applyAlignment="1" applyProtection="1">
      <alignment horizontal="center"/>
      <protection/>
    </xf>
    <xf numFmtId="0" fontId="0" fillId="0" borderId="83" xfId="0" applyBorder="1" applyAlignment="1" applyProtection="1">
      <alignment/>
      <protection/>
    </xf>
    <xf numFmtId="0" fontId="0" fillId="0" borderId="3" xfId="0" applyNumberFormat="1" applyBorder="1" applyAlignment="1" applyProtection="1">
      <alignment horizontal="center" vertical="center"/>
      <protection locked="0"/>
    </xf>
    <xf numFmtId="0" fontId="0" fillId="0" borderId="2"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xf>
    <xf numFmtId="0" fontId="0" fillId="0" borderId="10" xfId="0" applyBorder="1" applyAlignment="1">
      <alignment horizontal="center" vertical="center"/>
    </xf>
    <xf numFmtId="0" fontId="9" fillId="3" borderId="4" xfId="24" applyFont="1" applyFill="1" applyBorder="1" applyAlignment="1" applyProtection="1">
      <alignment horizontal="center"/>
      <protection/>
    </xf>
    <xf numFmtId="0" fontId="9" fillId="3" borderId="8" xfId="24" applyFont="1" applyFill="1" applyBorder="1" applyAlignment="1" applyProtection="1">
      <alignment horizontal="center"/>
      <protection/>
    </xf>
    <xf numFmtId="0" fontId="0" fillId="0" borderId="10" xfId="0" applyBorder="1" applyAlignment="1" applyProtection="1">
      <alignment/>
      <protection/>
    </xf>
    <xf numFmtId="3" fontId="0" fillId="0" borderId="28" xfId="0" applyNumberFormat="1"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7" fillId="3" borderId="24" xfId="24" applyFont="1" applyFill="1" applyBorder="1" applyAlignment="1" applyProtection="1">
      <alignment horizontal="center"/>
      <protection/>
    </xf>
    <xf numFmtId="0" fontId="0" fillId="0" borderId="24" xfId="0" applyBorder="1" applyAlignment="1">
      <alignment horizontal="center"/>
    </xf>
    <xf numFmtId="0" fontId="9" fillId="3" borderId="28" xfId="24" applyFont="1" applyFill="1" applyBorder="1" applyAlignment="1" applyProtection="1">
      <alignment vertical="center"/>
      <protection/>
    </xf>
    <xf numFmtId="0" fontId="9" fillId="3" borderId="63" xfId="24" applyFont="1" applyFill="1" applyBorder="1" applyAlignment="1" applyProtection="1">
      <alignment vertical="center"/>
      <protection/>
    </xf>
    <xf numFmtId="0" fontId="8" fillId="3" borderId="0" xfId="24" applyFont="1" applyFill="1" applyBorder="1" applyAlignment="1">
      <alignment/>
    </xf>
    <xf numFmtId="49" fontId="6" fillId="2" borderId="44" xfId="24" applyNumberFormat="1" applyFont="1" applyFill="1" applyBorder="1" applyAlignment="1" applyProtection="1">
      <alignment horizontal="center" vertical="center"/>
      <protection locked="0"/>
    </xf>
    <xf numFmtId="49" fontId="6" fillId="2" borderId="24" xfId="24"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8" fillId="3" borderId="0" xfId="24" applyFont="1" applyFill="1" applyBorder="1" applyAlignment="1" applyProtection="1">
      <alignment horizontal="left"/>
      <protection/>
    </xf>
    <xf numFmtId="0" fontId="12" fillId="0" borderId="0" xfId="0" applyFont="1" applyBorder="1" applyAlignment="1">
      <alignment horizontal="left"/>
    </xf>
    <xf numFmtId="49" fontId="6" fillId="2" borderId="3" xfId="24" applyNumberFormat="1" applyFont="1" applyFill="1" applyBorder="1" applyAlignment="1" applyProtection="1">
      <alignment horizontal="center" vertical="center"/>
      <protection locked="0"/>
    </xf>
    <xf numFmtId="0" fontId="9" fillId="18" borderId="4" xfId="24" applyFont="1" applyFill="1" applyBorder="1" applyAlignment="1" applyProtection="1">
      <alignment horizontal="center"/>
      <protection/>
    </xf>
    <xf numFmtId="0" fontId="9" fillId="18" borderId="8" xfId="24" applyFont="1" applyFill="1" applyBorder="1" applyAlignment="1" applyProtection="1">
      <alignment horizontal="center"/>
      <protection/>
    </xf>
    <xf numFmtId="0" fontId="0" fillId="20" borderId="10" xfId="0" applyFill="1" applyBorder="1" applyAlignment="1" applyProtection="1">
      <alignment/>
      <protection/>
    </xf>
    <xf numFmtId="0" fontId="9" fillId="3" borderId="11" xfId="24" applyFont="1" applyFill="1" applyBorder="1" applyAlignment="1">
      <alignment horizontal="center" vertical="center"/>
    </xf>
    <xf numFmtId="0" fontId="0" fillId="0" borderId="34" xfId="0" applyBorder="1" applyAlignment="1">
      <alignment horizontal="center" vertical="center"/>
    </xf>
    <xf numFmtId="0" fontId="9" fillId="3" borderId="37" xfId="24" applyFont="1" applyFill="1" applyBorder="1" applyAlignment="1" applyProtection="1">
      <alignment horizontal="center"/>
      <protection/>
    </xf>
    <xf numFmtId="0" fontId="0" fillId="0" borderId="40" xfId="0" applyBorder="1" applyAlignment="1" applyProtection="1">
      <alignment/>
      <protection/>
    </xf>
    <xf numFmtId="0" fontId="9" fillId="3" borderId="24" xfId="24" applyFont="1" applyFill="1" applyBorder="1" applyAlignment="1" applyProtection="1">
      <alignment horizontal="center" vertical="center"/>
      <protection/>
    </xf>
    <xf numFmtId="0" fontId="0" fillId="0" borderId="24" xfId="0" applyBorder="1" applyAlignment="1">
      <alignment/>
    </xf>
    <xf numFmtId="0" fontId="9" fillId="3" borderId="31" xfId="24" applyFont="1" applyFill="1" applyBorder="1" applyAlignment="1">
      <alignment horizontal="center" vertical="center"/>
    </xf>
    <xf numFmtId="0" fontId="9" fillId="3" borderId="3" xfId="24" applyFont="1" applyFill="1" applyBorder="1" applyAlignment="1">
      <alignment horizontal="center" vertical="center"/>
    </xf>
    <xf numFmtId="0" fontId="0" fillId="0" borderId="3" xfId="0" applyBorder="1" applyAlignment="1" applyProtection="1">
      <alignment horizontal="center" vertical="center"/>
      <protection locked="0"/>
    </xf>
    <xf numFmtId="0" fontId="12" fillId="6" borderId="31" xfId="0" applyFont="1" applyFill="1" applyBorder="1" applyAlignment="1">
      <alignment horizontal="center" vertical="center" wrapText="1"/>
    </xf>
    <xf numFmtId="0" fontId="0" fillId="0" borderId="31" xfId="0" applyBorder="1" applyAlignment="1">
      <alignment horizontal="center" vertical="center" wrapText="1"/>
    </xf>
    <xf numFmtId="49" fontId="6" fillId="3" borderId="4" xfId="24" applyNumberFormat="1" applyFont="1" applyFill="1" applyBorder="1" applyAlignment="1" applyProtection="1">
      <alignment horizontal="center" vertical="center"/>
      <protection/>
    </xf>
    <xf numFmtId="0" fontId="9" fillId="3" borderId="72" xfId="24" applyFont="1" applyFill="1" applyBorder="1" applyAlignment="1" applyProtection="1">
      <alignment vertical="center" wrapText="1"/>
      <protection/>
    </xf>
    <xf numFmtId="0" fontId="9" fillId="3" borderId="26" xfId="24" applyFont="1" applyFill="1" applyBorder="1" applyAlignment="1" applyProtection="1">
      <alignment vertical="center" wrapText="1" shrinkToFit="1"/>
      <protection/>
    </xf>
    <xf numFmtId="0" fontId="9" fillId="3" borderId="72" xfId="24" applyFont="1" applyFill="1" applyBorder="1" applyAlignment="1" applyProtection="1">
      <alignment vertical="center" wrapText="1" shrinkToFit="1"/>
      <protection/>
    </xf>
    <xf numFmtId="0" fontId="9" fillId="3" borderId="27" xfId="24" applyFont="1" applyFill="1" applyBorder="1" applyAlignment="1" applyProtection="1">
      <alignment vertical="center" wrapText="1" shrinkToFit="1"/>
      <protection/>
    </xf>
    <xf numFmtId="0" fontId="9" fillId="3" borderId="81" xfId="24" applyFont="1" applyFill="1" applyBorder="1" applyAlignment="1" applyProtection="1">
      <alignment vertical="center" wrapText="1" shrinkToFit="1"/>
      <protection/>
    </xf>
    <xf numFmtId="0" fontId="9" fillId="3" borderId="81" xfId="24" applyFont="1" applyFill="1" applyBorder="1" applyAlignment="1" applyProtection="1">
      <alignment vertical="center" wrapText="1"/>
      <protection/>
    </xf>
    <xf numFmtId="0" fontId="8" fillId="3" borderId="47" xfId="24" applyFont="1" applyFill="1" applyBorder="1" applyAlignment="1">
      <alignment/>
    </xf>
    <xf numFmtId="0" fontId="9" fillId="3" borderId="20" xfId="24" applyFont="1" applyFill="1" applyBorder="1" applyAlignment="1" applyProtection="1">
      <alignment vertical="center" wrapText="1"/>
      <protection/>
    </xf>
    <xf numFmtId="0" fontId="0" fillId="0" borderId="64" xfId="0" applyBorder="1" applyAlignment="1" applyProtection="1">
      <alignment vertical="center" wrapText="1"/>
      <protection/>
    </xf>
    <xf numFmtId="0" fontId="0" fillId="0" borderId="44" xfId="0" applyBorder="1" applyAlignment="1" applyProtection="1">
      <alignment vertical="center"/>
      <protection locked="0"/>
    </xf>
    <xf numFmtId="0" fontId="0" fillId="0" borderId="24" xfId="0" applyBorder="1" applyAlignment="1" applyProtection="1">
      <alignment vertical="center"/>
      <protection locked="0"/>
    </xf>
    <xf numFmtId="0" fontId="0" fillId="0" borderId="64" xfId="0" applyBorder="1" applyAlignment="1" applyProtection="1">
      <alignment vertical="center"/>
      <protection locked="0"/>
    </xf>
    <xf numFmtId="0" fontId="0" fillId="6" borderId="48" xfId="0" applyFill="1" applyBorder="1" applyAlignment="1" applyProtection="1">
      <alignment vertical="center"/>
      <protection/>
    </xf>
    <xf numFmtId="3" fontId="6" fillId="2" borderId="37" xfId="24" applyNumberFormat="1" applyFont="1" applyFill="1" applyBorder="1" applyAlignment="1" applyProtection="1">
      <alignment horizontal="center" vertical="center"/>
      <protection locked="0"/>
    </xf>
    <xf numFmtId="3" fontId="0" fillId="0" borderId="26" xfId="0" applyNumberForma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81" xfId="0" applyBorder="1" applyAlignment="1" applyProtection="1">
      <alignment horizontal="center" vertical="center"/>
      <protection/>
    </xf>
    <xf numFmtId="3" fontId="0" fillId="0" borderId="28" xfId="0" applyNumberFormat="1" applyBorder="1" applyAlignment="1" applyProtection="1">
      <alignment horizontal="center" vertical="center"/>
      <protection/>
    </xf>
    <xf numFmtId="0" fontId="9" fillId="3" borderId="28" xfId="24" applyFont="1" applyFill="1" applyBorder="1" applyAlignment="1" applyProtection="1">
      <alignment vertical="center" wrapText="1" shrinkToFit="1"/>
      <protection/>
    </xf>
    <xf numFmtId="0" fontId="9" fillId="3" borderId="63" xfId="24" applyFont="1" applyFill="1" applyBorder="1" applyAlignment="1" applyProtection="1">
      <alignment vertical="center" wrapText="1" shrinkToFit="1"/>
      <protection/>
    </xf>
    <xf numFmtId="0" fontId="9" fillId="3" borderId="28" xfId="24" applyFont="1" applyFill="1" applyBorder="1" applyAlignment="1" applyProtection="1">
      <alignment vertical="center" wrapText="1"/>
      <protection/>
    </xf>
    <xf numFmtId="0" fontId="9" fillId="3" borderId="63" xfId="24" applyFont="1" applyFill="1" applyBorder="1" applyAlignment="1" applyProtection="1">
      <alignment vertical="center" wrapText="1"/>
      <protection/>
    </xf>
    <xf numFmtId="0" fontId="0" fillId="0" borderId="63" xfId="0" applyBorder="1" applyAlignment="1" applyProtection="1">
      <alignment horizontal="center" vertical="center"/>
      <protection/>
    </xf>
    <xf numFmtId="0" fontId="0" fillId="6" borderId="49" xfId="0" applyFill="1" applyBorder="1" applyAlignment="1" applyProtection="1">
      <alignment vertical="center"/>
      <protection/>
    </xf>
    <xf numFmtId="0" fontId="9" fillId="3" borderId="31" xfId="24" applyFont="1" applyFill="1" applyBorder="1" applyAlignment="1">
      <alignment horizontal="center" vertical="center" wrapText="1"/>
    </xf>
    <xf numFmtId="0" fontId="0" fillId="0" borderId="40" xfId="0" applyBorder="1" applyAlignment="1">
      <alignment horizontal="center" vertical="center" wrapText="1"/>
    </xf>
    <xf numFmtId="0" fontId="0" fillId="0" borderId="2" xfId="0" applyBorder="1" applyAlignment="1">
      <alignment horizontal="center" vertical="center"/>
    </xf>
    <xf numFmtId="0" fontId="6" fillId="2" borderId="3" xfId="24" applyFont="1" applyFill="1" applyBorder="1" applyAlignment="1" applyProtection="1">
      <alignment vertical="center"/>
      <protection locked="0"/>
    </xf>
    <xf numFmtId="0" fontId="0" fillId="0" borderId="3" xfId="0" applyBorder="1" applyAlignment="1" applyProtection="1">
      <alignment vertical="center"/>
      <protection locked="0"/>
    </xf>
    <xf numFmtId="0" fontId="6" fillId="3" borderId="4" xfId="24" applyFont="1" applyFill="1" applyBorder="1" applyAlignment="1" applyProtection="1">
      <alignment vertical="center"/>
      <protection/>
    </xf>
    <xf numFmtId="0" fontId="0" fillId="6" borderId="4" xfId="0" applyFill="1" applyBorder="1" applyAlignment="1">
      <alignment vertical="center"/>
    </xf>
    <xf numFmtId="0" fontId="12" fillId="6" borderId="3"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9" fillId="18" borderId="28" xfId="24" applyFont="1" applyFill="1" applyBorder="1" applyAlignment="1" applyProtection="1">
      <alignment vertical="center"/>
      <protection/>
    </xf>
    <xf numFmtId="0" fontId="9" fillId="18" borderId="63" xfId="24" applyFont="1" applyFill="1" applyBorder="1" applyAlignment="1" applyProtection="1">
      <alignment vertical="center"/>
      <protection/>
    </xf>
    <xf numFmtId="0" fontId="15" fillId="3" borderId="0" xfId="24" applyFont="1" applyFill="1" applyBorder="1" applyAlignment="1" applyProtection="1">
      <alignment horizontal="left" vertical="center"/>
      <protection/>
    </xf>
    <xf numFmtId="0" fontId="30" fillId="0" borderId="0" xfId="0" applyFont="1" applyAlignment="1">
      <alignment horizontal="left" vertical="center"/>
    </xf>
    <xf numFmtId="0" fontId="14" fillId="2" borderId="84" xfId="24" applyFont="1" applyFill="1" applyBorder="1" applyAlignment="1" applyProtection="1">
      <alignment horizontal="left" vertical="center"/>
      <protection/>
    </xf>
    <xf numFmtId="0" fontId="67" fillId="7" borderId="74" xfId="0" applyFont="1" applyFill="1" applyBorder="1" applyAlignment="1">
      <alignment horizontal="left" vertical="center"/>
    </xf>
    <xf numFmtId="0" fontId="67" fillId="7" borderId="85" xfId="0" applyFont="1" applyFill="1" applyBorder="1" applyAlignment="1">
      <alignment horizontal="left" vertical="center"/>
    </xf>
    <xf numFmtId="0" fontId="15" fillId="3" borderId="86" xfId="24" applyFont="1" applyFill="1" applyBorder="1" applyAlignment="1" applyProtection="1">
      <alignment horizontal="left" vertical="center"/>
      <protection/>
    </xf>
    <xf numFmtId="0" fontId="30" fillId="0" borderId="45" xfId="0" applyFont="1" applyBorder="1" applyAlignment="1">
      <alignment horizontal="left" vertical="center"/>
    </xf>
    <xf numFmtId="0" fontId="30" fillId="0" borderId="87" xfId="0" applyFont="1" applyBorder="1" applyAlignment="1">
      <alignment horizontal="left" vertical="center"/>
    </xf>
    <xf numFmtId="0" fontId="12"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0" fillId="7" borderId="35" xfId="0" applyFill="1" applyBorder="1" applyAlignment="1">
      <alignment horizontal="center" vertical="center" wrapText="1"/>
    </xf>
    <xf numFmtId="0" fontId="0" fillId="7" borderId="78" xfId="0" applyFill="1" applyBorder="1" applyAlignment="1" applyProtection="1">
      <alignment vertical="center"/>
      <protection locked="0"/>
    </xf>
    <xf numFmtId="0" fontId="0" fillId="7" borderId="29" xfId="0" applyFill="1" applyBorder="1" applyAlignment="1" applyProtection="1">
      <alignment vertical="center"/>
      <protection locked="0"/>
    </xf>
    <xf numFmtId="0" fontId="0" fillId="7" borderId="88" xfId="0" applyFill="1" applyBorder="1" applyAlignment="1" applyProtection="1">
      <alignment vertical="center"/>
      <protection locked="0"/>
    </xf>
    <xf numFmtId="0" fontId="0" fillId="7" borderId="52" xfId="0" applyFill="1" applyBorder="1" applyAlignment="1" applyProtection="1">
      <alignment vertical="center"/>
      <protection locked="0"/>
    </xf>
    <xf numFmtId="0" fontId="0" fillId="7" borderId="47" xfId="0" applyFill="1" applyBorder="1" applyAlignment="1" applyProtection="1">
      <alignment vertical="center"/>
      <protection locked="0"/>
    </xf>
    <xf numFmtId="0" fontId="0" fillId="7" borderId="53" xfId="0" applyFill="1" applyBorder="1" applyAlignment="1" applyProtection="1">
      <alignment vertical="center"/>
      <protection locked="0"/>
    </xf>
    <xf numFmtId="0" fontId="12" fillId="7" borderId="0" xfId="0" applyFont="1" applyFill="1" applyBorder="1" applyAlignment="1" applyProtection="1">
      <alignment horizontal="center" vertical="center"/>
      <protection locked="0"/>
    </xf>
    <xf numFmtId="14" fontId="6" fillId="2" borderId="19" xfId="24" applyNumberFormat="1" applyFont="1" applyFill="1" applyBorder="1" applyAlignment="1" applyProtection="1">
      <alignment horizontal="center" vertical="center"/>
      <protection/>
    </xf>
    <xf numFmtId="0" fontId="0" fillId="2" borderId="29" xfId="0" applyFill="1" applyBorder="1" applyAlignment="1">
      <alignment horizontal="center" vertical="center"/>
    </xf>
    <xf numFmtId="0" fontId="7" fillId="3" borderId="0" xfId="24" applyFont="1" applyFill="1" applyAlignment="1" applyProtection="1">
      <alignment horizontal="center"/>
      <protection/>
    </xf>
    <xf numFmtId="0" fontId="1" fillId="6" borderId="0" xfId="0" applyFont="1" applyFill="1" applyAlignment="1" applyProtection="1">
      <alignment/>
      <protection/>
    </xf>
    <xf numFmtId="0" fontId="13" fillId="6" borderId="29" xfId="24" applyFont="1" applyFill="1" applyBorder="1" applyAlignment="1" applyProtection="1">
      <alignment horizontal="center"/>
      <protection/>
    </xf>
    <xf numFmtId="0" fontId="0" fillId="6" borderId="29" xfId="0" applyFill="1" applyBorder="1" applyAlignment="1" applyProtection="1">
      <alignment horizontal="center"/>
      <protection/>
    </xf>
    <xf numFmtId="0" fontId="0" fillId="6" borderId="29" xfId="0" applyFill="1" applyBorder="1" applyAlignment="1" applyProtection="1">
      <alignment/>
      <protection/>
    </xf>
    <xf numFmtId="0" fontId="24" fillId="3" borderId="0" xfId="24" applyFont="1" applyFill="1" applyBorder="1" applyAlignment="1" applyProtection="1">
      <alignment vertical="top" wrapText="1"/>
      <protection/>
    </xf>
    <xf numFmtId="0" fontId="0" fillId="0" borderId="0" xfId="0" applyBorder="1" applyAlignment="1">
      <alignment vertical="top" wrapText="1"/>
    </xf>
    <xf numFmtId="0" fontId="9" fillId="3" borderId="0" xfId="24" applyFont="1" applyFill="1" applyAlignment="1" applyProtection="1">
      <alignment/>
      <protection/>
    </xf>
    <xf numFmtId="0" fontId="24" fillId="3" borderId="0" xfId="24" applyFont="1" applyFill="1" applyBorder="1" applyAlignment="1" applyProtection="1">
      <alignment/>
      <protection/>
    </xf>
    <xf numFmtId="0" fontId="9" fillId="3" borderId="78" xfId="24" applyFont="1" applyFill="1" applyBorder="1" applyAlignment="1" applyProtection="1">
      <alignment horizontal="center"/>
      <protection/>
    </xf>
    <xf numFmtId="0" fontId="15" fillId="3" borderId="23" xfId="24" applyFont="1" applyFill="1" applyBorder="1" applyAlignment="1" applyProtection="1">
      <alignment horizontal="left" vertical="center"/>
      <protection/>
    </xf>
    <xf numFmtId="0" fontId="30" fillId="0" borderId="0" xfId="0" applyFont="1" applyBorder="1" applyAlignment="1">
      <alignment horizontal="left" vertical="center"/>
    </xf>
    <xf numFmtId="0" fontId="30" fillId="0" borderId="35" xfId="0" applyFont="1" applyBorder="1" applyAlignment="1">
      <alignment horizontal="left" vertical="center"/>
    </xf>
    <xf numFmtId="0" fontId="30" fillId="6" borderId="74" xfId="0" applyFont="1" applyFill="1" applyBorder="1" applyAlignment="1">
      <alignment horizontal="center" vertical="center"/>
    </xf>
    <xf numFmtId="0" fontId="1" fillId="0" borderId="30" xfId="0" applyFont="1" applyFill="1" applyBorder="1" applyAlignment="1" applyProtection="1">
      <alignment horizontal="center" vertical="center"/>
      <protection locked="0"/>
    </xf>
    <xf numFmtId="0" fontId="1" fillId="0" borderId="81" xfId="0" applyFont="1" applyBorder="1" applyAlignment="1">
      <alignment horizontal="center" vertical="center"/>
    </xf>
    <xf numFmtId="0" fontId="0" fillId="6" borderId="74" xfId="0" applyFill="1" applyBorder="1" applyAlignment="1">
      <alignment vertical="center"/>
    </xf>
    <xf numFmtId="0" fontId="0" fillId="6" borderId="85" xfId="0" applyFill="1" applyBorder="1" applyAlignment="1">
      <alignment vertical="center"/>
    </xf>
    <xf numFmtId="0" fontId="14" fillId="3" borderId="23" xfId="24" applyFont="1" applyFill="1" applyBorder="1" applyAlignment="1" applyProtection="1">
      <alignment vertical="center"/>
      <protection/>
    </xf>
    <xf numFmtId="0" fontId="0" fillId="0" borderId="0" xfId="0" applyBorder="1" applyAlignment="1">
      <alignment vertical="center"/>
    </xf>
    <xf numFmtId="0" fontId="0" fillId="6" borderId="35" xfId="0" applyFill="1" applyBorder="1" applyAlignment="1">
      <alignment vertical="center"/>
    </xf>
    <xf numFmtId="0" fontId="14" fillId="3" borderId="84" xfId="24" applyFont="1" applyFill="1" applyBorder="1" applyAlignment="1" applyProtection="1">
      <alignment vertical="center"/>
      <protection/>
    </xf>
    <xf numFmtId="0" fontId="9" fillId="3" borderId="9" xfId="24" applyFont="1" applyFill="1" applyBorder="1" applyAlignment="1" applyProtection="1">
      <alignment vertical="center" wrapText="1" shrinkToFit="1"/>
      <protection/>
    </xf>
    <xf numFmtId="0" fontId="12" fillId="0" borderId="27" xfId="0" applyFont="1" applyBorder="1" applyAlignment="1">
      <alignment vertical="center" wrapText="1" shrinkToFit="1"/>
    </xf>
    <xf numFmtId="0" fontId="12" fillId="0" borderId="27" xfId="0" applyFont="1" applyBorder="1" applyAlignment="1">
      <alignment vertical="center"/>
    </xf>
    <xf numFmtId="0" fontId="12" fillId="0" borderId="81" xfId="0" applyFont="1" applyBorder="1" applyAlignment="1">
      <alignment vertical="center"/>
    </xf>
    <xf numFmtId="0" fontId="9" fillId="3" borderId="6" xfId="24" applyFont="1" applyFill="1" applyBorder="1" applyAlignment="1" applyProtection="1">
      <alignment vertical="center" wrapText="1" shrinkToFit="1"/>
      <protection/>
    </xf>
    <xf numFmtId="0" fontId="12" fillId="0" borderId="28" xfId="0" applyFont="1" applyBorder="1" applyAlignment="1">
      <alignment vertical="center" wrapText="1" shrinkToFit="1"/>
    </xf>
    <xf numFmtId="0" fontId="12" fillId="0" borderId="28" xfId="0" applyFont="1" applyBorder="1" applyAlignment="1">
      <alignment vertical="center"/>
    </xf>
    <xf numFmtId="0" fontId="12" fillId="0" borderId="63" xfId="0" applyFont="1" applyBorder="1" applyAlignment="1">
      <alignment vertical="center"/>
    </xf>
    <xf numFmtId="0" fontId="7" fillId="3" borderId="0" xfId="24" applyFont="1" applyFill="1" applyAlignment="1" applyProtection="1">
      <alignment/>
      <protection/>
    </xf>
    <xf numFmtId="0" fontId="1" fillId="0" borderId="0" xfId="0" applyFont="1" applyAlignment="1">
      <alignment/>
    </xf>
    <xf numFmtId="0" fontId="15" fillId="3" borderId="0" xfId="24" applyFont="1" applyFill="1" applyAlignment="1" applyProtection="1">
      <alignment vertical="center" wrapText="1"/>
      <protection/>
    </xf>
    <xf numFmtId="0" fontId="30" fillId="0" borderId="0" xfId="0" applyFont="1" applyAlignment="1">
      <alignment vertical="center" wrapText="1"/>
    </xf>
    <xf numFmtId="0" fontId="9" fillId="3" borderId="5" xfId="24" applyFont="1" applyFill="1" applyBorder="1" applyAlignment="1" applyProtection="1">
      <alignment vertical="center"/>
      <protection/>
    </xf>
    <xf numFmtId="0" fontId="12" fillId="0" borderId="26" xfId="0" applyFont="1" applyBorder="1" applyAlignment="1">
      <alignment vertical="center"/>
    </xf>
    <xf numFmtId="0" fontId="12" fillId="0" borderId="72" xfId="0" applyFont="1" applyBorder="1" applyAlignment="1">
      <alignment vertical="center"/>
    </xf>
    <xf numFmtId="0" fontId="10" fillId="3" borderId="86" xfId="24" applyFont="1" applyFill="1" applyBorder="1" applyAlignment="1" applyProtection="1">
      <alignment/>
      <protection/>
    </xf>
    <xf numFmtId="0" fontId="0" fillId="0" borderId="87" xfId="0" applyBorder="1" applyAlignment="1">
      <alignment/>
    </xf>
    <xf numFmtId="0" fontId="6" fillId="0" borderId="9" xfId="24" applyFont="1" applyFill="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14" fillId="3" borderId="23" xfId="24" applyFont="1" applyFill="1" applyBorder="1" applyAlignment="1" applyProtection="1">
      <alignment horizontal="left" vertical="center"/>
      <protection/>
    </xf>
    <xf numFmtId="14" fontId="6" fillId="2" borderId="9" xfId="24" applyNumberFormat="1" applyFont="1" applyFill="1" applyBorder="1" applyAlignment="1" applyProtection="1">
      <alignment horizontal="center" vertical="center"/>
      <protection locked="0"/>
    </xf>
    <xf numFmtId="0" fontId="0" fillId="2" borderId="81" xfId="0" applyFont="1" applyFill="1" applyBorder="1" applyAlignment="1" applyProtection="1">
      <alignment horizontal="center" vertical="center"/>
      <protection locked="0"/>
    </xf>
    <xf numFmtId="0" fontId="9" fillId="2" borderId="39" xfId="24" applyFont="1" applyFill="1" applyBorder="1" applyAlignment="1" applyProtection="1">
      <alignment/>
      <protection/>
    </xf>
    <xf numFmtId="0" fontId="12" fillId="7" borderId="47" xfId="0" applyFont="1" applyFill="1" applyBorder="1" applyAlignment="1">
      <alignment/>
    </xf>
    <xf numFmtId="0" fontId="0" fillId="6" borderId="45" xfId="0" applyFill="1" applyBorder="1" applyAlignment="1">
      <alignment/>
    </xf>
    <xf numFmtId="0" fontId="14" fillId="3" borderId="0" xfId="24" applyFont="1" applyFill="1" applyAlignment="1" applyProtection="1">
      <alignment/>
      <protection/>
    </xf>
    <xf numFmtId="0" fontId="7" fillId="3" borderId="74" xfId="24"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7" borderId="89" xfId="0" applyFill="1" applyBorder="1" applyAlignment="1" applyProtection="1">
      <alignment horizontal="center"/>
      <protection locked="0"/>
    </xf>
    <xf numFmtId="0" fontId="15" fillId="2" borderId="23" xfId="24" applyFont="1" applyFill="1" applyBorder="1" applyAlignment="1" applyProtection="1">
      <alignment/>
      <protection/>
    </xf>
    <xf numFmtId="0" fontId="0" fillId="7" borderId="90" xfId="0" applyFill="1" applyBorder="1" applyAlignment="1" applyProtection="1">
      <alignment horizontal="center"/>
      <protection locked="0"/>
    </xf>
    <xf numFmtId="0" fontId="7" fillId="2" borderId="84" xfId="24" applyFont="1" applyFill="1" applyBorder="1" applyAlignment="1" applyProtection="1">
      <alignment horizontal="center"/>
      <protection/>
    </xf>
    <xf numFmtId="0" fontId="0" fillId="7" borderId="74" xfId="0" applyFill="1" applyBorder="1" applyAlignment="1" applyProtection="1">
      <alignment horizontal="center"/>
      <protection/>
    </xf>
    <xf numFmtId="0" fontId="0" fillId="7" borderId="85" xfId="0" applyFill="1" applyBorder="1" applyAlignment="1" applyProtection="1">
      <alignment horizontal="center"/>
      <protection/>
    </xf>
    <xf numFmtId="0" fontId="0" fillId="7" borderId="0" xfId="0" applyFill="1" applyBorder="1" applyAlignment="1">
      <alignment/>
    </xf>
    <xf numFmtId="0" fontId="0" fillId="7" borderId="35" xfId="0" applyFill="1" applyBorder="1" applyAlignment="1">
      <alignment/>
    </xf>
    <xf numFmtId="3" fontId="0" fillId="7" borderId="90" xfId="0" applyNumberFormat="1" applyFill="1" applyBorder="1" applyAlignment="1" applyProtection="1">
      <alignment horizontal="center"/>
      <protection locked="0"/>
    </xf>
    <xf numFmtId="0" fontId="0" fillId="0" borderId="90" xfId="0" applyBorder="1" applyAlignment="1" applyProtection="1">
      <alignment/>
      <protection locked="0"/>
    </xf>
    <xf numFmtId="0" fontId="15" fillId="2" borderId="86" xfId="24" applyFont="1" applyFill="1" applyBorder="1" applyAlignment="1" applyProtection="1">
      <alignment/>
      <protection/>
    </xf>
    <xf numFmtId="0" fontId="0" fillId="7" borderId="45" xfId="0" applyFill="1" applyBorder="1" applyAlignment="1">
      <alignment/>
    </xf>
    <xf numFmtId="0" fontId="0" fillId="7" borderId="87" xfId="0" applyFill="1" applyBorder="1" applyAlignment="1">
      <alignment/>
    </xf>
    <xf numFmtId="0" fontId="7" fillId="3" borderId="45" xfId="24" applyFont="1" applyFill="1" applyBorder="1" applyAlignment="1" applyProtection="1">
      <alignment horizontal="center"/>
      <protection/>
    </xf>
    <xf numFmtId="0" fontId="0" fillId="6" borderId="45" xfId="0" applyFill="1" applyBorder="1" applyAlignment="1" applyProtection="1">
      <alignment horizontal="center"/>
      <protection/>
    </xf>
    <xf numFmtId="0" fontId="0" fillId="7" borderId="90" xfId="0" applyNumberFormat="1" applyFill="1" applyBorder="1" applyAlignment="1" applyProtection="1">
      <alignment/>
      <protection locked="0"/>
    </xf>
    <xf numFmtId="49" fontId="0" fillId="7" borderId="90" xfId="0" applyNumberFormat="1" applyFill="1" applyBorder="1" applyAlignment="1" applyProtection="1">
      <alignment horizontal="center"/>
      <protection locked="0"/>
    </xf>
    <xf numFmtId="0" fontId="0" fillId="7" borderId="89" xfId="0" applyFill="1" applyBorder="1" applyAlignment="1" applyProtection="1">
      <alignment/>
      <protection locked="0"/>
    </xf>
    <xf numFmtId="0" fontId="0" fillId="7" borderId="89" xfId="0" applyNumberFormat="1" applyFill="1" applyBorder="1" applyAlignment="1" applyProtection="1">
      <alignment horizontal="center"/>
      <protection locked="0"/>
    </xf>
    <xf numFmtId="49" fontId="0" fillId="7" borderId="0" xfId="0" applyNumberFormat="1" applyFill="1" applyBorder="1" applyAlignment="1" applyProtection="1">
      <alignment horizontal="left"/>
      <protection/>
    </xf>
    <xf numFmtId="0" fontId="32" fillId="9" borderId="0" xfId="24" applyFont="1" applyFill="1" applyBorder="1" applyAlignment="1">
      <alignment horizontal="center"/>
    </xf>
    <xf numFmtId="0" fontId="13" fillId="9" borderId="74" xfId="24" applyFont="1" applyFill="1" applyBorder="1" applyAlignment="1">
      <alignment horizontal="center"/>
    </xf>
    <xf numFmtId="0" fontId="0" fillId="0" borderId="74" xfId="0" applyBorder="1" applyAlignment="1">
      <alignment horizontal="center"/>
    </xf>
    <xf numFmtId="0" fontId="25" fillId="2" borderId="45" xfId="24" applyFont="1" applyFill="1" applyBorder="1" applyAlignment="1" applyProtection="1">
      <alignment horizontal="right"/>
      <protection locked="0"/>
    </xf>
    <xf numFmtId="0" fontId="0" fillId="7" borderId="45" xfId="0" applyFill="1" applyBorder="1" applyAlignment="1" applyProtection="1">
      <alignment/>
      <protection locked="0"/>
    </xf>
    <xf numFmtId="0" fontId="19" fillId="9" borderId="45" xfId="24" applyFont="1" applyFill="1" applyBorder="1" applyAlignment="1">
      <alignment/>
    </xf>
    <xf numFmtId="0" fontId="11" fillId="9" borderId="0" xfId="24" applyFont="1" applyFill="1" applyBorder="1" applyAlignment="1">
      <alignment horizontal="center"/>
    </xf>
    <xf numFmtId="0" fontId="19" fillId="2" borderId="0" xfId="24" applyFont="1" applyFill="1" applyBorder="1" applyAlignment="1" applyProtection="1">
      <alignment horizontal="center"/>
      <protection locked="0"/>
    </xf>
    <xf numFmtId="0" fontId="6" fillId="9" borderId="0" xfId="24" applyFont="1" applyFill="1" applyBorder="1" applyAlignment="1">
      <alignment/>
    </xf>
    <xf numFmtId="0" fontId="6" fillId="9" borderId="74" xfId="24" applyFont="1" applyFill="1" applyBorder="1" applyAlignment="1">
      <alignment/>
    </xf>
    <xf numFmtId="0" fontId="6" fillId="2" borderId="17" xfId="24" applyFont="1" applyFill="1" applyBorder="1" applyAlignment="1" applyProtection="1">
      <alignment horizontal="left" vertical="center" wrapText="1"/>
      <protection locked="0"/>
    </xf>
    <xf numFmtId="0" fontId="0" fillId="0" borderId="3" xfId="0" applyBorder="1" applyAlignment="1" applyProtection="1">
      <alignment horizontal="left" vertical="center"/>
      <protection locked="0"/>
    </xf>
    <xf numFmtId="9" fontId="0" fillId="7" borderId="3" xfId="0" applyNumberFormat="1" applyFont="1" applyFill="1" applyBorder="1" applyAlignment="1" applyProtection="1">
      <alignment horizontal="center" vertical="center"/>
      <protection locked="0"/>
    </xf>
    <xf numFmtId="9" fontId="0" fillId="0" borderId="3" xfId="0" applyNumberFormat="1" applyBorder="1" applyAlignment="1" applyProtection="1">
      <alignment horizontal="center" vertical="center"/>
      <protection locked="0"/>
    </xf>
    <xf numFmtId="0" fontId="9" fillId="3" borderId="18" xfId="24" applyFont="1" applyFill="1" applyBorder="1" applyAlignment="1" applyProtection="1">
      <alignment horizontal="left" vertical="center" wrapText="1"/>
      <protection/>
    </xf>
    <xf numFmtId="0" fontId="12" fillId="6" borderId="4" xfId="0" applyFont="1" applyFill="1" applyBorder="1" applyAlignment="1" applyProtection="1">
      <alignment horizontal="left" vertical="center"/>
      <protection/>
    </xf>
    <xf numFmtId="9" fontId="0" fillId="6" borderId="4" xfId="0" applyNumberFormat="1" applyFont="1" applyFill="1" applyBorder="1" applyAlignment="1" applyProtection="1">
      <alignment horizontal="center" vertical="center"/>
      <protection/>
    </xf>
    <xf numFmtId="9" fontId="0" fillId="6" borderId="4" xfId="0" applyNumberFormat="1" applyFill="1" applyBorder="1" applyAlignment="1" applyProtection="1">
      <alignment horizontal="center" vertical="center"/>
      <protection/>
    </xf>
    <xf numFmtId="3" fontId="0" fillId="7" borderId="3" xfId="0" applyNumberFormat="1" applyFont="1" applyFill="1" applyBorder="1" applyAlignment="1" applyProtection="1">
      <alignment horizontal="center" vertical="center"/>
      <protection locked="0"/>
    </xf>
    <xf numFmtId="3" fontId="0" fillId="0" borderId="3" xfId="0" applyNumberFormat="1" applyBorder="1" applyAlignment="1" applyProtection="1">
      <alignment horizontal="center" vertical="center"/>
      <protection locked="0"/>
    </xf>
    <xf numFmtId="0" fontId="1" fillId="6" borderId="3" xfId="0" applyFont="1" applyFill="1" applyBorder="1" applyAlignment="1">
      <alignment horizontal="left" vertical="center"/>
    </xf>
    <xf numFmtId="0" fontId="0" fillId="0" borderId="2" xfId="0" applyBorder="1" applyAlignment="1">
      <alignment horizontal="left" vertical="center"/>
    </xf>
    <xf numFmtId="0" fontId="1" fillId="6" borderId="4" xfId="0" applyFont="1" applyFill="1" applyBorder="1" applyAlignment="1">
      <alignment horizontal="left" vertical="center"/>
    </xf>
    <xf numFmtId="0" fontId="0" fillId="0" borderId="10" xfId="0" applyBorder="1" applyAlignment="1">
      <alignment horizontal="left" vertical="center"/>
    </xf>
    <xf numFmtId="3" fontId="0" fillId="7" borderId="4" xfId="0" applyNumberFormat="1" applyFont="1" applyFill="1" applyBorder="1" applyAlignment="1" applyProtection="1">
      <alignment horizontal="center" vertical="center"/>
      <protection/>
    </xf>
    <xf numFmtId="3" fontId="0" fillId="0" borderId="4" xfId="0" applyNumberFormat="1" applyBorder="1" applyAlignment="1" applyProtection="1">
      <alignment horizontal="center" vertical="center"/>
      <protection/>
    </xf>
    <xf numFmtId="3" fontId="0" fillId="2" borderId="27" xfId="0" applyNumberFormat="1" applyFont="1" applyFill="1" applyBorder="1" applyAlignment="1" applyProtection="1">
      <alignment horizontal="center" vertical="center"/>
      <protection locked="0"/>
    </xf>
    <xf numFmtId="3" fontId="0" fillId="2" borderId="81" xfId="0" applyNumberFormat="1" applyFont="1" applyFill="1" applyBorder="1" applyAlignment="1" applyProtection="1">
      <alignment horizontal="center" vertical="center"/>
      <protection locked="0"/>
    </xf>
    <xf numFmtId="0" fontId="6" fillId="2" borderId="32" xfId="24" applyFont="1" applyFill="1" applyBorder="1" applyAlignment="1" applyProtection="1">
      <alignment horizontal="left" vertical="center" wrapText="1"/>
      <protection locked="0"/>
    </xf>
    <xf numFmtId="0" fontId="0" fillId="0" borderId="31" xfId="0" applyBorder="1" applyAlignment="1" applyProtection="1">
      <alignment horizontal="left" vertical="center"/>
      <protection locked="0"/>
    </xf>
    <xf numFmtId="9" fontId="0" fillId="7" borderId="31" xfId="0" applyNumberFormat="1" applyFont="1" applyFill="1" applyBorder="1" applyAlignment="1" applyProtection="1">
      <alignment horizontal="center" vertical="center"/>
      <protection locked="0"/>
    </xf>
    <xf numFmtId="9" fontId="0" fillId="0" borderId="31" xfId="0" applyNumberFormat="1" applyBorder="1" applyAlignment="1" applyProtection="1">
      <alignment horizontal="center" vertical="center"/>
      <protection locked="0"/>
    </xf>
    <xf numFmtId="0" fontId="9" fillId="3" borderId="45" xfId="24" applyFont="1" applyFill="1" applyBorder="1" applyAlignment="1">
      <alignment vertical="center" wrapText="1"/>
    </xf>
    <xf numFmtId="0" fontId="0" fillId="0" borderId="45" xfId="0" applyBorder="1" applyAlignment="1">
      <alignment vertical="center"/>
    </xf>
    <xf numFmtId="0" fontId="12" fillId="6" borderId="45" xfId="0" applyFont="1" applyFill="1" applyBorder="1" applyAlignment="1">
      <alignment horizontal="center" vertical="center"/>
    </xf>
    <xf numFmtId="9" fontId="0" fillId="7" borderId="44" xfId="0" applyNumberFormat="1" applyFont="1" applyFill="1" applyBorder="1" applyAlignment="1" applyProtection="1">
      <alignment horizontal="center" vertical="center"/>
      <protection locked="0"/>
    </xf>
    <xf numFmtId="9" fontId="0" fillId="0" borderId="64" xfId="0" applyNumberFormat="1" applyBorder="1" applyAlignment="1" applyProtection="1">
      <alignment horizontal="center" vertical="center"/>
      <protection locked="0"/>
    </xf>
    <xf numFmtId="0" fontId="6" fillId="2" borderId="20" xfId="24" applyFont="1" applyFill="1" applyBorder="1" applyAlignment="1" applyProtection="1">
      <alignment horizontal="left" vertical="center" wrapText="1"/>
      <protection locked="0"/>
    </xf>
    <xf numFmtId="0" fontId="0" fillId="0" borderId="24" xfId="0" applyBorder="1" applyAlignment="1" applyProtection="1">
      <alignment horizontal="left" vertical="center"/>
      <protection locked="0"/>
    </xf>
    <xf numFmtId="0" fontId="0" fillId="0" borderId="64" xfId="0" applyBorder="1" applyAlignment="1" applyProtection="1">
      <alignment horizontal="left" vertical="center"/>
      <protection locked="0"/>
    </xf>
    <xf numFmtId="0" fontId="9" fillId="3" borderId="0" xfId="24" applyFont="1" applyFill="1" applyBorder="1" applyAlignment="1">
      <alignment horizontal="left" vertical="center" wrapText="1"/>
    </xf>
    <xf numFmtId="0" fontId="0" fillId="0" borderId="0" xfId="0" applyFont="1" applyAlignment="1">
      <alignment horizontal="left" vertical="center"/>
    </xf>
    <xf numFmtId="0" fontId="1" fillId="6" borderId="31" xfId="0" applyFont="1" applyFill="1" applyBorder="1" applyAlignment="1">
      <alignment horizontal="left" vertical="center"/>
    </xf>
    <xf numFmtId="0" fontId="0" fillId="0" borderId="40" xfId="0" applyBorder="1" applyAlignment="1">
      <alignment horizontal="left" vertical="center"/>
    </xf>
    <xf numFmtId="0" fontId="1" fillId="6" borderId="44" xfId="0" applyFont="1" applyFill="1" applyBorder="1" applyAlignment="1">
      <alignment horizontal="left" vertical="center"/>
    </xf>
    <xf numFmtId="0" fontId="0" fillId="0" borderId="22" xfId="0" applyBorder="1" applyAlignment="1">
      <alignment horizontal="left" vertical="center"/>
    </xf>
    <xf numFmtId="3" fontId="6" fillId="2" borderId="8" xfId="24" applyNumberFormat="1" applyFont="1" applyFill="1" applyBorder="1" applyAlignment="1">
      <alignment horizontal="center" vertical="center"/>
    </xf>
    <xf numFmtId="3" fontId="0" fillId="2" borderId="28" xfId="0" applyNumberFormat="1" applyFont="1" applyFill="1" applyBorder="1" applyAlignment="1">
      <alignment horizontal="center" vertical="center"/>
    </xf>
    <xf numFmtId="3" fontId="0" fillId="2" borderId="63" xfId="0" applyNumberFormat="1" applyFont="1" applyFill="1" applyBorder="1" applyAlignment="1">
      <alignment horizontal="center" vertical="center"/>
    </xf>
    <xf numFmtId="3" fontId="0" fillId="7" borderId="44" xfId="0" applyNumberFormat="1" applyFont="1" applyFill="1" applyBorder="1" applyAlignment="1" applyProtection="1">
      <alignment horizontal="center" vertical="center"/>
      <protection locked="0"/>
    </xf>
    <xf numFmtId="3" fontId="0" fillId="0" borderId="64" xfId="0" applyNumberFormat="1" applyBorder="1" applyAlignment="1" applyProtection="1">
      <alignment horizontal="center" vertical="center"/>
      <protection locked="0"/>
    </xf>
    <xf numFmtId="3" fontId="0" fillId="7" borderId="31" xfId="0" applyNumberFormat="1" applyFont="1" applyFill="1" applyBorder="1" applyAlignment="1" applyProtection="1">
      <alignment horizontal="center" vertical="center"/>
      <protection locked="0"/>
    </xf>
    <xf numFmtId="3" fontId="0" fillId="0" borderId="31" xfId="0" applyNumberFormat="1" applyBorder="1" applyAlignment="1" applyProtection="1">
      <alignment horizontal="center" vertical="center"/>
      <protection locked="0"/>
    </xf>
    <xf numFmtId="0" fontId="6" fillId="3" borderId="30" xfId="24" applyFont="1" applyFill="1" applyBorder="1" applyAlignment="1">
      <alignment vertical="center"/>
    </xf>
    <xf numFmtId="0" fontId="6" fillId="3" borderId="27" xfId="24" applyFont="1" applyFill="1" applyBorder="1" applyAlignment="1">
      <alignment vertical="center"/>
    </xf>
    <xf numFmtId="0" fontId="6" fillId="3" borderId="48" xfId="24" applyFont="1" applyFill="1" applyBorder="1" applyAlignment="1">
      <alignment vertical="center"/>
    </xf>
    <xf numFmtId="0" fontId="9" fillId="3" borderId="20" xfId="24" applyFont="1" applyFill="1" applyBorder="1" applyAlignment="1">
      <alignment vertical="center" wrapText="1"/>
    </xf>
    <xf numFmtId="0" fontId="0" fillId="0" borderId="64" xfId="0" applyBorder="1" applyAlignment="1">
      <alignment vertical="center" wrapText="1"/>
    </xf>
    <xf numFmtId="49" fontId="1" fillId="3" borderId="0" xfId="24" applyNumberFormat="1" applyFont="1" applyFill="1" applyBorder="1" applyAlignment="1">
      <alignment horizontal="center"/>
    </xf>
    <xf numFmtId="0" fontId="23" fillId="3" borderId="0" xfId="24" applyNumberFormat="1" applyFont="1" applyFill="1" applyBorder="1" applyAlignment="1">
      <alignment horizontal="center"/>
    </xf>
    <xf numFmtId="49" fontId="20" fillId="3" borderId="0" xfId="24" applyNumberFormat="1" applyFont="1" applyFill="1" applyBorder="1" applyAlignment="1">
      <alignment horizontal="left"/>
    </xf>
    <xf numFmtId="3" fontId="6" fillId="2" borderId="30" xfId="24" applyNumberFormat="1" applyFont="1" applyFill="1" applyBorder="1" applyAlignment="1">
      <alignment horizontal="center" vertical="center"/>
    </xf>
    <xf numFmtId="3" fontId="0" fillId="2" borderId="27" xfId="0" applyNumberFormat="1" applyFont="1" applyFill="1" applyBorder="1" applyAlignment="1">
      <alignment horizontal="center" vertical="center"/>
    </xf>
    <xf numFmtId="3" fontId="0" fillId="2" borderId="81" xfId="0" applyNumberFormat="1" applyFont="1" applyFill="1" applyBorder="1" applyAlignment="1">
      <alignment horizontal="center" vertical="center"/>
    </xf>
    <xf numFmtId="0" fontId="6" fillId="3" borderId="8" xfId="24" applyFont="1" applyFill="1" applyBorder="1" applyAlignment="1">
      <alignment vertical="center"/>
    </xf>
    <xf numFmtId="0" fontId="6" fillId="3" borderId="28" xfId="24" applyFont="1" applyFill="1" applyBorder="1" applyAlignment="1">
      <alignment vertical="center"/>
    </xf>
    <xf numFmtId="0" fontId="6" fillId="3" borderId="49" xfId="24" applyFont="1" applyFill="1" applyBorder="1" applyAlignment="1">
      <alignment vertical="center"/>
    </xf>
    <xf numFmtId="0" fontId="0" fillId="6" borderId="74" xfId="0" applyFill="1" applyBorder="1" applyAlignment="1">
      <alignment/>
    </xf>
    <xf numFmtId="0" fontId="6" fillId="3" borderId="45" xfId="24" applyFont="1" applyFill="1" applyBorder="1" applyAlignment="1">
      <alignment/>
    </xf>
    <xf numFmtId="0" fontId="9" fillId="3" borderId="52" xfId="24" applyFont="1" applyFill="1" applyBorder="1" applyAlignment="1">
      <alignment horizontal="center" vertical="center"/>
    </xf>
    <xf numFmtId="0" fontId="9" fillId="3" borderId="47" xfId="24" applyFont="1" applyFill="1" applyBorder="1" applyAlignment="1">
      <alignment horizontal="center" vertical="center"/>
    </xf>
    <xf numFmtId="0" fontId="0" fillId="0" borderId="53" xfId="0" applyBorder="1" applyAlignment="1">
      <alignment horizontal="center" vertical="center"/>
    </xf>
    <xf numFmtId="0" fontId="6" fillId="2" borderId="44" xfId="24" applyFont="1" applyFill="1" applyBorder="1" applyAlignment="1" applyProtection="1">
      <alignment horizontal="center" vertical="center"/>
      <protection locked="0"/>
    </xf>
    <xf numFmtId="0" fontId="6" fillId="2" borderId="24" xfId="24" applyFont="1" applyFill="1" applyBorder="1" applyAlignment="1" applyProtection="1">
      <alignment horizontal="center" vertical="center"/>
      <protection locked="0"/>
    </xf>
    <xf numFmtId="0" fontId="0" fillId="0" borderId="64" xfId="0" applyBorder="1" applyAlignment="1">
      <alignment vertical="center"/>
    </xf>
    <xf numFmtId="0" fontId="9" fillId="3" borderId="27" xfId="24" applyFont="1" applyFill="1" applyBorder="1" applyAlignment="1">
      <alignment vertical="center"/>
    </xf>
    <xf numFmtId="0" fontId="9" fillId="3" borderId="81" xfId="24" applyFont="1" applyFill="1" applyBorder="1" applyAlignment="1">
      <alignment vertical="center"/>
    </xf>
    <xf numFmtId="0" fontId="8" fillId="3" borderId="0" xfId="24" applyFont="1" applyFill="1" applyBorder="1" applyAlignment="1">
      <alignment vertical="center" wrapText="1"/>
    </xf>
    <xf numFmtId="0" fontId="12" fillId="0" borderId="0" xfId="0" applyFont="1" applyAlignment="1">
      <alignment vertical="center" wrapText="1"/>
    </xf>
    <xf numFmtId="0" fontId="0" fillId="6" borderId="64" xfId="0" applyFill="1" applyBorder="1" applyAlignment="1">
      <alignment vertical="center" wrapText="1"/>
    </xf>
    <xf numFmtId="0" fontId="0" fillId="6" borderId="39" xfId="0" applyFill="1" applyBorder="1" applyAlignment="1">
      <alignment vertical="center"/>
    </xf>
    <xf numFmtId="0" fontId="0" fillId="6" borderId="47" xfId="0" applyFill="1" applyBorder="1" applyAlignment="1">
      <alignment vertical="center"/>
    </xf>
    <xf numFmtId="0" fontId="0" fillId="6" borderId="80" xfId="0" applyFill="1" applyBorder="1" applyAlignment="1">
      <alignment vertical="center"/>
    </xf>
    <xf numFmtId="0" fontId="9" fillId="3" borderId="30" xfId="24" applyFont="1" applyFill="1" applyBorder="1" applyAlignment="1">
      <alignment horizontal="center" vertical="center" wrapText="1" shrinkToFit="1"/>
    </xf>
    <xf numFmtId="0" fontId="0" fillId="0" borderId="27" xfId="0" applyBorder="1" applyAlignment="1">
      <alignment vertical="center" wrapText="1" shrinkToFit="1"/>
    </xf>
    <xf numFmtId="0" fontId="0" fillId="0" borderId="81" xfId="0" applyBorder="1" applyAlignment="1">
      <alignment vertical="center" wrapText="1" shrinkToFit="1"/>
    </xf>
    <xf numFmtId="0" fontId="8" fillId="3" borderId="0" xfId="24" applyFont="1" applyFill="1" applyBorder="1" applyAlignment="1">
      <alignment wrapText="1" shrinkToFit="1"/>
    </xf>
    <xf numFmtId="0" fontId="9" fillId="3" borderId="27" xfId="24" applyFont="1" applyFill="1" applyBorder="1" applyAlignment="1">
      <alignment vertical="center" wrapText="1" shrinkToFit="1"/>
    </xf>
    <xf numFmtId="0" fontId="9" fillId="3" borderId="27" xfId="24" applyFont="1" applyFill="1" applyBorder="1" applyAlignment="1">
      <alignment vertical="center" wrapText="1"/>
    </xf>
    <xf numFmtId="0" fontId="9" fillId="3" borderId="81" xfId="24" applyFont="1" applyFill="1" applyBorder="1" applyAlignment="1">
      <alignment vertical="center" wrapText="1"/>
    </xf>
    <xf numFmtId="0" fontId="9" fillId="3" borderId="28" xfId="24" applyFont="1" applyFill="1" applyBorder="1" applyAlignment="1">
      <alignment vertical="center" wrapText="1" shrinkToFit="1"/>
    </xf>
    <xf numFmtId="0" fontId="0" fillId="0" borderId="28" xfId="0" applyBorder="1" applyAlignment="1">
      <alignment vertical="center" wrapText="1" shrinkToFit="1"/>
    </xf>
    <xf numFmtId="0" fontId="0" fillId="0" borderId="63" xfId="0" applyBorder="1" applyAlignment="1">
      <alignment vertical="center" wrapText="1" shrinkToFit="1"/>
    </xf>
    <xf numFmtId="0" fontId="36" fillId="3" borderId="0" xfId="24" applyFont="1" applyFill="1" applyBorder="1" applyAlignment="1">
      <alignment/>
    </xf>
    <xf numFmtId="0" fontId="37" fillId="0" borderId="0" xfId="0" applyFont="1" applyAlignment="1">
      <alignment/>
    </xf>
    <xf numFmtId="0" fontId="37" fillId="0" borderId="35" xfId="0" applyFont="1" applyBorder="1" applyAlignment="1">
      <alignment/>
    </xf>
    <xf numFmtId="0" fontId="7" fillId="3" borderId="0" xfId="24" applyFont="1" applyFill="1" applyBorder="1" applyAlignment="1">
      <alignment/>
    </xf>
    <xf numFmtId="0" fontId="14" fillId="3" borderId="0" xfId="24" applyFont="1" applyFill="1" applyBorder="1" applyAlignment="1">
      <alignment/>
    </xf>
    <xf numFmtId="0" fontId="30" fillId="0" borderId="0" xfId="0" applyFont="1" applyAlignment="1">
      <alignment/>
    </xf>
    <xf numFmtId="0" fontId="9" fillId="3" borderId="0" xfId="24" applyFont="1" applyFill="1" applyBorder="1" applyAlignment="1">
      <alignment horizontal="center"/>
    </xf>
    <xf numFmtId="0" fontId="12" fillId="0" borderId="0" xfId="0" applyFont="1" applyAlignment="1">
      <alignment horizontal="center"/>
    </xf>
    <xf numFmtId="0" fontId="14" fillId="3" borderId="0" xfId="24" applyFont="1" applyFill="1" applyBorder="1" applyAlignment="1">
      <alignment vertical="center"/>
    </xf>
    <xf numFmtId="0" fontId="30" fillId="0" borderId="0" xfId="0" applyFont="1" applyAlignment="1">
      <alignment vertical="center"/>
    </xf>
    <xf numFmtId="0" fontId="8" fillId="3" borderId="0" xfId="24" applyFont="1" applyFill="1" applyBorder="1" applyAlignment="1">
      <alignment horizontal="left" vertical="center" wrapText="1"/>
    </xf>
    <xf numFmtId="0" fontId="1" fillId="0" borderId="0" xfId="0" applyFont="1" applyAlignment="1">
      <alignment horizontal="left" vertical="center"/>
    </xf>
    <xf numFmtId="0" fontId="9" fillId="3" borderId="0" xfId="24" applyFont="1" applyFill="1" applyBorder="1" applyAlignment="1">
      <alignment vertical="center" wrapText="1"/>
    </xf>
    <xf numFmtId="0" fontId="0" fillId="0" borderId="0" xfId="0" applyAlignment="1">
      <alignment vertical="center"/>
    </xf>
    <xf numFmtId="0" fontId="0" fillId="6" borderId="0" xfId="0" applyFill="1" applyBorder="1" applyAlignment="1">
      <alignment vertical="center" wrapText="1"/>
    </xf>
    <xf numFmtId="3" fontId="6" fillId="2" borderId="20" xfId="24" applyNumberFormat="1" applyFont="1" applyFill="1" applyBorder="1" applyAlignment="1" applyProtection="1">
      <alignment horizontal="center" vertical="center" wrapText="1"/>
      <protection locked="0"/>
    </xf>
    <xf numFmtId="3" fontId="0" fillId="7" borderId="24" xfId="0" applyNumberFormat="1" applyFont="1" applyFill="1" applyBorder="1" applyAlignment="1" applyProtection="1">
      <alignment horizontal="center" vertical="center" wrapText="1"/>
      <protection locked="0"/>
    </xf>
    <xf numFmtId="3" fontId="0" fillId="7" borderId="22" xfId="0" applyNumberFormat="1" applyFont="1" applyFill="1" applyBorder="1" applyAlignment="1" applyProtection="1">
      <alignment horizontal="center" vertical="center"/>
      <protection locked="0"/>
    </xf>
    <xf numFmtId="3" fontId="6" fillId="2" borderId="24" xfId="24" applyNumberFormat="1" applyFont="1" applyFill="1" applyBorder="1" applyAlignment="1" applyProtection="1">
      <alignment horizontal="center" vertical="center" wrapText="1"/>
      <protection locked="0"/>
    </xf>
    <xf numFmtId="3" fontId="0" fillId="2" borderId="22" xfId="0" applyNumberFormat="1" applyFont="1" applyFill="1" applyBorder="1" applyAlignment="1" applyProtection="1">
      <alignment horizontal="center" vertical="center"/>
      <protection locked="0"/>
    </xf>
    <xf numFmtId="3" fontId="0" fillId="7" borderId="24" xfId="0" applyNumberFormat="1" applyFont="1" applyFill="1" applyBorder="1" applyAlignment="1" applyProtection="1">
      <alignment horizontal="center" vertical="center"/>
      <protection locked="0"/>
    </xf>
    <xf numFmtId="0" fontId="0" fillId="7" borderId="44" xfId="0" applyFont="1" applyFill="1" applyBorder="1" applyAlignment="1" applyProtection="1">
      <alignment horizontal="center"/>
      <protection locked="0"/>
    </xf>
    <xf numFmtId="0" fontId="0" fillId="7" borderId="64" xfId="0" applyFont="1" applyFill="1" applyBorder="1" applyAlignment="1" applyProtection="1">
      <alignment horizontal="center"/>
      <protection locked="0"/>
    </xf>
    <xf numFmtId="14" fontId="6" fillId="2" borderId="65" xfId="24" applyNumberFormat="1" applyFont="1" applyFill="1" applyBorder="1" applyAlignment="1" applyProtection="1">
      <alignment horizontal="center" wrapText="1"/>
      <protection locked="0"/>
    </xf>
    <xf numFmtId="0" fontId="0" fillId="7" borderId="21" xfId="0" applyFont="1" applyFill="1" applyBorder="1" applyAlignment="1" applyProtection="1">
      <alignment horizontal="center"/>
      <protection locked="0"/>
    </xf>
    <xf numFmtId="0" fontId="1" fillId="0" borderId="0" xfId="0" applyFont="1" applyAlignment="1">
      <alignment horizontal="left"/>
    </xf>
    <xf numFmtId="0" fontId="9" fillId="3" borderId="45" xfId="24" applyFont="1" applyFill="1" applyBorder="1" applyAlignment="1">
      <alignment wrapText="1"/>
    </xf>
    <xf numFmtId="0" fontId="23" fillId="6" borderId="0" xfId="0" applyFont="1" applyFill="1" applyAlignment="1">
      <alignment vertical="top"/>
    </xf>
    <xf numFmtId="0" fontId="0" fillId="6" borderId="0" xfId="0" applyFont="1" applyFill="1" applyAlignment="1">
      <alignment vertical="top"/>
    </xf>
    <xf numFmtId="3" fontId="0" fillId="7" borderId="3" xfId="0" applyNumberFormat="1" applyFill="1" applyBorder="1" applyAlignment="1" applyProtection="1">
      <alignment horizontal="center"/>
      <protection locked="0"/>
    </xf>
    <xf numFmtId="3" fontId="0" fillId="7" borderId="2" xfId="0" applyNumberFormat="1" applyFill="1" applyBorder="1" applyAlignment="1" applyProtection="1">
      <alignment horizontal="center"/>
      <protection locked="0"/>
    </xf>
    <xf numFmtId="0" fontId="0" fillId="7" borderId="3" xfId="0" applyFill="1" applyBorder="1" applyAlignment="1" applyProtection="1">
      <alignment horizontal="left"/>
      <protection locked="0"/>
    </xf>
    <xf numFmtId="0" fontId="0" fillId="7" borderId="4" xfId="0" applyFill="1" applyBorder="1" applyAlignment="1" applyProtection="1">
      <alignment horizontal="left"/>
      <protection locked="0"/>
    </xf>
    <xf numFmtId="3" fontId="0" fillId="7" borderId="4" xfId="0" applyNumberFormat="1" applyFill="1" applyBorder="1" applyAlignment="1" applyProtection="1">
      <alignment horizontal="center"/>
      <protection locked="0"/>
    </xf>
    <xf numFmtId="3" fontId="0" fillId="7" borderId="10" xfId="0" applyNumberFormat="1" applyFill="1" applyBorder="1" applyAlignment="1" applyProtection="1">
      <alignment horizontal="center"/>
      <protection locked="0"/>
    </xf>
    <xf numFmtId="0" fontId="12" fillId="6" borderId="37" xfId="0" applyFont="1" applyFill="1" applyBorder="1" applyAlignment="1">
      <alignment vertical="center" wrapText="1" shrinkToFit="1"/>
    </xf>
    <xf numFmtId="0" fontId="12" fillId="6" borderId="26" xfId="0" applyFont="1" applyFill="1" applyBorder="1" applyAlignment="1">
      <alignment vertical="center" wrapText="1" shrinkToFit="1"/>
    </xf>
    <xf numFmtId="0" fontId="12" fillId="6" borderId="72" xfId="0" applyFont="1" applyFill="1" applyBorder="1" applyAlignment="1">
      <alignment vertical="center" wrapText="1" shrinkToFit="1"/>
    </xf>
    <xf numFmtId="0" fontId="12" fillId="6" borderId="37" xfId="0" applyFont="1" applyFill="1" applyBorder="1" applyAlignment="1">
      <alignment horizontal="center" vertical="center"/>
    </xf>
    <xf numFmtId="0" fontId="12" fillId="6" borderId="7" xfId="0" applyFont="1" applyFill="1" applyBorder="1" applyAlignment="1">
      <alignment horizontal="center" vertical="center"/>
    </xf>
    <xf numFmtId="0" fontId="32" fillId="3" borderId="0" xfId="24" applyFont="1" applyFill="1" applyBorder="1" applyAlignment="1" applyProtection="1">
      <alignment/>
      <protection/>
    </xf>
    <xf numFmtId="0" fontId="23" fillId="0" borderId="0" xfId="0" applyFont="1" applyAlignment="1">
      <alignment/>
    </xf>
    <xf numFmtId="49" fontId="0" fillId="7" borderId="3" xfId="0" applyNumberFormat="1" applyFont="1" applyFill="1" applyBorder="1" applyAlignment="1" applyProtection="1">
      <alignment horizontal="center"/>
      <protection locked="0"/>
    </xf>
    <xf numFmtId="49" fontId="0" fillId="7" borderId="4" xfId="0" applyNumberFormat="1" applyFont="1" applyFill="1" applyBorder="1" applyAlignment="1" applyProtection="1">
      <alignment horizontal="center"/>
      <protection locked="0"/>
    </xf>
    <xf numFmtId="0" fontId="9" fillId="3" borderId="5" xfId="24" applyFont="1" applyFill="1" applyBorder="1" applyAlignment="1" applyProtection="1">
      <alignment/>
      <protection/>
    </xf>
    <xf numFmtId="0" fontId="12" fillId="0" borderId="26" xfId="0" applyFont="1" applyBorder="1" applyAlignment="1">
      <alignment/>
    </xf>
    <xf numFmtId="0" fontId="12" fillId="0" borderId="7" xfId="0" applyFont="1" applyBorder="1" applyAlignment="1">
      <alignment/>
    </xf>
    <xf numFmtId="0" fontId="12" fillId="6" borderId="3" xfId="0" applyFont="1" applyFill="1" applyBorder="1" applyAlignment="1" applyProtection="1">
      <alignment horizontal="center"/>
      <protection/>
    </xf>
    <xf numFmtId="0" fontId="32" fillId="3" borderId="0" xfId="24" applyFont="1" applyFill="1" applyBorder="1" applyAlignment="1" applyProtection="1">
      <alignment horizontal="left"/>
      <protection/>
    </xf>
    <xf numFmtId="0" fontId="23" fillId="0" borderId="0" xfId="0" applyFont="1" applyAlignment="1">
      <alignment horizontal="left"/>
    </xf>
    <xf numFmtId="0" fontId="9" fillId="3" borderId="84" xfId="24" applyFont="1" applyFill="1" applyBorder="1" applyAlignment="1" applyProtection="1">
      <alignment horizontal="left"/>
      <protection/>
    </xf>
    <xf numFmtId="0" fontId="12" fillId="0" borderId="74" xfId="0" applyFont="1" applyBorder="1" applyAlignment="1">
      <alignment horizontal="left"/>
    </xf>
    <xf numFmtId="0" fontId="12" fillId="0" borderId="85" xfId="0" applyFont="1" applyBorder="1" applyAlignment="1">
      <alignment horizontal="left"/>
    </xf>
    <xf numFmtId="0" fontId="9" fillId="3" borderId="3" xfId="24" applyFont="1" applyFill="1" applyBorder="1" applyAlignment="1" applyProtection="1">
      <alignment horizontal="center" vertical="center"/>
      <protection/>
    </xf>
    <xf numFmtId="0" fontId="12" fillId="0" borderId="3" xfId="0" applyFont="1" applyBorder="1" applyAlignment="1">
      <alignment horizontal="center" vertical="center"/>
    </xf>
    <xf numFmtId="0" fontId="6" fillId="2" borderId="30" xfId="24" applyFont="1" applyFill="1" applyBorder="1" applyAlignment="1" applyProtection="1">
      <alignment horizontal="center"/>
      <protection locked="0"/>
    </xf>
    <xf numFmtId="0" fontId="0" fillId="7" borderId="81" xfId="0" applyFill="1" applyBorder="1" applyAlignment="1" applyProtection="1">
      <alignment horizontal="center"/>
      <protection locked="0"/>
    </xf>
    <xf numFmtId="0" fontId="6" fillId="2" borderId="8" xfId="24" applyFont="1" applyFill="1" applyBorder="1" applyAlignment="1" applyProtection="1">
      <alignment horizontal="center"/>
      <protection locked="0"/>
    </xf>
    <xf numFmtId="0" fontId="0" fillId="7" borderId="63" xfId="0" applyFill="1" applyBorder="1" applyAlignment="1" applyProtection="1">
      <alignment horizontal="center"/>
      <protection locked="0"/>
    </xf>
    <xf numFmtId="0" fontId="31" fillId="6" borderId="0" xfId="0" applyFont="1" applyFill="1" applyAlignment="1">
      <alignment/>
    </xf>
    <xf numFmtId="0" fontId="0" fillId="6" borderId="0" xfId="0" applyFill="1" applyAlignment="1">
      <alignment/>
    </xf>
    <xf numFmtId="3" fontId="0" fillId="0" borderId="44" xfId="0" applyNumberFormat="1" applyBorder="1" applyAlignment="1" applyProtection="1">
      <alignment horizontal="center" vertical="center"/>
      <protection locked="0"/>
    </xf>
    <xf numFmtId="3" fontId="0" fillId="0" borderId="22" xfId="0" applyNumberFormat="1" applyBorder="1" applyAlignment="1" applyProtection="1">
      <alignment horizontal="center" vertical="center"/>
      <protection locked="0"/>
    </xf>
    <xf numFmtId="0" fontId="0" fillId="6" borderId="23" xfId="0" applyFill="1" applyBorder="1" applyAlignment="1">
      <alignment/>
    </xf>
    <xf numFmtId="0" fontId="9" fillId="6" borderId="27" xfId="0" applyFont="1" applyFill="1" applyBorder="1" applyAlignment="1" applyProtection="1">
      <alignment vertical="center"/>
      <protection/>
    </xf>
    <xf numFmtId="0" fontId="9" fillId="6" borderId="28" xfId="0" applyFont="1" applyFill="1" applyBorder="1" applyAlignment="1" applyProtection="1">
      <alignment vertical="center"/>
      <protection/>
    </xf>
    <xf numFmtId="0" fontId="34" fillId="6" borderId="74" xfId="0" applyFont="1" applyFill="1" applyBorder="1" applyAlignment="1">
      <alignment/>
    </xf>
    <xf numFmtId="0" fontId="34" fillId="6" borderId="0" xfId="0" applyFont="1" applyFill="1" applyAlignment="1">
      <alignment/>
    </xf>
    <xf numFmtId="0" fontId="0" fillId="6" borderId="5" xfId="0" applyFill="1" applyBorder="1" applyAlignment="1">
      <alignment/>
    </xf>
    <xf numFmtId="0" fontId="0" fillId="0" borderId="72" xfId="0" applyBorder="1" applyAlignment="1">
      <alignment/>
    </xf>
    <xf numFmtId="0" fontId="12" fillId="6" borderId="45" xfId="0" applyFont="1" applyFill="1" applyBorder="1" applyAlignment="1">
      <alignment wrapText="1" shrinkToFit="1"/>
    </xf>
    <xf numFmtId="0" fontId="0" fillId="6" borderId="45" xfId="0" applyFill="1" applyBorder="1" applyAlignment="1">
      <alignment wrapText="1" shrinkToFit="1"/>
    </xf>
    <xf numFmtId="0" fontId="9" fillId="3" borderId="11" xfId="24" applyFont="1" applyFill="1" applyBorder="1" applyAlignment="1" applyProtection="1">
      <alignment vertical="center" wrapText="1"/>
      <protection/>
    </xf>
    <xf numFmtId="0" fontId="12" fillId="0" borderId="12"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32" fillId="3" borderId="0" xfId="24" applyFont="1" applyFill="1" applyBorder="1" applyAlignment="1" applyProtection="1">
      <alignment horizontal="left" vertical="center"/>
      <protection/>
    </xf>
    <xf numFmtId="0" fontId="23" fillId="0" borderId="0" xfId="0" applyFont="1" applyAlignment="1">
      <alignment vertical="center"/>
    </xf>
    <xf numFmtId="0" fontId="9" fillId="3" borderId="65" xfId="24" applyFont="1" applyFill="1" applyBorder="1" applyAlignment="1">
      <alignment wrapText="1"/>
    </xf>
    <xf numFmtId="0" fontId="0" fillId="0" borderId="21" xfId="0" applyBorder="1" applyAlignment="1">
      <alignment wrapText="1"/>
    </xf>
    <xf numFmtId="0" fontId="9" fillId="3" borderId="21" xfId="24" applyFont="1" applyFill="1" applyBorder="1" applyAlignment="1">
      <alignment wrapText="1"/>
    </xf>
    <xf numFmtId="3" fontId="0" fillId="0" borderId="44" xfId="0" applyNumberFormat="1" applyFont="1" applyBorder="1" applyAlignment="1" applyProtection="1">
      <alignment horizontal="center"/>
      <protection locked="0"/>
    </xf>
    <xf numFmtId="3" fontId="0" fillId="0" borderId="24" xfId="0" applyNumberFormat="1" applyFont="1" applyBorder="1" applyAlignment="1" applyProtection="1">
      <alignment horizontal="center"/>
      <protection locked="0"/>
    </xf>
    <xf numFmtId="3" fontId="0" fillId="0" borderId="64" xfId="0" applyNumberFormat="1" applyFont="1" applyBorder="1" applyAlignment="1" applyProtection="1">
      <alignment horizontal="center"/>
      <protection locked="0"/>
    </xf>
    <xf numFmtId="3" fontId="0" fillId="0" borderId="22" xfId="0" applyNumberFormat="1" applyFont="1" applyBorder="1" applyAlignment="1" applyProtection="1">
      <alignment horizontal="center"/>
      <protection locked="0"/>
    </xf>
    <xf numFmtId="0" fontId="7" fillId="3" borderId="0" xfId="24" applyFont="1" applyFill="1" applyBorder="1" applyAlignment="1">
      <alignment vertical="center" wrapText="1" shrinkToFit="1"/>
    </xf>
    <xf numFmtId="0" fontId="0" fillId="0" borderId="0" xfId="0" applyAlignment="1">
      <alignment vertical="center" wrapText="1" shrinkToFit="1"/>
    </xf>
    <xf numFmtId="0" fontId="35" fillId="6" borderId="74" xfId="0" applyFont="1" applyFill="1" applyBorder="1" applyAlignment="1">
      <alignment/>
    </xf>
    <xf numFmtId="0" fontId="20" fillId="6" borderId="0" xfId="0" applyFont="1" applyFill="1" applyAlignment="1">
      <alignment vertical="top" wrapText="1"/>
    </xf>
    <xf numFmtId="0" fontId="0" fillId="6" borderId="0" xfId="0" applyFill="1" applyAlignment="1">
      <alignment vertical="top" wrapText="1"/>
    </xf>
    <xf numFmtId="0" fontId="0" fillId="6" borderId="81" xfId="0" applyFill="1" applyBorder="1" applyAlignment="1" applyProtection="1">
      <alignment horizontal="center"/>
      <protection/>
    </xf>
    <xf numFmtId="0" fontId="0" fillId="6" borderId="48" xfId="0" applyFill="1" applyBorder="1" applyAlignment="1" applyProtection="1">
      <alignment horizontal="center"/>
      <protection/>
    </xf>
    <xf numFmtId="0" fontId="23" fillId="6" borderId="0" xfId="0" applyFont="1" applyFill="1" applyAlignment="1">
      <alignment horizontal="center" wrapText="1"/>
    </xf>
    <xf numFmtId="0" fontId="23" fillId="0" borderId="0" xfId="0" applyFont="1" applyAlignment="1">
      <alignment horizontal="center" wrapText="1"/>
    </xf>
    <xf numFmtId="0" fontId="12" fillId="6" borderId="65" xfId="0" applyFont="1" applyFill="1" applyBorder="1" applyAlignment="1">
      <alignment horizontal="left" vertical="center"/>
    </xf>
    <xf numFmtId="0" fontId="12" fillId="6" borderId="21" xfId="0" applyFont="1" applyFill="1" applyBorder="1" applyAlignment="1">
      <alignment horizontal="left" vertical="center"/>
    </xf>
    <xf numFmtId="0" fontId="9" fillId="3" borderId="45" xfId="24" applyFont="1" applyFill="1" applyBorder="1" applyAlignment="1">
      <alignment horizontal="left"/>
    </xf>
    <xf numFmtId="0" fontId="0" fillId="0" borderId="45" xfId="0" applyBorder="1" applyAlignment="1">
      <alignment horizontal="left"/>
    </xf>
    <xf numFmtId="0" fontId="0" fillId="6" borderId="39" xfId="0" applyFill="1" applyBorder="1" applyAlignment="1">
      <alignment/>
    </xf>
    <xf numFmtId="0" fontId="0" fillId="6" borderId="47" xfId="0" applyFill="1" applyBorder="1" applyAlignment="1">
      <alignment/>
    </xf>
    <xf numFmtId="0" fontId="0" fillId="6" borderId="80" xfId="0" applyFill="1" applyBorder="1" applyAlignment="1">
      <alignment/>
    </xf>
    <xf numFmtId="0" fontId="9" fillId="3" borderId="0" xfId="24" applyFont="1" applyFill="1" applyBorder="1" applyAlignment="1">
      <alignment horizontal="left"/>
    </xf>
    <xf numFmtId="0" fontId="12" fillId="0" borderId="0" xfId="0" applyFont="1" applyAlignment="1">
      <alignment horizontal="left"/>
    </xf>
    <xf numFmtId="0" fontId="9" fillId="3" borderId="0" xfId="24" applyFont="1" applyFill="1" applyBorder="1" applyAlignment="1">
      <alignment horizontal="right" vertical="center"/>
    </xf>
    <xf numFmtId="0" fontId="9" fillId="3" borderId="65" xfId="24" applyFont="1" applyFill="1" applyBorder="1" applyAlignment="1">
      <alignment horizontal="left" vertical="center"/>
    </xf>
    <xf numFmtId="0" fontId="0" fillId="0" borderId="21" xfId="0" applyBorder="1" applyAlignment="1">
      <alignment horizontal="left" vertical="center"/>
    </xf>
    <xf numFmtId="3" fontId="0" fillId="7" borderId="81" xfId="0" applyNumberFormat="1" applyFill="1" applyBorder="1" applyAlignment="1" applyProtection="1">
      <alignment horizontal="center" vertical="center"/>
      <protection locked="0"/>
    </xf>
    <xf numFmtId="0" fontId="9" fillId="3" borderId="30" xfId="24" applyFont="1" applyFill="1" applyBorder="1" applyAlignment="1" applyProtection="1">
      <alignment/>
      <protection/>
    </xf>
    <xf numFmtId="0" fontId="0" fillId="0" borderId="48" xfId="0" applyBorder="1" applyAlignment="1" applyProtection="1">
      <alignment/>
      <protection/>
    </xf>
    <xf numFmtId="3" fontId="0" fillId="7" borderId="81" xfId="0" applyNumberFormat="1" applyFill="1" applyBorder="1" applyAlignment="1" applyProtection="1">
      <alignment horizontal="center" vertical="center"/>
      <protection/>
    </xf>
    <xf numFmtId="0" fontId="9" fillId="3" borderId="63" xfId="24" applyFont="1" applyFill="1" applyBorder="1" applyAlignment="1" applyProtection="1">
      <alignment vertical="center" wrapText="1"/>
      <protection/>
    </xf>
    <xf numFmtId="3" fontId="0" fillId="7" borderId="63" xfId="0" applyNumberFormat="1" applyFill="1" applyBorder="1" applyAlignment="1" applyProtection="1">
      <alignment horizontal="center" vertical="center"/>
      <protection/>
    </xf>
    <xf numFmtId="0" fontId="9" fillId="3" borderId="28" xfId="24" applyFont="1" applyFill="1" applyBorder="1" applyAlignment="1">
      <alignment vertical="center"/>
    </xf>
    <xf numFmtId="0" fontId="9" fillId="3" borderId="63" xfId="24" applyFont="1" applyFill="1" applyBorder="1" applyAlignment="1">
      <alignment vertical="center"/>
    </xf>
    <xf numFmtId="3" fontId="6" fillId="2" borderId="30" xfId="24" applyNumberFormat="1" applyFont="1" applyFill="1" applyBorder="1" applyAlignment="1" applyProtection="1">
      <alignment vertical="center"/>
      <protection locked="0"/>
    </xf>
    <xf numFmtId="3" fontId="0" fillId="0" borderId="81" xfId="0" applyNumberFormat="1" applyBorder="1" applyAlignment="1" applyProtection="1">
      <alignment vertical="center"/>
      <protection locked="0"/>
    </xf>
    <xf numFmtId="0" fontId="6" fillId="3" borderId="30" xfId="24" applyFont="1" applyFill="1" applyBorder="1" applyAlignment="1">
      <alignment/>
    </xf>
    <xf numFmtId="0" fontId="9" fillId="3" borderId="37" xfId="24" applyFont="1" applyFill="1" applyBorder="1" applyAlignment="1">
      <alignment horizontal="center" vertical="center"/>
    </xf>
    <xf numFmtId="0" fontId="9" fillId="3" borderId="72" xfId="24" applyFont="1" applyFill="1" applyBorder="1" applyAlignment="1">
      <alignment horizontal="center" vertical="center"/>
    </xf>
    <xf numFmtId="0" fontId="9" fillId="3" borderId="30" xfId="24" applyFont="1" applyFill="1" applyBorder="1" applyAlignment="1">
      <alignment horizontal="center"/>
    </xf>
    <xf numFmtId="0" fontId="9" fillId="3" borderId="81" xfId="24" applyFont="1" applyFill="1" applyBorder="1" applyAlignment="1">
      <alignment horizontal="center"/>
    </xf>
    <xf numFmtId="3" fontId="6" fillId="2" borderId="30" xfId="24" applyNumberFormat="1" applyFont="1" applyFill="1" applyBorder="1" applyAlignment="1" applyProtection="1">
      <alignment vertical="center"/>
      <protection/>
    </xf>
    <xf numFmtId="3" fontId="0" fillId="0" borderId="81" xfId="0" applyNumberFormat="1" applyBorder="1" applyAlignment="1" applyProtection="1">
      <alignment vertical="center"/>
      <protection/>
    </xf>
    <xf numFmtId="0" fontId="9" fillId="3" borderId="8" xfId="24" applyFont="1" applyFill="1" applyBorder="1" applyAlignment="1" applyProtection="1">
      <alignment/>
      <protection/>
    </xf>
    <xf numFmtId="0" fontId="0" fillId="0" borderId="49" xfId="0" applyBorder="1" applyAlignment="1" applyProtection="1">
      <alignment/>
      <protection/>
    </xf>
    <xf numFmtId="0" fontId="6" fillId="3" borderId="8" xfId="24" applyFont="1" applyFill="1" applyBorder="1" applyAlignment="1">
      <alignment/>
    </xf>
    <xf numFmtId="0" fontId="9" fillId="3" borderId="74" xfId="24" applyFont="1" applyFill="1" applyBorder="1" applyAlignment="1">
      <alignment/>
    </xf>
    <xf numFmtId="0" fontId="0" fillId="6" borderId="72" xfId="0" applyFill="1" applyBorder="1" applyAlignment="1">
      <alignment/>
    </xf>
    <xf numFmtId="0" fontId="9" fillId="3" borderId="37" xfId="24" applyFont="1" applyFill="1" applyBorder="1" applyAlignment="1">
      <alignment horizontal="center" vertical="center" wrapText="1"/>
    </xf>
    <xf numFmtId="0" fontId="0" fillId="0" borderId="72" xfId="0" applyBorder="1" applyAlignment="1">
      <alignment horizontal="center" vertical="center" wrapText="1"/>
    </xf>
    <xf numFmtId="0" fontId="0" fillId="0" borderId="81" xfId="0" applyBorder="1" applyAlignment="1">
      <alignment horizontal="center"/>
    </xf>
    <xf numFmtId="0" fontId="9" fillId="3" borderId="37" xfId="24" applyFont="1" applyFill="1" applyBorder="1" applyAlignment="1">
      <alignment horizontal="center"/>
    </xf>
    <xf numFmtId="0" fontId="0" fillId="6" borderId="72" xfId="0" applyFill="1" applyBorder="1" applyAlignment="1">
      <alignment horizontal="center"/>
    </xf>
    <xf numFmtId="0" fontId="0" fillId="6" borderId="7" xfId="0" applyFill="1" applyBorder="1" applyAlignment="1">
      <alignment horizontal="center"/>
    </xf>
    <xf numFmtId="3" fontId="6" fillId="2" borderId="8" xfId="24" applyNumberFormat="1" applyFont="1" applyFill="1" applyBorder="1" applyAlignment="1">
      <alignment horizontal="right" vertical="center"/>
    </xf>
    <xf numFmtId="3" fontId="0" fillId="0" borderId="63" xfId="0" applyNumberFormat="1" applyBorder="1" applyAlignment="1">
      <alignment horizontal="right" vertical="center"/>
    </xf>
    <xf numFmtId="3" fontId="9" fillId="3" borderId="8" xfId="24" applyNumberFormat="1" applyFont="1" applyFill="1" applyBorder="1" applyAlignment="1">
      <alignment horizontal="center" vertical="center"/>
    </xf>
    <xf numFmtId="3" fontId="9" fillId="3" borderId="63" xfId="24" applyNumberFormat="1" applyFont="1" applyFill="1" applyBorder="1" applyAlignment="1">
      <alignment horizontal="center" vertical="center"/>
    </xf>
    <xf numFmtId="0" fontId="9" fillId="3" borderId="5" xfId="24" applyFont="1" applyFill="1" applyBorder="1" applyAlignment="1">
      <alignment horizontal="center" vertical="center"/>
    </xf>
    <xf numFmtId="0" fontId="9" fillId="3" borderId="9" xfId="24" applyFont="1" applyFill="1" applyBorder="1" applyAlignment="1">
      <alignment horizontal="center"/>
    </xf>
    <xf numFmtId="0" fontId="9" fillId="3" borderId="6" xfId="24" applyFont="1" applyFill="1" applyBorder="1" applyAlignment="1">
      <alignment vertical="center"/>
    </xf>
    <xf numFmtId="0" fontId="6" fillId="2" borderId="30" xfId="24" applyFont="1" applyFill="1" applyBorder="1" applyAlignment="1" applyProtection="1">
      <alignment vertical="center"/>
      <protection locked="0"/>
    </xf>
    <xf numFmtId="0" fontId="9" fillId="6" borderId="24" xfId="0" applyFont="1" applyFill="1" applyBorder="1" applyAlignment="1" applyProtection="1">
      <alignment horizontal="left" vertical="center" wrapText="1"/>
      <protection/>
    </xf>
    <xf numFmtId="0" fontId="9" fillId="6" borderId="64" xfId="0" applyFont="1" applyFill="1" applyBorder="1" applyAlignment="1" applyProtection="1">
      <alignment horizontal="left" vertical="center" wrapText="1"/>
      <protection/>
    </xf>
    <xf numFmtId="0" fontId="9" fillId="6" borderId="27" xfId="0" applyFont="1" applyFill="1" applyBorder="1" applyAlignment="1" applyProtection="1">
      <alignment horizontal="left" vertical="center" wrapText="1"/>
      <protection/>
    </xf>
    <xf numFmtId="0" fontId="9" fillId="6" borderId="81" xfId="0" applyFont="1" applyFill="1" applyBorder="1" applyAlignment="1" applyProtection="1">
      <alignment horizontal="left" vertical="center" wrapText="1"/>
      <protection/>
    </xf>
    <xf numFmtId="49" fontId="1" fillId="3" borderId="0" xfId="24" applyNumberFormat="1" applyFont="1" applyFill="1" applyBorder="1" applyAlignment="1">
      <alignment horizontal="center"/>
    </xf>
    <xf numFmtId="49" fontId="0" fillId="3" borderId="0" xfId="0" applyNumberFormat="1" applyFont="1" applyFill="1" applyBorder="1" applyAlignment="1">
      <alignment horizontal="center"/>
    </xf>
    <xf numFmtId="0" fontId="9" fillId="6" borderId="29" xfId="0" applyFont="1" applyFill="1" applyBorder="1" applyAlignment="1" applyProtection="1">
      <alignment horizontal="left" vertical="center" wrapText="1"/>
      <protection/>
    </xf>
    <xf numFmtId="0" fontId="9" fillId="6" borderId="79" xfId="0" applyFont="1" applyFill="1" applyBorder="1" applyAlignment="1" applyProtection="1">
      <alignment horizontal="left" vertical="center" wrapText="1"/>
      <protection/>
    </xf>
    <xf numFmtId="49" fontId="20" fillId="3" borderId="0" xfId="24" applyNumberFormat="1" applyFont="1" applyFill="1" applyBorder="1" applyAlignment="1">
      <alignment horizontal="left"/>
    </xf>
    <xf numFmtId="49" fontId="20" fillId="3" borderId="0" xfId="0" applyNumberFormat="1" applyFont="1" applyFill="1" applyBorder="1" applyAlignment="1">
      <alignment horizontal="left"/>
    </xf>
    <xf numFmtId="2" fontId="23" fillId="3" borderId="0" xfId="24" applyNumberFormat="1" applyFont="1" applyFill="1" applyBorder="1" applyAlignment="1">
      <alignment horizontal="center"/>
    </xf>
    <xf numFmtId="2" fontId="23" fillId="3" borderId="0" xfId="0" applyNumberFormat="1" applyFont="1" applyFill="1" applyBorder="1" applyAlignment="1">
      <alignment horizontal="center"/>
    </xf>
    <xf numFmtId="0" fontId="9" fillId="3" borderId="0" xfId="24" applyFont="1" applyFill="1" applyBorder="1" applyAlignment="1" applyProtection="1">
      <alignment horizontal="left" vertical="center" wrapText="1"/>
      <protection/>
    </xf>
    <xf numFmtId="0" fontId="0" fillId="0" borderId="0" xfId="0" applyBorder="1" applyAlignment="1">
      <alignment horizontal="right" vertical="center"/>
    </xf>
    <xf numFmtId="0" fontId="1" fillId="6" borderId="0" xfId="0" applyFont="1" applyFill="1" applyAlignment="1">
      <alignment vertical="center" wrapText="1" shrinkToFit="1"/>
    </xf>
    <xf numFmtId="0" fontId="6" fillId="3" borderId="84" xfId="24" applyFont="1" applyFill="1" applyBorder="1" applyAlignment="1">
      <alignment/>
    </xf>
    <xf numFmtId="0" fontId="0" fillId="0" borderId="73" xfId="0" applyBorder="1" applyAlignment="1">
      <alignment/>
    </xf>
    <xf numFmtId="0" fontId="0" fillId="0" borderId="39" xfId="0" applyBorder="1" applyAlignment="1">
      <alignment/>
    </xf>
    <xf numFmtId="0" fontId="9" fillId="3" borderId="37" xfId="24" applyFont="1" applyFill="1" applyBorder="1" applyAlignment="1">
      <alignment horizontal="center"/>
    </xf>
    <xf numFmtId="0" fontId="0" fillId="0" borderId="7" xfId="0" applyBorder="1" applyAlignment="1">
      <alignment horizontal="center"/>
    </xf>
    <xf numFmtId="0" fontId="7" fillId="3" borderId="0" xfId="24" applyFont="1" applyFill="1" applyBorder="1" applyAlignment="1" applyProtection="1">
      <alignment horizontal="left" vertical="center"/>
      <protection/>
    </xf>
    <xf numFmtId="0" fontId="0" fillId="0" borderId="0" xfId="0" applyBorder="1" applyAlignment="1">
      <alignment horizontal="left" vertical="center"/>
    </xf>
    <xf numFmtId="0" fontId="0" fillId="6" borderId="38" xfId="0" applyFill="1" applyBorder="1" applyAlignment="1">
      <alignment vertical="center"/>
    </xf>
    <xf numFmtId="0" fontId="9" fillId="3" borderId="45" xfId="24" applyFont="1" applyFill="1" applyBorder="1" applyAlignment="1" applyProtection="1">
      <alignment horizontal="left" vertical="center" wrapText="1"/>
      <protection/>
    </xf>
    <xf numFmtId="0" fontId="0" fillId="6" borderId="45" xfId="0" applyFill="1" applyBorder="1" applyAlignment="1">
      <alignment vertical="center"/>
    </xf>
    <xf numFmtId="0" fontId="18" fillId="3" borderId="0" xfId="24" applyFont="1" applyFill="1" applyBorder="1" applyAlignment="1">
      <alignment horizontal="center" vertical="center" wrapText="1"/>
    </xf>
    <xf numFmtId="0" fontId="66" fillId="0" borderId="0" xfId="0" applyFont="1" applyAlignment="1">
      <alignment horizontal="center" vertical="center" wrapText="1"/>
    </xf>
    <xf numFmtId="0" fontId="64" fillId="6" borderId="0" xfId="0" applyFont="1" applyFill="1" applyAlignment="1">
      <alignment horizontal="center" vertical="center" wrapText="1" shrinkToFit="1"/>
    </xf>
    <xf numFmtId="0" fontId="64" fillId="0" borderId="0" xfId="0" applyFont="1" applyAlignment="1">
      <alignment horizontal="center" vertical="center" wrapText="1" shrinkToFit="1"/>
    </xf>
    <xf numFmtId="0" fontId="11" fillId="3" borderId="0" xfId="24" applyFont="1" applyFill="1" applyBorder="1" applyAlignment="1" applyProtection="1">
      <alignment horizontal="center" vertical="center"/>
      <protection/>
    </xf>
    <xf numFmtId="0" fontId="64" fillId="0" borderId="0" xfId="0" applyFont="1" applyBorder="1" applyAlignment="1">
      <alignment horizontal="center" vertical="center"/>
    </xf>
    <xf numFmtId="0" fontId="11" fillId="3" borderId="0" xfId="24" applyFont="1" applyFill="1" applyBorder="1" applyAlignment="1" applyProtection="1">
      <alignment horizontal="center" vertical="center" wrapText="1"/>
      <protection/>
    </xf>
    <xf numFmtId="0" fontId="64" fillId="6" borderId="0" xfId="0" applyFont="1" applyFill="1" applyBorder="1" applyAlignment="1">
      <alignment horizontal="center" vertical="center"/>
    </xf>
    <xf numFmtId="0" fontId="19" fillId="3" borderId="0" xfId="24" applyFont="1" applyFill="1" applyBorder="1" applyAlignment="1" applyProtection="1">
      <alignment horizontal="center" vertical="center" wrapText="1"/>
      <protection/>
    </xf>
    <xf numFmtId="0" fontId="5" fillId="6" borderId="0" xfId="0" applyFont="1" applyFill="1" applyBorder="1" applyAlignment="1">
      <alignment horizontal="center" vertical="center"/>
    </xf>
    <xf numFmtId="0" fontId="8" fillId="3" borderId="24" xfId="24" applyFont="1" applyFill="1" applyBorder="1" applyAlignment="1" applyProtection="1">
      <alignment horizontal="left" vertical="center" wrapText="1"/>
      <protection/>
    </xf>
    <xf numFmtId="0" fontId="44" fillId="6" borderId="24" xfId="0" applyFont="1" applyFill="1" applyBorder="1" applyAlignment="1">
      <alignment horizontal="left" vertical="center"/>
    </xf>
    <xf numFmtId="0" fontId="9" fillId="2" borderId="17" xfId="24" applyFont="1" applyFill="1" applyBorder="1" applyAlignment="1">
      <alignment horizontal="center" vertical="center"/>
    </xf>
    <xf numFmtId="0" fontId="9" fillId="2" borderId="3" xfId="24" applyFont="1" applyFill="1" applyBorder="1" applyAlignment="1">
      <alignment horizontal="center" vertical="center" wrapText="1"/>
    </xf>
    <xf numFmtId="0" fontId="6" fillId="2" borderId="4" xfId="24" applyFont="1" applyFill="1" applyBorder="1" applyAlignment="1">
      <alignment horizontal="left" vertical="center"/>
    </xf>
    <xf numFmtId="0" fontId="0" fillId="7" borderId="4" xfId="0" applyFill="1" applyBorder="1" applyAlignment="1">
      <alignment horizontal="left" vertical="center"/>
    </xf>
    <xf numFmtId="0" fontId="0" fillId="7" borderId="3" xfId="0" applyFill="1" applyBorder="1" applyAlignment="1">
      <alignment horizontal="center" vertical="center" wrapText="1"/>
    </xf>
    <xf numFmtId="0" fontId="9" fillId="2" borderId="2" xfId="24" applyFont="1" applyFill="1" applyBorder="1" applyAlignment="1">
      <alignment horizontal="center" vertical="center" wrapText="1"/>
    </xf>
    <xf numFmtId="0" fontId="0" fillId="7" borderId="2" xfId="0" applyFill="1" applyBorder="1" applyAlignment="1">
      <alignment horizontal="center" vertical="center" wrapText="1"/>
    </xf>
    <xf numFmtId="0" fontId="9" fillId="2" borderId="0" xfId="24" applyFont="1" applyFill="1" applyBorder="1" applyAlignment="1" applyProtection="1">
      <alignment horizontal="right" vertical="center"/>
      <protection/>
    </xf>
    <xf numFmtId="0" fontId="0" fillId="7" borderId="0" xfId="0" applyFill="1" applyBorder="1" applyAlignment="1" applyProtection="1">
      <alignment horizontal="right" vertical="center"/>
      <protection/>
    </xf>
    <xf numFmtId="0" fontId="0" fillId="7" borderId="0" xfId="0" applyFill="1" applyAlignment="1" applyProtection="1">
      <alignment vertical="center"/>
      <protection/>
    </xf>
    <xf numFmtId="0" fontId="0" fillId="7" borderId="0" xfId="0" applyFill="1" applyAlignment="1" applyProtection="1">
      <alignment/>
      <protection/>
    </xf>
    <xf numFmtId="0" fontId="63" fillId="7" borderId="0" xfId="0" applyFont="1" applyFill="1" applyAlignment="1" applyProtection="1">
      <alignment horizontal="center"/>
      <protection/>
    </xf>
    <xf numFmtId="0" fontId="64" fillId="7" borderId="0" xfId="0" applyFont="1" applyFill="1" applyAlignment="1" applyProtection="1">
      <alignment/>
      <protection/>
    </xf>
    <xf numFmtId="0" fontId="64" fillId="7" borderId="35" xfId="0" applyFont="1" applyFill="1" applyBorder="1" applyAlignment="1" applyProtection="1">
      <alignment/>
      <protection/>
    </xf>
    <xf numFmtId="0" fontId="64" fillId="7" borderId="0" xfId="0" applyFont="1" applyFill="1" applyAlignment="1" applyProtection="1">
      <alignment horizontal="center"/>
      <protection/>
    </xf>
    <xf numFmtId="0" fontId="65" fillId="7" borderId="0" xfId="0" applyFont="1" applyFill="1" applyAlignment="1" applyProtection="1">
      <alignment horizontal="center"/>
      <protection/>
    </xf>
    <xf numFmtId="0" fontId="23" fillId="7" borderId="0" xfId="0" applyFont="1" applyFill="1" applyAlignment="1">
      <alignment horizontal="center"/>
    </xf>
    <xf numFmtId="0" fontId="2" fillId="0" borderId="0" xfId="0" applyFont="1" applyAlignment="1">
      <alignment/>
    </xf>
    <xf numFmtId="0" fontId="0" fillId="7" borderId="0" xfId="0" applyFill="1" applyAlignment="1">
      <alignment/>
    </xf>
    <xf numFmtId="0" fontId="20" fillId="7" borderId="0" xfId="0" applyFont="1" applyFill="1" applyAlignment="1">
      <alignment horizontal="left"/>
    </xf>
    <xf numFmtId="49" fontId="1" fillId="7" borderId="0" xfId="0" applyNumberFormat="1" applyFont="1" applyFill="1" applyAlignment="1">
      <alignment horizontal="center"/>
    </xf>
    <xf numFmtId="0" fontId="44" fillId="7" borderId="0" xfId="0" applyFont="1" applyFill="1" applyAlignment="1">
      <alignment vertical="center" wrapText="1"/>
    </xf>
    <xf numFmtId="0" fontId="2" fillId="7" borderId="0" xfId="0" applyFont="1" applyFill="1" applyAlignment="1">
      <alignment/>
    </xf>
    <xf numFmtId="0" fontId="20" fillId="7" borderId="0" xfId="0" applyFont="1" applyFill="1" applyAlignment="1">
      <alignment/>
    </xf>
    <xf numFmtId="0" fontId="65" fillId="7" borderId="0" xfId="0" applyFont="1" applyFill="1" applyAlignment="1">
      <alignment horizontal="right" vertical="center"/>
    </xf>
    <xf numFmtId="0" fontId="65" fillId="7" borderId="41" xfId="0" applyFont="1" applyFill="1" applyBorder="1" applyAlignment="1">
      <alignment horizontal="right" vertical="center"/>
    </xf>
    <xf numFmtId="0" fontId="0" fillId="7" borderId="74" xfId="0" applyFill="1" applyBorder="1" applyAlignment="1">
      <alignment/>
    </xf>
    <xf numFmtId="0" fontId="44" fillId="7" borderId="0" xfId="0" applyFont="1" applyFill="1" applyAlignment="1">
      <alignment vertical="center"/>
    </xf>
    <xf numFmtId="0" fontId="0" fillId="7" borderId="30" xfId="0" applyFill="1" applyBorder="1" applyAlignment="1" applyProtection="1">
      <alignment horizontal="center" vertical="center"/>
      <protection/>
    </xf>
    <xf numFmtId="0" fontId="0" fillId="7" borderId="81" xfId="0" applyFill="1" applyBorder="1" applyAlignment="1">
      <alignment/>
    </xf>
    <xf numFmtId="0" fontId="0" fillId="7" borderId="41" xfId="0" applyFill="1" applyBorder="1" applyAlignment="1">
      <alignment/>
    </xf>
    <xf numFmtId="0" fontId="63" fillId="7" borderId="0" xfId="0" applyFont="1" applyFill="1" applyAlignment="1">
      <alignment horizontal="center" vertical="center"/>
    </xf>
    <xf numFmtId="0" fontId="53" fillId="12" borderId="0" xfId="0" applyFont="1" applyFill="1" applyBorder="1" applyAlignment="1">
      <alignment vertical="center"/>
    </xf>
    <xf numFmtId="0" fontId="0" fillId="0" borderId="68" xfId="0" applyBorder="1" applyAlignment="1">
      <alignment vertical="center"/>
    </xf>
    <xf numFmtId="3" fontId="50" fillId="12" borderId="43" xfId="0" applyNumberFormat="1" applyFont="1" applyFill="1" applyBorder="1" applyAlignment="1">
      <alignment vertical="center"/>
    </xf>
    <xf numFmtId="3" fontId="50" fillId="12" borderId="0" xfId="0" applyNumberFormat="1" applyFont="1" applyFill="1" applyBorder="1" applyAlignment="1">
      <alignment vertical="center"/>
    </xf>
    <xf numFmtId="0" fontId="0" fillId="12" borderId="0" xfId="0" applyFill="1" applyAlignment="1">
      <alignment vertical="center"/>
    </xf>
    <xf numFmtId="4" fontId="0" fillId="0" borderId="91" xfId="0" applyNumberFormat="1" applyBorder="1" applyAlignment="1" applyProtection="1">
      <alignment vertical="center"/>
      <protection/>
    </xf>
    <xf numFmtId="4" fontId="0" fillId="0" borderId="67" xfId="0" applyNumberFormat="1" applyBorder="1" applyAlignment="1" applyProtection="1">
      <alignment vertical="center"/>
      <protection/>
    </xf>
    <xf numFmtId="4" fontId="0" fillId="0" borderId="67" xfId="0" applyNumberFormat="1" applyBorder="1" applyAlignment="1">
      <alignment vertical="center"/>
    </xf>
    <xf numFmtId="4" fontId="0" fillId="0" borderId="66" xfId="0" applyNumberFormat="1" applyBorder="1" applyAlignment="1">
      <alignment vertical="center"/>
    </xf>
    <xf numFmtId="3" fontId="53" fillId="12" borderId="0" xfId="0" applyNumberFormat="1" applyFont="1" applyFill="1" applyBorder="1" applyAlignment="1">
      <alignment vertical="center" wrapText="1"/>
    </xf>
    <xf numFmtId="0" fontId="53" fillId="0" borderId="0" xfId="0" applyFont="1" applyAlignment="1">
      <alignment vertical="center" wrapText="1"/>
    </xf>
    <xf numFmtId="0" fontId="53" fillId="0" borderId="0" xfId="0" applyFont="1" applyBorder="1" applyAlignment="1">
      <alignment vertical="center" wrapText="1"/>
    </xf>
    <xf numFmtId="0" fontId="47" fillId="12" borderId="0" xfId="0" applyFont="1" applyFill="1" applyBorder="1" applyAlignment="1">
      <alignment vertical="center"/>
    </xf>
    <xf numFmtId="4" fontId="0" fillId="0" borderId="91" xfId="0" applyNumberFormat="1" applyBorder="1" applyAlignment="1" applyProtection="1">
      <alignment vertical="center"/>
      <protection locked="0"/>
    </xf>
    <xf numFmtId="4" fontId="0" fillId="0" borderId="67" xfId="0" applyNumberFormat="1" applyBorder="1" applyAlignment="1" applyProtection="1">
      <alignment vertical="center"/>
      <protection locked="0"/>
    </xf>
    <xf numFmtId="3" fontId="53" fillId="12" borderId="0" xfId="0" applyNumberFormat="1" applyFont="1" applyFill="1" applyBorder="1" applyAlignment="1">
      <alignment vertical="center"/>
    </xf>
    <xf numFmtId="0" fontId="53" fillId="0" borderId="0" xfId="0" applyFont="1" applyAlignment="1">
      <alignment vertical="center"/>
    </xf>
    <xf numFmtId="0" fontId="53" fillId="0" borderId="0" xfId="0" applyFont="1" applyBorder="1" applyAlignment="1">
      <alignment vertical="center"/>
    </xf>
    <xf numFmtId="0" fontId="52" fillId="12" borderId="67" xfId="0" applyFont="1" applyFill="1" applyBorder="1" applyAlignment="1">
      <alignment vertical="center"/>
    </xf>
    <xf numFmtId="0" fontId="0" fillId="0" borderId="67" xfId="0" applyBorder="1" applyAlignment="1">
      <alignment vertical="center"/>
    </xf>
    <xf numFmtId="0" fontId="49" fillId="12" borderId="43" xfId="0" applyFont="1" applyFill="1" applyBorder="1" applyAlignment="1">
      <alignment vertical="center"/>
    </xf>
    <xf numFmtId="0" fontId="49" fillId="12" borderId="0" xfId="0" applyFont="1" applyFill="1" applyBorder="1" applyAlignment="1">
      <alignment vertical="center"/>
    </xf>
    <xf numFmtId="0" fontId="1" fillId="12" borderId="68" xfId="0" applyFont="1" applyFill="1" applyBorder="1" applyAlignment="1">
      <alignment vertical="center"/>
    </xf>
    <xf numFmtId="0" fontId="52" fillId="12" borderId="0" xfId="0" applyFont="1" applyFill="1" applyBorder="1" applyAlignment="1">
      <alignment vertical="center" wrapText="1"/>
    </xf>
    <xf numFmtId="0" fontId="1" fillId="7" borderId="91" xfId="0" applyFont="1" applyFill="1" applyBorder="1" applyAlignment="1" applyProtection="1">
      <alignment horizontal="center" vertical="center"/>
      <protection locked="0"/>
    </xf>
    <xf numFmtId="0" fontId="1" fillId="7" borderId="66" xfId="0" applyFont="1" applyFill="1" applyBorder="1" applyAlignment="1" applyProtection="1">
      <alignment horizontal="center" vertical="center"/>
      <protection locked="0"/>
    </xf>
    <xf numFmtId="0" fontId="49" fillId="12" borderId="43" xfId="0" applyFont="1" applyFill="1" applyBorder="1" applyAlignment="1">
      <alignment horizontal="center" vertical="center"/>
    </xf>
    <xf numFmtId="49" fontId="0" fillId="7" borderId="91" xfId="0" applyNumberFormat="1" applyFont="1" applyFill="1" applyBorder="1" applyAlignment="1" applyProtection="1">
      <alignment vertical="center"/>
      <protection/>
    </xf>
    <xf numFmtId="0" fontId="0" fillId="7" borderId="67" xfId="0" applyFont="1" applyFill="1" applyBorder="1" applyAlignment="1" applyProtection="1">
      <alignment vertical="center"/>
      <protection/>
    </xf>
    <xf numFmtId="0" fontId="0" fillId="0" borderId="66" xfId="0" applyBorder="1" applyAlignment="1">
      <alignment vertical="center"/>
    </xf>
    <xf numFmtId="0" fontId="52" fillId="12" borderId="92" xfId="0" applyFont="1" applyFill="1" applyBorder="1" applyAlignment="1">
      <alignment vertical="center"/>
    </xf>
    <xf numFmtId="0" fontId="0" fillId="0" borderId="92" xfId="0" applyBorder="1" applyAlignment="1">
      <alignment vertical="center"/>
    </xf>
    <xf numFmtId="0" fontId="56" fillId="20" borderId="0" xfId="0" applyFont="1" applyFill="1" applyBorder="1" applyAlignment="1">
      <alignment vertical="center"/>
    </xf>
    <xf numFmtId="49" fontId="1" fillId="7" borderId="93" xfId="0" applyNumberFormat="1" applyFont="1" applyFill="1" applyBorder="1" applyAlignment="1" applyProtection="1">
      <alignment horizontal="center" vertical="center"/>
      <protection locked="0"/>
    </xf>
    <xf numFmtId="0" fontId="1" fillId="7" borderId="94" xfId="0" applyFont="1" applyFill="1" applyBorder="1" applyAlignment="1" applyProtection="1">
      <alignment horizontal="center" vertical="center"/>
      <protection locked="0"/>
    </xf>
    <xf numFmtId="0" fontId="1" fillId="7" borderId="95" xfId="0" applyFont="1" applyFill="1" applyBorder="1" applyAlignment="1" applyProtection="1">
      <alignment horizontal="center" vertical="center"/>
      <protection locked="0"/>
    </xf>
    <xf numFmtId="0" fontId="1" fillId="0" borderId="0" xfId="0" applyFont="1" applyAlignment="1">
      <alignment vertical="center"/>
    </xf>
    <xf numFmtId="0" fontId="0" fillId="7" borderId="91" xfId="0" applyFont="1" applyFill="1" applyBorder="1" applyAlignment="1" applyProtection="1">
      <alignment horizontal="left" vertical="center"/>
      <protection/>
    </xf>
    <xf numFmtId="0" fontId="0" fillId="7" borderId="67" xfId="0" applyFont="1" applyFill="1" applyBorder="1" applyAlignment="1" applyProtection="1">
      <alignment horizontal="left" vertical="center"/>
      <protection/>
    </xf>
    <xf numFmtId="0" fontId="0" fillId="0" borderId="67" xfId="0" applyBorder="1" applyAlignment="1">
      <alignment horizontal="left" vertical="center"/>
    </xf>
    <xf numFmtId="0" fontId="0" fillId="0" borderId="66" xfId="0" applyBorder="1" applyAlignment="1">
      <alignment horizontal="left" vertical="center"/>
    </xf>
    <xf numFmtId="3" fontId="47" fillId="12" borderId="0" xfId="0" applyNumberFormat="1" applyFont="1" applyFill="1" applyBorder="1" applyAlignment="1">
      <alignment vertical="center"/>
    </xf>
    <xf numFmtId="0" fontId="80" fillId="20" borderId="0" xfId="0" applyFont="1" applyFill="1" applyBorder="1" applyAlignment="1">
      <alignment vertical="center"/>
    </xf>
    <xf numFmtId="0" fontId="81" fillId="20" borderId="0" xfId="0" applyFont="1" applyFill="1" applyAlignment="1">
      <alignment vertical="center"/>
    </xf>
    <xf numFmtId="0" fontId="52" fillId="12" borderId="0" xfId="0" applyFont="1" applyFill="1" applyBorder="1" applyAlignment="1">
      <alignment vertical="center"/>
    </xf>
    <xf numFmtId="49" fontId="49" fillId="12" borderId="0" xfId="0" applyNumberFormat="1" applyFont="1" applyFill="1" applyBorder="1" applyAlignment="1">
      <alignment horizontal="center" vertical="center"/>
    </xf>
    <xf numFmtId="49" fontId="0" fillId="0" borderId="0" xfId="0" applyNumberFormat="1" applyAlignment="1">
      <alignment horizontal="center" vertical="center"/>
    </xf>
    <xf numFmtId="0" fontId="49" fillId="12" borderId="0" xfId="0" applyFont="1" applyFill="1" applyBorder="1" applyAlignment="1">
      <alignment vertical="center" wrapText="1"/>
    </xf>
    <xf numFmtId="3" fontId="49" fillId="12" borderId="0" xfId="0" applyNumberFormat="1" applyFont="1" applyFill="1" applyBorder="1" applyAlignment="1">
      <alignment horizontal="center" vertical="center"/>
    </xf>
    <xf numFmtId="4" fontId="0" fillId="7" borderId="91" xfId="0" applyNumberFormat="1" applyFont="1" applyFill="1" applyBorder="1" applyAlignment="1" applyProtection="1">
      <alignment vertical="center"/>
      <protection locked="0"/>
    </xf>
    <xf numFmtId="4" fontId="0" fillId="7" borderId="67" xfId="0" applyNumberFormat="1" applyFont="1" applyFill="1" applyBorder="1" applyAlignment="1" applyProtection="1">
      <alignment vertical="center"/>
      <protection locked="0"/>
    </xf>
    <xf numFmtId="4" fontId="0" fillId="7" borderId="66" xfId="0" applyNumberFormat="1" applyFont="1" applyFill="1" applyBorder="1" applyAlignment="1" applyProtection="1">
      <alignment vertical="center"/>
      <protection locked="0"/>
    </xf>
    <xf numFmtId="3" fontId="49" fillId="12" borderId="69" xfId="0" applyNumberFormat="1" applyFont="1" applyFill="1" applyBorder="1" applyAlignment="1">
      <alignment horizontal="center" vertical="center"/>
    </xf>
    <xf numFmtId="0" fontId="0" fillId="0" borderId="69" xfId="0" applyBorder="1" applyAlignment="1">
      <alignment horizontal="center" vertical="center"/>
    </xf>
    <xf numFmtId="0" fontId="80" fillId="20" borderId="0" xfId="0" applyFont="1" applyFill="1" applyBorder="1" applyAlignment="1">
      <alignment vertical="top" wrapText="1"/>
    </xf>
    <xf numFmtId="0" fontId="81" fillId="20" borderId="0" xfId="0" applyFont="1" applyFill="1" applyAlignment="1">
      <alignment vertical="top"/>
    </xf>
    <xf numFmtId="4" fontId="0" fillId="0" borderId="66" xfId="0" applyNumberFormat="1" applyBorder="1" applyAlignment="1" applyProtection="1">
      <alignment vertical="center"/>
      <protection locked="0"/>
    </xf>
    <xf numFmtId="0" fontId="57" fillId="7" borderId="38" xfId="0" applyFont="1" applyFill="1" applyBorder="1" applyAlignment="1">
      <alignment horizontal="center" vertical="center"/>
    </xf>
    <xf numFmtId="0" fontId="57" fillId="7" borderId="0" xfId="0" applyFont="1" applyFill="1" applyBorder="1" applyAlignment="1">
      <alignment horizontal="center" vertical="center"/>
    </xf>
    <xf numFmtId="0" fontId="68" fillId="7" borderId="0" xfId="0" applyFont="1" applyFill="1" applyBorder="1" applyAlignment="1">
      <alignment horizontal="center" vertical="center"/>
    </xf>
    <xf numFmtId="0" fontId="59" fillId="20" borderId="0" xfId="0" applyFont="1" applyFill="1" applyBorder="1" applyAlignment="1">
      <alignment horizontal="center" vertical="center"/>
    </xf>
    <xf numFmtId="0" fontId="52" fillId="12" borderId="92" xfId="0" applyFont="1" applyFill="1" applyBorder="1" applyAlignment="1">
      <alignment horizontal="center" vertical="center"/>
    </xf>
    <xf numFmtId="0" fontId="52" fillId="12" borderId="0" xfId="0" applyFont="1" applyFill="1" applyBorder="1" applyAlignment="1">
      <alignment horizontal="center" vertical="center"/>
    </xf>
    <xf numFmtId="0" fontId="53" fillId="12" borderId="0" xfId="0" applyFont="1" applyFill="1" applyBorder="1" applyAlignment="1">
      <alignment vertical="center" wrapText="1"/>
    </xf>
    <xf numFmtId="0" fontId="47" fillId="12" borderId="43" xfId="0" applyFont="1" applyFill="1" applyBorder="1" applyAlignment="1">
      <alignment vertical="center"/>
    </xf>
    <xf numFmtId="0" fontId="47" fillId="12" borderId="68" xfId="0" applyFont="1" applyFill="1" applyBorder="1" applyAlignment="1">
      <alignment vertical="center"/>
    </xf>
    <xf numFmtId="4" fontId="0" fillId="7" borderId="91" xfId="0" applyNumberFormat="1" applyFont="1" applyFill="1" applyBorder="1" applyAlignment="1" applyProtection="1">
      <alignment vertical="center"/>
      <protection/>
    </xf>
    <xf numFmtId="4" fontId="0" fillId="7" borderId="67" xfId="0" applyNumberFormat="1" applyFont="1" applyFill="1" applyBorder="1" applyAlignment="1" applyProtection="1">
      <alignment vertical="center"/>
      <protection/>
    </xf>
    <xf numFmtId="0" fontId="52" fillId="12" borderId="0" xfId="0" applyFont="1" applyFill="1" applyBorder="1" applyAlignment="1">
      <alignment vertical="center" wrapText="1"/>
    </xf>
    <xf numFmtId="0" fontId="55" fillId="20" borderId="0" xfId="0" applyFont="1" applyFill="1" applyBorder="1" applyAlignment="1">
      <alignment vertical="center"/>
    </xf>
    <xf numFmtId="0" fontId="1" fillId="7" borderId="93" xfId="0" applyFont="1" applyFill="1" applyBorder="1" applyAlignment="1">
      <alignment horizontal="center" vertical="center"/>
    </xf>
    <xf numFmtId="0" fontId="1" fillId="7" borderId="94" xfId="0" applyFont="1" applyFill="1" applyBorder="1" applyAlignment="1">
      <alignment horizontal="center" vertical="center"/>
    </xf>
    <xf numFmtId="0" fontId="1" fillId="7" borderId="95" xfId="0" applyFont="1" applyFill="1" applyBorder="1" applyAlignment="1">
      <alignment horizontal="center" vertical="center"/>
    </xf>
    <xf numFmtId="0" fontId="0" fillId="7" borderId="66" xfId="0" applyFont="1" applyFill="1" applyBorder="1" applyAlignment="1" applyProtection="1">
      <alignment vertical="center"/>
      <protection/>
    </xf>
    <xf numFmtId="173" fontId="0" fillId="7" borderId="91" xfId="0" applyNumberFormat="1" applyFont="1" applyFill="1" applyBorder="1" applyAlignment="1" applyProtection="1">
      <alignment horizontal="center" vertical="center"/>
      <protection locked="0"/>
    </xf>
    <xf numFmtId="173" fontId="0" fillId="7" borderId="67" xfId="0" applyNumberFormat="1" applyFont="1" applyFill="1" applyBorder="1" applyAlignment="1" applyProtection="1">
      <alignment horizontal="center" vertical="center"/>
      <protection locked="0"/>
    </xf>
    <xf numFmtId="0" fontId="0" fillId="0" borderId="67" xfId="0" applyBorder="1" applyAlignment="1">
      <alignment horizontal="center" vertical="center"/>
    </xf>
    <xf numFmtId="0" fontId="0" fillId="0" borderId="66" xfId="0" applyBorder="1" applyAlignment="1">
      <alignment horizontal="center" vertical="center"/>
    </xf>
    <xf numFmtId="0" fontId="47" fillId="7" borderId="96" xfId="0" applyFont="1" applyFill="1" applyBorder="1" applyAlignment="1">
      <alignment/>
    </xf>
    <xf numFmtId="0" fontId="47" fillId="7" borderId="0" xfId="0" applyFont="1" applyFill="1" applyBorder="1" applyAlignment="1">
      <alignment/>
    </xf>
    <xf numFmtId="173" fontId="0" fillId="7" borderId="66" xfId="0" applyNumberFormat="1" applyFont="1" applyFill="1" applyBorder="1" applyAlignment="1" applyProtection="1">
      <alignment horizontal="center" vertical="center"/>
      <protection locked="0"/>
    </xf>
    <xf numFmtId="0" fontId="54" fillId="21" borderId="0" xfId="0" applyFont="1" applyFill="1" applyBorder="1" applyAlignment="1">
      <alignment horizontal="center" vertical="center"/>
    </xf>
    <xf numFmtId="0" fontId="49" fillId="12" borderId="0" xfId="0" applyFont="1" applyFill="1" applyBorder="1" applyAlignment="1">
      <alignment horizontal="center" vertical="center"/>
    </xf>
    <xf numFmtId="0" fontId="49" fillId="12" borderId="69" xfId="0" applyFont="1" applyFill="1" applyBorder="1" applyAlignment="1">
      <alignment horizontal="center" vertical="center"/>
    </xf>
    <xf numFmtId="0" fontId="0" fillId="0" borderId="69" xfId="0" applyBorder="1" applyAlignment="1">
      <alignment vertical="center"/>
    </xf>
    <xf numFmtId="0" fontId="52" fillId="12" borderId="68" xfId="0" applyFont="1" applyFill="1" applyBorder="1" applyAlignment="1">
      <alignment vertical="center" wrapText="1"/>
    </xf>
    <xf numFmtId="0" fontId="0" fillId="0" borderId="97" xfId="0" applyBorder="1" applyAlignment="1">
      <alignment/>
    </xf>
    <xf numFmtId="14" fontId="0" fillId="7" borderId="91" xfId="0" applyNumberFormat="1" applyFont="1" applyFill="1" applyBorder="1" applyAlignment="1" applyProtection="1">
      <alignment horizontal="center" vertical="center"/>
      <protection locked="0"/>
    </xf>
    <xf numFmtId="0" fontId="0" fillId="7" borderId="67" xfId="0" applyFont="1" applyFill="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3" fontId="0" fillId="7" borderId="91" xfId="0" applyNumberFormat="1" applyFont="1" applyFill="1" applyBorder="1" applyAlignment="1" applyProtection="1">
      <alignment horizontal="left" vertical="center"/>
      <protection locked="0"/>
    </xf>
    <xf numFmtId="3" fontId="0" fillId="7" borderId="67" xfId="0" applyNumberFormat="1" applyFont="1" applyFill="1" applyBorder="1" applyAlignment="1" applyProtection="1">
      <alignment horizontal="left" vertical="center"/>
      <protection locked="0"/>
    </xf>
    <xf numFmtId="0" fontId="50" fillId="12" borderId="0" xfId="0" applyFont="1" applyFill="1" applyBorder="1" applyAlignment="1">
      <alignment vertical="center"/>
    </xf>
    <xf numFmtId="0" fontId="53" fillId="12" borderId="0" xfId="0" applyFont="1" applyFill="1" applyBorder="1" applyAlignment="1">
      <alignment horizontal="center" vertical="center"/>
    </xf>
    <xf numFmtId="0" fontId="49" fillId="12" borderId="98" xfId="0" applyFont="1" applyFill="1" applyBorder="1" applyAlignment="1">
      <alignment vertical="center"/>
    </xf>
    <xf numFmtId="0" fontId="0" fillId="0" borderId="98" xfId="0" applyBorder="1" applyAlignment="1">
      <alignment vertical="center"/>
    </xf>
    <xf numFmtId="0" fontId="58" fillId="12" borderId="0" xfId="0" applyFont="1" applyFill="1" applyBorder="1" applyAlignment="1">
      <alignment horizontal="right" vertical="center"/>
    </xf>
    <xf numFmtId="49" fontId="47" fillId="12" borderId="0" xfId="0" applyNumberFormat="1" applyFont="1" applyFill="1" applyAlignment="1">
      <alignment vertical="center"/>
    </xf>
    <xf numFmtId="49" fontId="1" fillId="7" borderId="91" xfId="0" applyNumberFormat="1" applyFont="1" applyFill="1" applyBorder="1" applyAlignment="1" applyProtection="1">
      <alignment horizontal="center" vertical="center"/>
      <protection locked="0"/>
    </xf>
    <xf numFmtId="0" fontId="0" fillId="0" borderId="66" xfId="0" applyBorder="1" applyAlignment="1" applyProtection="1">
      <alignment vertical="center"/>
      <protection locked="0"/>
    </xf>
    <xf numFmtId="49" fontId="52" fillId="12" borderId="0" xfId="0" applyNumberFormat="1" applyFont="1" applyFill="1" applyAlignment="1">
      <alignment horizontal="center" vertical="center"/>
    </xf>
    <xf numFmtId="49" fontId="47" fillId="5" borderId="0" xfId="0" applyNumberFormat="1" applyFont="1" applyFill="1" applyAlignment="1">
      <alignment vertical="center"/>
    </xf>
    <xf numFmtId="0" fontId="68" fillId="12" borderId="43" xfId="0" applyFont="1" applyFill="1" applyBorder="1" applyAlignment="1">
      <alignment vertical="center"/>
    </xf>
    <xf numFmtId="0" fontId="68" fillId="12" borderId="0" xfId="0" applyFont="1" applyFill="1" applyAlignment="1">
      <alignment vertical="center"/>
    </xf>
    <xf numFmtId="0" fontId="68" fillId="12" borderId="0" xfId="0" applyFont="1" applyFill="1" applyAlignment="1">
      <alignment vertical="center"/>
    </xf>
    <xf numFmtId="0" fontId="51" fillId="0" borderId="0" xfId="0" applyFont="1" applyAlignment="1">
      <alignment vertical="center"/>
    </xf>
    <xf numFmtId="0" fontId="30" fillId="0" borderId="0" xfId="0" applyFont="1" applyAlignment="1">
      <alignment vertical="center"/>
    </xf>
    <xf numFmtId="0" fontId="30" fillId="0" borderId="68" xfId="0" applyFont="1" applyBorder="1" applyAlignment="1">
      <alignment vertical="center"/>
    </xf>
    <xf numFmtId="0" fontId="53" fillId="12" borderId="0" xfId="0" applyFont="1" applyFill="1" applyAlignment="1" applyProtection="1">
      <alignment vertical="center"/>
      <protection/>
    </xf>
    <xf numFmtId="0" fontId="0" fillId="0" borderId="0" xfId="0" applyAlignment="1" applyProtection="1">
      <alignment vertical="center"/>
      <protection/>
    </xf>
    <xf numFmtId="4" fontId="0" fillId="7" borderId="91" xfId="0" applyNumberFormat="1" applyFont="1" applyFill="1" applyBorder="1" applyAlignment="1" applyProtection="1">
      <alignment vertical="center"/>
      <protection locked="0"/>
    </xf>
    <xf numFmtId="0" fontId="47" fillId="12" borderId="0" xfId="0" applyFont="1" applyFill="1" applyAlignment="1">
      <alignment vertical="center"/>
    </xf>
    <xf numFmtId="0" fontId="50" fillId="12" borderId="0" xfId="0" applyFont="1" applyFill="1" applyAlignment="1">
      <alignment vertical="center"/>
    </xf>
    <xf numFmtId="0" fontId="49" fillId="12" borderId="0" xfId="0" applyFont="1" applyFill="1" applyAlignment="1">
      <alignment vertical="center"/>
    </xf>
    <xf numFmtId="0" fontId="47" fillId="0" borderId="0" xfId="0" applyFont="1" applyAlignment="1">
      <alignment vertical="center"/>
    </xf>
    <xf numFmtId="0" fontId="49" fillId="12" borderId="0" xfId="0" applyFont="1" applyFill="1" applyBorder="1" applyAlignment="1">
      <alignment horizontal="right" wrapText="1"/>
    </xf>
    <xf numFmtId="1" fontId="0" fillId="7" borderId="91" xfId="0" applyNumberFormat="1" applyFont="1" applyFill="1" applyBorder="1" applyAlignment="1" applyProtection="1">
      <alignment horizontal="center" vertical="center"/>
      <protection locked="0"/>
    </xf>
    <xf numFmtId="1" fontId="0" fillId="7" borderId="67" xfId="0" applyNumberFormat="1" applyFont="1" applyFill="1" applyBorder="1" applyAlignment="1" applyProtection="1">
      <alignment horizontal="center" vertical="center"/>
      <protection locked="0"/>
    </xf>
    <xf numFmtId="1" fontId="0" fillId="7" borderId="66" xfId="0" applyNumberFormat="1" applyFont="1" applyFill="1" applyBorder="1" applyAlignment="1" applyProtection="1">
      <alignment horizontal="center" vertical="center"/>
      <protection locked="0"/>
    </xf>
    <xf numFmtId="49" fontId="0" fillId="7" borderId="91" xfId="0" applyNumberFormat="1" applyFont="1" applyFill="1" applyBorder="1" applyAlignment="1" applyProtection="1">
      <alignment horizontal="center" vertical="center"/>
      <protection locked="0"/>
    </xf>
    <xf numFmtId="0" fontId="0" fillId="7" borderId="67" xfId="0" applyFont="1" applyFill="1" applyBorder="1" applyAlignment="1" applyProtection="1">
      <alignment horizontal="center" vertical="center"/>
      <protection locked="0"/>
    </xf>
    <xf numFmtId="0" fontId="0" fillId="7" borderId="66" xfId="0" applyFont="1" applyFill="1" applyBorder="1" applyAlignment="1" applyProtection="1">
      <alignment horizontal="center" vertical="center"/>
      <protection locked="0"/>
    </xf>
    <xf numFmtId="0" fontId="0" fillId="7" borderId="67" xfId="0" applyNumberFormat="1" applyFont="1" applyFill="1" applyBorder="1" applyAlignment="1" applyProtection="1">
      <alignment horizontal="center" vertical="center"/>
      <protection locked="0"/>
    </xf>
    <xf numFmtId="0" fontId="0" fillId="7" borderId="66" xfId="0" applyNumberFormat="1" applyFont="1" applyFill="1" applyBorder="1" applyAlignment="1" applyProtection="1">
      <alignment horizontal="center" vertical="center"/>
      <protection locked="0"/>
    </xf>
    <xf numFmtId="0" fontId="49" fillId="12" borderId="67" xfId="0" applyFont="1" applyFill="1" applyBorder="1" applyAlignment="1">
      <alignment vertical="center"/>
    </xf>
    <xf numFmtId="0" fontId="47" fillId="12" borderId="43" xfId="0" applyFont="1" applyFill="1" applyBorder="1" applyAlignment="1">
      <alignment vertical="center"/>
    </xf>
    <xf numFmtId="0" fontId="47" fillId="12" borderId="68" xfId="0" applyFont="1" applyFill="1" applyBorder="1" applyAlignment="1">
      <alignment vertical="center"/>
    </xf>
    <xf numFmtId="0" fontId="0" fillId="7" borderId="91" xfId="0" applyFont="1" applyFill="1" applyBorder="1" applyAlignment="1" applyProtection="1">
      <alignment horizontal="center" vertical="center"/>
      <protection locked="0"/>
    </xf>
    <xf numFmtId="0" fontId="49" fillId="12" borderId="0" xfId="0" applyFont="1" applyFill="1" applyBorder="1" applyAlignment="1">
      <alignment vertical="center"/>
    </xf>
    <xf numFmtId="49" fontId="0" fillId="7" borderId="67" xfId="0" applyNumberFormat="1" applyFont="1" applyFill="1" applyBorder="1" applyAlignment="1" applyProtection="1">
      <alignment horizontal="center" vertical="center"/>
      <protection locked="0"/>
    </xf>
    <xf numFmtId="49" fontId="0" fillId="0" borderId="67" xfId="0" applyNumberFormat="1" applyFont="1" applyBorder="1" applyAlignment="1" applyProtection="1">
      <alignment horizontal="center" vertical="center"/>
      <protection locked="0"/>
    </xf>
    <xf numFmtId="49" fontId="0" fillId="0" borderId="66" xfId="0" applyNumberFormat="1" applyFont="1" applyBorder="1" applyAlignment="1" applyProtection="1">
      <alignment horizontal="center" vertical="center"/>
      <protection locked="0"/>
    </xf>
    <xf numFmtId="0" fontId="0" fillId="7" borderId="91" xfId="0" applyNumberFormat="1" applyFont="1" applyFill="1" applyBorder="1" applyAlignment="1" applyProtection="1">
      <alignment horizontal="center" vertical="center"/>
      <protection locked="0"/>
    </xf>
    <xf numFmtId="0" fontId="0" fillId="7" borderId="91" xfId="0" applyNumberFormat="1" applyFont="1" applyFill="1" applyBorder="1" applyAlignment="1" applyProtection="1">
      <alignment vertical="center"/>
      <protection locked="0"/>
    </xf>
    <xf numFmtId="0" fontId="0" fillId="7" borderId="67" xfId="0" applyNumberFormat="1" applyFont="1" applyFill="1" applyBorder="1" applyAlignment="1" applyProtection="1">
      <alignment vertical="center"/>
      <protection locked="0"/>
    </xf>
    <xf numFmtId="0" fontId="0" fillId="7" borderId="66" xfId="0" applyNumberFormat="1" applyFont="1" applyFill="1" applyBorder="1" applyAlignment="1" applyProtection="1">
      <alignment vertical="center"/>
      <protection locked="0"/>
    </xf>
    <xf numFmtId="0" fontId="53" fillId="12" borderId="0" xfId="0" applyFont="1" applyFill="1" applyAlignment="1">
      <alignment vertical="center" wrapText="1"/>
    </xf>
    <xf numFmtId="0" fontId="49" fillId="12" borderId="0" xfId="0" applyNumberFormat="1" applyFont="1" applyFill="1" applyAlignment="1">
      <alignment vertical="center"/>
    </xf>
    <xf numFmtId="0" fontId="47" fillId="0" borderId="0" xfId="0" applyNumberFormat="1" applyFont="1" applyAlignment="1">
      <alignment vertical="center"/>
    </xf>
    <xf numFmtId="0" fontId="0" fillId="0" borderId="67" xfId="0" applyNumberFormat="1" applyFont="1" applyBorder="1" applyAlignment="1">
      <alignment vertical="center"/>
    </xf>
    <xf numFmtId="0" fontId="0" fillId="0" borderId="66" xfId="0" applyNumberFormat="1" applyFont="1" applyBorder="1" applyAlignment="1">
      <alignment vertical="center"/>
    </xf>
    <xf numFmtId="0" fontId="47" fillId="12" borderId="0" xfId="0" applyFont="1" applyFill="1" applyAlignment="1">
      <alignment vertical="center"/>
    </xf>
    <xf numFmtId="4" fontId="0" fillId="7" borderId="91" xfId="0" applyNumberFormat="1" applyFont="1" applyFill="1" applyBorder="1" applyAlignment="1" applyProtection="1" quotePrefix="1">
      <alignment vertical="center"/>
      <protection locked="0"/>
    </xf>
    <xf numFmtId="4" fontId="0" fillId="7" borderId="67" xfId="0" applyNumberFormat="1" applyFont="1" applyFill="1" applyBorder="1" applyAlignment="1" applyProtection="1" quotePrefix="1">
      <alignment vertical="center"/>
      <protection locked="0"/>
    </xf>
    <xf numFmtId="0" fontId="53" fillId="12" borderId="0" xfId="0" applyFont="1" applyFill="1" applyAlignment="1">
      <alignment vertical="center"/>
    </xf>
    <xf numFmtId="0" fontId="53" fillId="12" borderId="68" xfId="0" applyFont="1" applyFill="1" applyBorder="1" applyAlignment="1">
      <alignment vertical="center"/>
    </xf>
    <xf numFmtId="4" fontId="0" fillId="7" borderId="66" xfId="0" applyNumberFormat="1" applyFont="1" applyFill="1" applyBorder="1" applyAlignment="1" applyProtection="1">
      <alignment vertical="center"/>
      <protection/>
    </xf>
    <xf numFmtId="0" fontId="0" fillId="7" borderId="91" xfId="0" applyFont="1" applyFill="1" applyBorder="1" applyAlignment="1" applyProtection="1">
      <alignment horizontal="left" vertical="center"/>
      <protection locked="0"/>
    </xf>
    <xf numFmtId="0" fontId="0" fillId="7" borderId="67" xfId="0" applyFont="1" applyFill="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0" fontId="49" fillId="12" borderId="92" xfId="0" applyFont="1" applyFill="1" applyBorder="1" applyAlignment="1">
      <alignment vertical="center"/>
    </xf>
    <xf numFmtId="14" fontId="0" fillId="7" borderId="91" xfId="0" applyNumberFormat="1" applyFont="1" applyFill="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47" fillId="12" borderId="0" xfId="0" applyFont="1" applyFill="1" applyBorder="1" applyAlignment="1">
      <alignment vertical="center"/>
    </xf>
    <xf numFmtId="3" fontId="0" fillId="7" borderId="91" xfId="0" applyNumberFormat="1" applyFont="1" applyFill="1" applyBorder="1" applyAlignment="1" applyProtection="1">
      <alignment horizontal="left" vertical="center"/>
      <protection locked="0"/>
    </xf>
    <xf numFmtId="3" fontId="0" fillId="7" borderId="67" xfId="0" applyNumberFormat="1" applyFont="1" applyFill="1" applyBorder="1" applyAlignment="1" applyProtection="1">
      <alignment horizontal="left" vertical="center"/>
      <protection locked="0"/>
    </xf>
    <xf numFmtId="3" fontId="0" fillId="7" borderId="66" xfId="0" applyNumberFormat="1" applyFont="1" applyFill="1" applyBorder="1" applyAlignment="1" applyProtection="1">
      <alignment horizontal="left" vertical="center"/>
      <protection locked="0"/>
    </xf>
    <xf numFmtId="0" fontId="47" fillId="0" borderId="92" xfId="0" applyFont="1" applyBorder="1" applyAlignment="1">
      <alignment vertical="center"/>
    </xf>
    <xf numFmtId="0" fontId="47" fillId="20" borderId="0" xfId="0" applyFont="1" applyFill="1" applyAlignment="1">
      <alignment vertical="center"/>
    </xf>
    <xf numFmtId="0" fontId="0" fillId="7" borderId="93" xfId="0" applyFont="1" applyFill="1" applyBorder="1" applyAlignment="1" applyProtection="1">
      <alignment horizontal="center" vertical="center"/>
      <protection locked="0"/>
    </xf>
    <xf numFmtId="0" fontId="0" fillId="7" borderId="94" xfId="0" applyFont="1" applyFill="1" applyBorder="1" applyAlignment="1" applyProtection="1">
      <alignment horizontal="center" vertical="center"/>
      <protection locked="0"/>
    </xf>
    <xf numFmtId="0" fontId="0" fillId="0" borderId="94"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54" fillId="20" borderId="0" xfId="0" applyFont="1" applyFill="1" applyAlignment="1">
      <alignment vertical="center"/>
    </xf>
    <xf numFmtId="0" fontId="54" fillId="21" borderId="0" xfId="0" applyFont="1" applyFill="1" applyAlignment="1">
      <alignment horizontal="center" vertical="center"/>
    </xf>
    <xf numFmtId="0" fontId="0" fillId="20" borderId="0" xfId="0" applyFill="1" applyAlignment="1">
      <alignment vertical="center"/>
    </xf>
    <xf numFmtId="0" fontId="0" fillId="0" borderId="67" xfId="0"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7" borderId="66" xfId="0" applyFont="1" applyFill="1" applyBorder="1" applyAlignment="1" applyProtection="1">
      <alignment horizontal="left" vertical="center"/>
      <protection locked="0"/>
    </xf>
    <xf numFmtId="0" fontId="52" fillId="12" borderId="0" xfId="0" applyFont="1" applyFill="1" applyAlignment="1">
      <alignment horizontal="center" vertical="center"/>
    </xf>
    <xf numFmtId="49" fontId="0" fillId="7" borderId="91" xfId="0" applyNumberFormat="1" applyFont="1" applyFill="1" applyBorder="1" applyAlignment="1" applyProtection="1">
      <alignment horizontal="left" vertical="center"/>
      <protection locked="0"/>
    </xf>
    <xf numFmtId="14" fontId="47" fillId="7" borderId="91" xfId="0" applyNumberFormat="1" applyFont="1" applyFill="1" applyBorder="1" applyAlignment="1" applyProtection="1">
      <alignment horizontal="center" vertical="center"/>
      <protection locked="0"/>
    </xf>
    <xf numFmtId="0" fontId="47" fillId="7" borderId="67" xfId="0" applyFont="1" applyFill="1" applyBorder="1" applyAlignment="1" applyProtection="1">
      <alignment horizontal="center" vertical="center"/>
      <protection locked="0"/>
    </xf>
    <xf numFmtId="0" fontId="47" fillId="7" borderId="66" xfId="0" applyFont="1" applyFill="1" applyBorder="1" applyAlignment="1" applyProtection="1">
      <alignment horizontal="center" vertical="center"/>
      <protection locked="0"/>
    </xf>
    <xf numFmtId="0" fontId="0" fillId="7" borderId="91" xfId="0" applyFont="1" applyFill="1" applyBorder="1" applyAlignment="1" applyProtection="1">
      <alignment horizontal="center" vertical="center"/>
      <protection locked="0"/>
    </xf>
    <xf numFmtId="0" fontId="0" fillId="7" borderId="66" xfId="0" applyFont="1" applyFill="1" applyBorder="1" applyAlignment="1" applyProtection="1">
      <alignment horizontal="center" vertical="center"/>
      <protection locked="0"/>
    </xf>
    <xf numFmtId="0" fontId="49" fillId="12" borderId="69" xfId="0" applyFont="1" applyFill="1" applyBorder="1" applyAlignment="1">
      <alignment vertical="center"/>
    </xf>
    <xf numFmtId="0" fontId="47" fillId="0" borderId="69" xfId="0" applyFont="1" applyBorder="1" applyAlignment="1">
      <alignment vertical="center"/>
    </xf>
    <xf numFmtId="0" fontId="49" fillId="12" borderId="0" xfId="0" applyFont="1" applyFill="1" applyBorder="1" applyAlignment="1">
      <alignment horizontal="right" vertical="center"/>
    </xf>
    <xf numFmtId="0" fontId="23" fillId="12" borderId="0" xfId="0" applyFont="1" applyFill="1" applyAlignment="1">
      <alignment horizontal="center"/>
    </xf>
    <xf numFmtId="0" fontId="54" fillId="20" borderId="0" xfId="0" applyFont="1" applyFill="1" applyAlignment="1">
      <alignment/>
    </xf>
    <xf numFmtId="0" fontId="50" fillId="12" borderId="0" xfId="0" applyFont="1" applyFill="1" applyAlignment="1">
      <alignment horizontal="center" vertical="center"/>
    </xf>
    <xf numFmtId="0" fontId="0" fillId="12" borderId="43" xfId="0" applyFill="1" applyBorder="1" applyAlignment="1">
      <alignment vertical="center"/>
    </xf>
    <xf numFmtId="0" fontId="0" fillId="12" borderId="68" xfId="0" applyFill="1" applyBorder="1" applyAlignment="1">
      <alignment vertical="center"/>
    </xf>
    <xf numFmtId="0" fontId="49" fillId="12" borderId="69" xfId="0" applyFont="1" applyFill="1" applyBorder="1" applyAlignment="1">
      <alignment vertical="center" wrapText="1"/>
    </xf>
    <xf numFmtId="0" fontId="0" fillId="0" borderId="69" xfId="0" applyBorder="1" applyAlignment="1">
      <alignment vertical="center" wrapText="1"/>
    </xf>
    <xf numFmtId="0" fontId="52" fillId="7" borderId="70" xfId="0" applyFont="1" applyFill="1" applyBorder="1" applyAlignment="1">
      <alignment horizontal="center"/>
    </xf>
    <xf numFmtId="0" fontId="52" fillId="7" borderId="69" xfId="0" applyFont="1" applyFill="1" applyBorder="1" applyAlignment="1">
      <alignment horizontal="center"/>
    </xf>
    <xf numFmtId="0" fontId="52" fillId="7" borderId="99" xfId="0" applyFont="1" applyFill="1" applyBorder="1" applyAlignment="1">
      <alignment horizontal="center"/>
    </xf>
    <xf numFmtId="0" fontId="52" fillId="7" borderId="43" xfId="0" applyFont="1" applyFill="1" applyBorder="1" applyAlignment="1">
      <alignment horizontal="center"/>
    </xf>
    <xf numFmtId="0" fontId="52" fillId="7" borderId="0" xfId="0" applyFont="1" applyFill="1" applyBorder="1" applyAlignment="1">
      <alignment horizontal="center"/>
    </xf>
    <xf numFmtId="0" fontId="52" fillId="7" borderId="68" xfId="0" applyFont="1" applyFill="1" applyBorder="1" applyAlignment="1">
      <alignment horizontal="center"/>
    </xf>
    <xf numFmtId="0" fontId="52" fillId="7" borderId="71" xfId="0" applyFont="1" applyFill="1" applyBorder="1" applyAlignment="1">
      <alignment horizontal="center"/>
    </xf>
    <xf numFmtId="0" fontId="52" fillId="7" borderId="92" xfId="0" applyFont="1" applyFill="1" applyBorder="1" applyAlignment="1">
      <alignment horizontal="center"/>
    </xf>
    <xf numFmtId="0" fontId="52" fillId="7" borderId="100" xfId="0" applyFont="1" applyFill="1" applyBorder="1" applyAlignment="1">
      <alignment horizontal="center"/>
    </xf>
    <xf numFmtId="0" fontId="47" fillId="7" borderId="38" xfId="0" applyFont="1" applyFill="1" applyBorder="1" applyAlignment="1">
      <alignment/>
    </xf>
    <xf numFmtId="0" fontId="0" fillId="12" borderId="0" xfId="0" applyFill="1" applyAlignment="1">
      <alignment/>
    </xf>
    <xf numFmtId="0" fontId="48" fillId="7" borderId="38" xfId="0" applyFont="1" applyFill="1" applyBorder="1" applyAlignment="1">
      <alignment horizontal="center" vertical="center"/>
    </xf>
    <xf numFmtId="0" fontId="48" fillId="7" borderId="0" xfId="0" applyFont="1" applyFill="1" applyBorder="1" applyAlignment="1">
      <alignment horizontal="center" vertical="center"/>
    </xf>
    <xf numFmtId="0" fontId="49" fillId="7" borderId="38" xfId="0" applyFont="1" applyFill="1" applyBorder="1" applyAlignment="1">
      <alignment horizontal="center" vertical="center"/>
    </xf>
    <xf numFmtId="0" fontId="49" fillId="7" borderId="0" xfId="0" applyFont="1" applyFill="1" applyBorder="1" applyAlignment="1">
      <alignment horizontal="center" vertical="center"/>
    </xf>
    <xf numFmtId="0" fontId="12" fillId="0" borderId="0" xfId="0" applyFont="1" applyAlignment="1">
      <alignment/>
    </xf>
    <xf numFmtId="0" fontId="49" fillId="7" borderId="0" xfId="0" applyFont="1" applyFill="1" applyBorder="1" applyAlignment="1">
      <alignment horizontal="center"/>
    </xf>
    <xf numFmtId="0" fontId="49" fillId="7" borderId="41" xfId="0" applyFont="1" applyFill="1" applyBorder="1" applyAlignment="1">
      <alignment horizontal="center"/>
    </xf>
    <xf numFmtId="0" fontId="0" fillId="0" borderId="91" xfId="0" applyFont="1" applyBorder="1" applyAlignment="1">
      <alignment horizontal="center"/>
    </xf>
    <xf numFmtId="0" fontId="0" fillId="0" borderId="67" xfId="0" applyFont="1" applyBorder="1" applyAlignment="1">
      <alignment horizontal="center"/>
    </xf>
    <xf numFmtId="0" fontId="0" fillId="0" borderId="66" xfId="0" applyFont="1" applyBorder="1" applyAlignment="1">
      <alignment horizontal="center"/>
    </xf>
    <xf numFmtId="0" fontId="0" fillId="0" borderId="43" xfId="0" applyBorder="1" applyAlignment="1">
      <alignment/>
    </xf>
    <xf numFmtId="0" fontId="1" fillId="7" borderId="91" xfId="0" applyFont="1" applyFill="1" applyBorder="1" applyAlignment="1" applyProtection="1">
      <alignment horizontal="center" vertical="center"/>
      <protection locked="0"/>
    </xf>
    <xf numFmtId="0" fontId="52" fillId="12" borderId="0" xfId="0" applyFont="1" applyFill="1" applyAlignment="1">
      <alignment horizontal="center" vertical="center"/>
    </xf>
    <xf numFmtId="0" fontId="53" fillId="12" borderId="0" xfId="0" applyFont="1" applyFill="1" applyBorder="1" applyAlignment="1">
      <alignment vertical="center" wrapText="1"/>
    </xf>
    <xf numFmtId="0" fontId="0" fillId="0" borderId="68" xfId="0" applyBorder="1" applyAlignment="1">
      <alignment vertical="center" wrapText="1"/>
    </xf>
    <xf numFmtId="0" fontId="1" fillId="7" borderId="42" xfId="0" applyFont="1" applyFill="1" applyBorder="1" applyAlignment="1" applyProtection="1">
      <alignment horizontal="center" vertical="center"/>
      <protection locked="0"/>
    </xf>
    <xf numFmtId="0" fontId="0" fillId="0" borderId="42" xfId="0" applyBorder="1" applyAlignment="1" applyProtection="1">
      <alignment vertical="center"/>
      <protection locked="0"/>
    </xf>
    <xf numFmtId="0" fontId="53" fillId="12" borderId="0" xfId="0" applyFont="1" applyFill="1" applyBorder="1" applyAlignment="1">
      <alignment vertical="center"/>
    </xf>
    <xf numFmtId="0" fontId="53" fillId="12" borderId="43" xfId="0" applyFont="1" applyFill="1" applyBorder="1" applyAlignment="1">
      <alignment vertical="center"/>
    </xf>
    <xf numFmtId="0" fontId="53" fillId="12" borderId="0" xfId="0" applyFont="1" applyFill="1" applyAlignment="1">
      <alignment vertical="center"/>
    </xf>
    <xf numFmtId="0" fontId="59" fillId="20" borderId="0" xfId="0" applyFont="1" applyFill="1" applyAlignment="1">
      <alignment vertical="center"/>
    </xf>
    <xf numFmtId="0" fontId="0" fillId="7" borderId="91" xfId="0" applyFill="1" applyBorder="1" applyAlignment="1" applyProtection="1">
      <alignment vertical="center"/>
      <protection locked="0"/>
    </xf>
    <xf numFmtId="0" fontId="0" fillId="7" borderId="67" xfId="0" applyFill="1" applyBorder="1" applyAlignment="1" applyProtection="1">
      <alignment vertical="center"/>
      <protection locked="0"/>
    </xf>
    <xf numFmtId="0" fontId="0" fillId="7" borderId="66" xfId="0" applyFill="1" applyBorder="1" applyAlignment="1" applyProtection="1">
      <alignment vertical="center"/>
      <protection locked="0"/>
    </xf>
    <xf numFmtId="0" fontId="0" fillId="12" borderId="0" xfId="0" applyFill="1" applyBorder="1" applyAlignment="1">
      <alignment vertical="center"/>
    </xf>
    <xf numFmtId="0" fontId="0" fillId="7" borderId="91" xfId="0" applyFont="1" applyFill="1" applyBorder="1" applyAlignment="1" applyProtection="1">
      <alignment horizontal="left" vertical="center"/>
      <protection locked="0"/>
    </xf>
    <xf numFmtId="0" fontId="0" fillId="7" borderId="67" xfId="0" applyFont="1" applyFill="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0" fontId="52" fillId="12" borderId="0" xfId="0" applyFont="1" applyFill="1" applyAlignment="1">
      <alignment horizontal="left" vertical="center"/>
    </xf>
    <xf numFmtId="0" fontId="23" fillId="7" borderId="45" xfId="0" applyFont="1" applyFill="1" applyBorder="1" applyAlignment="1">
      <alignment horizontal="center"/>
    </xf>
    <xf numFmtId="0" fontId="23" fillId="7" borderId="74" xfId="0" applyFont="1" applyFill="1" applyBorder="1" applyAlignment="1">
      <alignment horizontal="center"/>
    </xf>
    <xf numFmtId="0" fontId="1" fillId="7" borderId="0" xfId="0" applyFont="1" applyFill="1" applyAlignment="1" applyProtection="1">
      <alignment horizontal="center"/>
      <protection/>
    </xf>
    <xf numFmtId="0" fontId="12" fillId="7" borderId="0" xfId="0" applyFont="1" applyFill="1" applyAlignment="1" applyProtection="1">
      <alignment horizontal="left" wrapText="1"/>
      <protection/>
    </xf>
    <xf numFmtId="0" fontId="0" fillId="7" borderId="0" xfId="0" applyFill="1" applyAlignment="1" applyProtection="1">
      <alignment wrapText="1"/>
      <protection/>
    </xf>
    <xf numFmtId="0" fontId="71" fillId="2" borderId="0" xfId="0" applyFont="1" applyFill="1" applyAlignment="1" applyProtection="1">
      <alignment horizontal="center"/>
      <protection/>
    </xf>
    <xf numFmtId="0" fontId="67" fillId="2" borderId="0" xfId="0" applyFont="1" applyFill="1" applyAlignment="1" applyProtection="1">
      <alignment horizontal="center" wrapText="1"/>
      <protection/>
    </xf>
    <xf numFmtId="0" fontId="67" fillId="2" borderId="0" xfId="0" applyFont="1" applyFill="1" applyAlignment="1" applyProtection="1">
      <alignment horizontal="center"/>
      <protection/>
    </xf>
    <xf numFmtId="0" fontId="67" fillId="2" borderId="47" xfId="0" applyFont="1" applyFill="1" applyBorder="1" applyAlignment="1" applyProtection="1">
      <alignment horizontal="center"/>
      <protection/>
    </xf>
    <xf numFmtId="0" fontId="30" fillId="7" borderId="101" xfId="0" applyFont="1" applyFill="1" applyBorder="1" applyAlignment="1" applyProtection="1">
      <alignment horizontal="center"/>
      <protection/>
    </xf>
    <xf numFmtId="0" fontId="0" fillId="0" borderId="101" xfId="0" applyBorder="1" applyAlignment="1">
      <alignment horizontal="center"/>
    </xf>
    <xf numFmtId="0" fontId="12" fillId="7" borderId="0" xfId="0" applyFont="1" applyFill="1" applyAlignment="1" applyProtection="1">
      <alignment/>
      <protection/>
    </xf>
    <xf numFmtId="0" fontId="12" fillId="7" borderId="0" xfId="0" applyFont="1" applyFill="1" applyAlignment="1" applyProtection="1">
      <alignment vertical="center" wrapText="1"/>
      <protection/>
    </xf>
    <xf numFmtId="0" fontId="12" fillId="7" borderId="0" xfId="0" applyFont="1" applyFill="1" applyAlignment="1" applyProtection="1">
      <alignment vertical="center"/>
      <protection/>
    </xf>
    <xf numFmtId="0" fontId="30" fillId="2" borderId="78" xfId="0" applyFont="1" applyFill="1" applyBorder="1" applyAlignment="1">
      <alignment vertical="center"/>
    </xf>
    <xf numFmtId="0" fontId="0" fillId="2" borderId="29" xfId="0" applyFill="1" applyBorder="1" applyAlignment="1">
      <alignment vertical="center"/>
    </xf>
    <xf numFmtId="0" fontId="0" fillId="0" borderId="29" xfId="0" applyBorder="1" applyAlignment="1">
      <alignment vertical="center"/>
    </xf>
    <xf numFmtId="0" fontId="0" fillId="0" borderId="79" xfId="0" applyBorder="1" applyAlignment="1">
      <alignment vertical="center"/>
    </xf>
    <xf numFmtId="0" fontId="30" fillId="2" borderId="52" xfId="0" applyFont="1" applyFill="1" applyBorder="1" applyAlignment="1" applyProtection="1">
      <alignment vertical="center"/>
      <protection locked="0"/>
    </xf>
    <xf numFmtId="0" fontId="0" fillId="2" borderId="47" xfId="0" applyFill="1" applyBorder="1" applyAlignment="1" applyProtection="1">
      <alignment vertical="center"/>
      <protection locked="0"/>
    </xf>
    <xf numFmtId="0" fontId="0" fillId="0" borderId="47" xfId="0" applyBorder="1" applyAlignment="1" applyProtection="1">
      <alignment vertical="center"/>
      <protection locked="0"/>
    </xf>
    <xf numFmtId="0" fontId="0" fillId="0" borderId="80" xfId="0" applyBorder="1" applyAlignment="1" applyProtection="1">
      <alignment vertical="center"/>
      <protection locked="0"/>
    </xf>
    <xf numFmtId="14" fontId="0" fillId="7" borderId="29" xfId="0" applyNumberFormat="1" applyFill="1" applyBorder="1" applyAlignment="1" applyProtection="1">
      <alignment horizontal="center"/>
      <protection locked="0"/>
    </xf>
    <xf numFmtId="0" fontId="0" fillId="7" borderId="29" xfId="0" applyFill="1" applyBorder="1" applyAlignment="1" applyProtection="1">
      <alignment horizontal="center"/>
      <protection locked="0"/>
    </xf>
    <xf numFmtId="0" fontId="0" fillId="7" borderId="0" xfId="0" applyFill="1" applyBorder="1" applyAlignment="1" applyProtection="1">
      <alignment horizontal="center"/>
      <protection locked="0"/>
    </xf>
    <xf numFmtId="0" fontId="0" fillId="7" borderId="29" xfId="0" applyFill="1" applyBorder="1" applyAlignment="1" applyProtection="1">
      <alignment/>
      <protection/>
    </xf>
    <xf numFmtId="0" fontId="67" fillId="2" borderId="0" xfId="0" applyFont="1" applyFill="1" applyBorder="1" applyAlignment="1" applyProtection="1">
      <alignment horizontal="center" wrapText="1"/>
      <protection/>
    </xf>
    <xf numFmtId="0" fontId="67" fillId="2" borderId="0" xfId="0" applyFont="1" applyFill="1" applyBorder="1" applyAlignment="1" applyProtection="1">
      <alignment horizontal="center"/>
      <protection/>
    </xf>
    <xf numFmtId="0" fontId="30" fillId="2" borderId="78" xfId="0" applyFont="1" applyFill="1" applyBorder="1" applyAlignment="1" applyProtection="1">
      <alignment/>
      <protection/>
    </xf>
    <xf numFmtId="0" fontId="30" fillId="4" borderId="78" xfId="0" applyFont="1" applyFill="1" applyBorder="1" applyAlignment="1">
      <alignment vertical="center" wrapText="1"/>
    </xf>
    <xf numFmtId="0" fontId="30" fillId="4" borderId="38" xfId="0" applyFont="1" applyFill="1" applyBorder="1" applyAlignment="1">
      <alignment vertical="center" wrapText="1"/>
    </xf>
    <xf numFmtId="0" fontId="30" fillId="4" borderId="52" xfId="0" applyFont="1" applyFill="1" applyBorder="1" applyAlignment="1">
      <alignment vertical="center" wrapText="1"/>
    </xf>
    <xf numFmtId="0" fontId="30" fillId="4" borderId="29" xfId="0" applyFont="1" applyFill="1" applyBorder="1" applyAlignment="1">
      <alignment/>
    </xf>
    <xf numFmtId="0" fontId="30" fillId="4" borderId="79" xfId="0" applyFont="1" applyFill="1" applyBorder="1" applyAlignment="1">
      <alignment/>
    </xf>
    <xf numFmtId="0" fontId="30" fillId="4" borderId="41" xfId="0" applyFont="1" applyFill="1" applyBorder="1" applyAlignment="1">
      <alignment/>
    </xf>
    <xf numFmtId="0" fontId="30" fillId="4" borderId="80" xfId="0" applyFont="1" applyFill="1" applyBorder="1" applyAlignment="1">
      <alignment/>
    </xf>
    <xf numFmtId="0" fontId="65" fillId="2" borderId="38" xfId="0" applyFont="1" applyFill="1" applyBorder="1" applyAlignment="1" applyProtection="1">
      <alignment vertical="center"/>
      <protection locked="0"/>
    </xf>
    <xf numFmtId="0" fontId="65" fillId="0" borderId="0" xfId="0" applyFont="1" applyAlignment="1" applyProtection="1">
      <alignment vertical="center"/>
      <protection locked="0"/>
    </xf>
    <xf numFmtId="0" fontId="65" fillId="0" borderId="41" xfId="0" applyFont="1" applyBorder="1" applyAlignment="1" applyProtection="1">
      <alignment vertical="center"/>
      <protection locked="0"/>
    </xf>
    <xf numFmtId="0" fontId="65" fillId="0" borderId="52" xfId="0" applyFont="1" applyBorder="1" applyAlignment="1" applyProtection="1">
      <alignment vertical="center"/>
      <protection locked="0"/>
    </xf>
    <xf numFmtId="0" fontId="65" fillId="0" borderId="47" xfId="0" applyFont="1" applyBorder="1" applyAlignment="1" applyProtection="1">
      <alignment vertical="center"/>
      <protection locked="0"/>
    </xf>
    <xf numFmtId="0" fontId="65" fillId="0" borderId="80" xfId="0" applyFont="1" applyBorder="1" applyAlignment="1" applyProtection="1">
      <alignment vertical="center"/>
      <protection locked="0"/>
    </xf>
    <xf numFmtId="0" fontId="65" fillId="0" borderId="30" xfId="0" applyFont="1" applyBorder="1" applyAlignment="1" applyProtection="1">
      <alignment horizontal="center"/>
      <protection locked="0"/>
    </xf>
    <xf numFmtId="0" fontId="65" fillId="0" borderId="27" xfId="0" applyFont="1" applyBorder="1" applyAlignment="1" applyProtection="1">
      <alignment horizontal="center"/>
      <protection locked="0"/>
    </xf>
    <xf numFmtId="0" fontId="65" fillId="0" borderId="81" xfId="0" applyFont="1" applyBorder="1" applyAlignment="1" applyProtection="1">
      <alignment horizontal="center"/>
      <protection locked="0"/>
    </xf>
    <xf numFmtId="0" fontId="30" fillId="4" borderId="47" xfId="0" applyFont="1" applyFill="1" applyBorder="1" applyAlignment="1">
      <alignment/>
    </xf>
    <xf numFmtId="0" fontId="0" fillId="2" borderId="0" xfId="0" applyFill="1" applyAlignment="1" applyProtection="1">
      <alignment/>
      <protection/>
    </xf>
    <xf numFmtId="0" fontId="65" fillId="2" borderId="0" xfId="0" applyFont="1" applyFill="1" applyAlignment="1" applyProtection="1">
      <alignment horizontal="center"/>
      <protection/>
    </xf>
    <xf numFmtId="0" fontId="65" fillId="0" borderId="0" xfId="0" applyFont="1" applyBorder="1" applyAlignment="1" applyProtection="1">
      <alignment vertical="center"/>
      <protection locked="0"/>
    </xf>
    <xf numFmtId="0" fontId="0" fillId="7" borderId="102" xfId="0" applyFill="1" applyBorder="1" applyAlignment="1" applyProtection="1">
      <alignment wrapText="1"/>
      <protection locked="0"/>
    </xf>
    <xf numFmtId="0" fontId="0" fillId="7" borderId="29" xfId="0" applyFill="1" applyBorder="1" applyAlignment="1" applyProtection="1">
      <alignment wrapText="1"/>
      <protection/>
    </xf>
    <xf numFmtId="0" fontId="0" fillId="7" borderId="79" xfId="0" applyFill="1" applyBorder="1" applyAlignment="1" applyProtection="1">
      <alignment wrapText="1"/>
      <protection/>
    </xf>
    <xf numFmtId="0" fontId="0" fillId="7" borderId="52" xfId="0" applyFill="1" applyBorder="1" applyAlignment="1" applyProtection="1">
      <alignment wrapText="1"/>
      <protection/>
    </xf>
    <xf numFmtId="0" fontId="0" fillId="7" borderId="47" xfId="0" applyFill="1" applyBorder="1" applyAlignment="1" applyProtection="1">
      <alignment wrapText="1"/>
      <protection/>
    </xf>
    <xf numFmtId="0" fontId="0" fillId="7" borderId="80" xfId="0" applyFill="1" applyBorder="1" applyAlignment="1" applyProtection="1">
      <alignment wrapText="1"/>
      <protection/>
    </xf>
    <xf numFmtId="0" fontId="23" fillId="7" borderId="0" xfId="0" applyFont="1" applyFill="1" applyAlignment="1" applyProtection="1">
      <alignment horizontal="center" vertical="center"/>
      <protection locked="0"/>
    </xf>
    <xf numFmtId="0" fontId="23" fillId="0" borderId="0" xfId="0" applyFont="1" applyAlignment="1" applyProtection="1">
      <alignment horizontal="center" vertical="center"/>
      <protection locked="0"/>
    </xf>
    <xf numFmtId="0" fontId="54" fillId="20" borderId="70" xfId="0" applyFont="1" applyFill="1" applyBorder="1" applyAlignment="1">
      <alignment vertical="center"/>
    </xf>
    <xf numFmtId="0" fontId="54" fillId="20" borderId="69" xfId="0" applyFont="1" applyFill="1" applyBorder="1" applyAlignment="1">
      <alignment vertical="center"/>
    </xf>
    <xf numFmtId="0" fontId="54" fillId="20" borderId="99" xfId="0" applyFont="1" applyFill="1" applyBorder="1" applyAlignment="1">
      <alignment vertical="center"/>
    </xf>
    <xf numFmtId="0" fontId="49" fillId="0" borderId="43" xfId="0" applyFont="1" applyBorder="1" applyAlignment="1">
      <alignment vertical="center"/>
    </xf>
    <xf numFmtId="0" fontId="49" fillId="0" borderId="0" xfId="0" applyFont="1" applyBorder="1" applyAlignment="1">
      <alignment vertical="center"/>
    </xf>
    <xf numFmtId="0" fontId="49" fillId="0" borderId="68" xfId="0" applyFont="1" applyBorder="1" applyAlignment="1">
      <alignment vertical="center"/>
    </xf>
    <xf numFmtId="0" fontId="0" fillId="0" borderId="91" xfId="0" applyBorder="1" applyAlignment="1" applyProtection="1">
      <alignment vertical="center"/>
      <protection locked="0"/>
    </xf>
    <xf numFmtId="0" fontId="0" fillId="0" borderId="67" xfId="0" applyBorder="1" applyAlignment="1" applyProtection="1">
      <alignment vertical="center"/>
      <protection locked="0"/>
    </xf>
    <xf numFmtId="0" fontId="52" fillId="7" borderId="69" xfId="0" applyFont="1" applyFill="1" applyBorder="1" applyAlignment="1">
      <alignment vertical="center"/>
    </xf>
    <xf numFmtId="0" fontId="0" fillId="7" borderId="91" xfId="0" applyNumberFormat="1" applyFill="1" applyBorder="1" applyAlignment="1" applyProtection="1">
      <alignment vertical="center"/>
      <protection locked="0"/>
    </xf>
    <xf numFmtId="0" fontId="0" fillId="7" borderId="67" xfId="0" applyNumberFormat="1" applyFill="1" applyBorder="1" applyAlignment="1" applyProtection="1">
      <alignment vertical="center"/>
      <protection locked="0"/>
    </xf>
    <xf numFmtId="0" fontId="0" fillId="7" borderId="66" xfId="0" applyNumberFormat="1" applyFill="1" applyBorder="1" applyAlignment="1" applyProtection="1">
      <alignment vertical="center"/>
      <protection locked="0"/>
    </xf>
    <xf numFmtId="0" fontId="0" fillId="7" borderId="91" xfId="0" applyFill="1" applyBorder="1" applyAlignment="1" applyProtection="1">
      <alignment horizontal="center" vertical="center"/>
      <protection/>
    </xf>
    <xf numFmtId="0" fontId="0" fillId="7" borderId="67" xfId="0" applyFill="1" applyBorder="1" applyAlignment="1" applyProtection="1">
      <alignment horizontal="center" vertical="center"/>
      <protection/>
    </xf>
    <xf numFmtId="0" fontId="0" fillId="7" borderId="66" xfId="0" applyFill="1" applyBorder="1" applyAlignment="1" applyProtection="1">
      <alignment horizontal="center" vertical="center"/>
      <protection/>
    </xf>
    <xf numFmtId="3" fontId="0" fillId="7" borderId="91" xfId="0" applyNumberFormat="1" applyFill="1" applyBorder="1" applyAlignment="1" applyProtection="1">
      <alignment horizontal="center" vertical="center"/>
      <protection/>
    </xf>
    <xf numFmtId="3" fontId="0" fillId="7" borderId="67" xfId="0" applyNumberFormat="1" applyFill="1" applyBorder="1" applyAlignment="1" applyProtection="1">
      <alignment horizontal="center" vertical="center"/>
      <protection/>
    </xf>
    <xf numFmtId="3" fontId="0" fillId="7" borderId="66" xfId="0" applyNumberFormat="1" applyFill="1" applyBorder="1" applyAlignment="1" applyProtection="1">
      <alignment horizontal="center" vertical="center"/>
      <protection/>
    </xf>
    <xf numFmtId="0" fontId="49" fillId="16" borderId="0" xfId="0" applyFont="1" applyFill="1" applyBorder="1" applyAlignment="1">
      <alignment horizontal="center" vertical="center"/>
    </xf>
    <xf numFmtId="0" fontId="0" fillId="16" borderId="0" xfId="0" applyFill="1" applyBorder="1" applyAlignment="1">
      <alignment horizontal="center" vertical="center"/>
    </xf>
    <xf numFmtId="0" fontId="0" fillId="16" borderId="68" xfId="0" applyFill="1" applyBorder="1" applyAlignment="1">
      <alignment horizontal="center" vertical="center"/>
    </xf>
    <xf numFmtId="0" fontId="0" fillId="0" borderId="67" xfId="0" applyNumberFormat="1" applyBorder="1" applyAlignment="1" applyProtection="1">
      <alignment vertical="center"/>
      <protection locked="0"/>
    </xf>
    <xf numFmtId="0" fontId="0" fillId="0" borderId="66" xfId="0" applyNumberFormat="1" applyBorder="1" applyAlignment="1" applyProtection="1">
      <alignment vertical="center"/>
      <protection locked="0"/>
    </xf>
    <xf numFmtId="0" fontId="49" fillId="7" borderId="70" xfId="0" applyFont="1" applyFill="1" applyBorder="1" applyAlignment="1">
      <alignment vertical="center"/>
    </xf>
    <xf numFmtId="0" fontId="49" fillId="7" borderId="69" xfId="0" applyFont="1" applyFill="1" applyBorder="1" applyAlignment="1">
      <alignment vertical="center"/>
    </xf>
    <xf numFmtId="0" fontId="49" fillId="7" borderId="92" xfId="0" applyFont="1" applyFill="1" applyBorder="1" applyAlignment="1">
      <alignment vertical="center"/>
    </xf>
    <xf numFmtId="49" fontId="0" fillId="7" borderId="91" xfId="0" applyNumberFormat="1" applyFill="1" applyBorder="1" applyAlignment="1" applyProtection="1">
      <alignment horizontal="center" vertical="center"/>
      <protection locked="0"/>
    </xf>
    <xf numFmtId="49" fontId="0" fillId="7" borderId="67" xfId="0" applyNumberFormat="1" applyFill="1" applyBorder="1" applyAlignment="1" applyProtection="1">
      <alignment horizontal="center" vertical="center"/>
      <protection locked="0"/>
    </xf>
    <xf numFmtId="49" fontId="0" fillId="7" borderId="66" xfId="0" applyNumberFormat="1" applyFill="1" applyBorder="1" applyAlignment="1" applyProtection="1">
      <alignment horizontal="center" vertical="center"/>
      <protection locked="0"/>
    </xf>
    <xf numFmtId="0" fontId="49" fillId="7" borderId="92" xfId="0" applyFont="1" applyFill="1" applyBorder="1" applyAlignment="1">
      <alignment horizontal="center" vertical="center"/>
    </xf>
    <xf numFmtId="0" fontId="49" fillId="7" borderId="100" xfId="0" applyFont="1" applyFill="1" applyBorder="1" applyAlignment="1">
      <alignment horizontal="center" vertical="center"/>
    </xf>
    <xf numFmtId="49" fontId="0" fillId="7" borderId="91" xfId="0" applyNumberFormat="1" applyFill="1" applyBorder="1" applyAlignment="1" applyProtection="1">
      <alignment vertical="center"/>
      <protection locked="0"/>
    </xf>
    <xf numFmtId="49" fontId="0" fillId="7" borderId="67" xfId="0" applyNumberFormat="1" applyFill="1" applyBorder="1" applyAlignment="1" applyProtection="1">
      <alignment vertical="center"/>
      <protection locked="0"/>
    </xf>
    <xf numFmtId="49" fontId="0" fillId="7" borderId="66" xfId="0" applyNumberFormat="1" applyFill="1" applyBorder="1" applyAlignment="1" applyProtection="1">
      <alignment vertical="center"/>
      <protection locked="0"/>
    </xf>
    <xf numFmtId="0" fontId="49" fillId="0" borderId="69" xfId="0" applyFont="1" applyBorder="1" applyAlignment="1">
      <alignment vertical="center"/>
    </xf>
    <xf numFmtId="0" fontId="0" fillId="7" borderId="70" xfId="0" applyFill="1" applyBorder="1" applyAlignment="1">
      <alignment/>
    </xf>
    <xf numFmtId="0" fontId="0" fillId="7" borderId="69" xfId="0" applyFill="1" applyBorder="1" applyAlignment="1">
      <alignment/>
    </xf>
    <xf numFmtId="0" fontId="0" fillId="7" borderId="99" xfId="0" applyFill="1" applyBorder="1" applyAlignment="1">
      <alignment/>
    </xf>
    <xf numFmtId="49" fontId="49" fillId="7" borderId="0" xfId="0" applyNumberFormat="1" applyFont="1" applyFill="1" applyBorder="1" applyAlignment="1">
      <alignment horizontal="right"/>
    </xf>
    <xf numFmtId="0" fontId="49" fillId="0" borderId="0" xfId="0" applyFont="1" applyBorder="1" applyAlignment="1">
      <alignment horizontal="right"/>
    </xf>
    <xf numFmtId="0" fontId="54" fillId="20" borderId="43" xfId="0" applyFont="1" applyFill="1" applyBorder="1" applyAlignment="1">
      <alignment vertical="center"/>
    </xf>
    <xf numFmtId="0" fontId="54" fillId="20" borderId="0" xfId="0" applyFont="1" applyFill="1" applyBorder="1" applyAlignment="1">
      <alignment vertical="center"/>
    </xf>
    <xf numFmtId="0" fontId="49" fillId="7" borderId="70" xfId="0" applyFont="1" applyFill="1" applyBorder="1" applyAlignment="1">
      <alignment/>
    </xf>
    <xf numFmtId="0" fontId="0" fillId="0" borderId="69" xfId="0" applyBorder="1" applyAlignment="1">
      <alignment/>
    </xf>
    <xf numFmtId="0" fontId="0" fillId="0" borderId="99" xfId="0" applyBorder="1" applyAlignment="1">
      <alignment/>
    </xf>
    <xf numFmtId="0" fontId="54" fillId="20" borderId="68" xfId="0" applyFont="1" applyFill="1" applyBorder="1" applyAlignment="1">
      <alignment vertical="center"/>
    </xf>
    <xf numFmtId="0" fontId="49" fillId="7" borderId="99" xfId="0" applyFont="1" applyFill="1" applyBorder="1" applyAlignment="1">
      <alignment vertical="center"/>
    </xf>
    <xf numFmtId="0" fontId="68" fillId="7" borderId="70" xfId="0" applyFont="1" applyFill="1" applyBorder="1" applyAlignment="1">
      <alignment vertical="center"/>
    </xf>
    <xf numFmtId="0" fontId="68" fillId="7" borderId="69" xfId="0" applyFont="1" applyFill="1" applyBorder="1" applyAlignment="1">
      <alignment vertical="center"/>
    </xf>
    <xf numFmtId="0" fontId="68" fillId="7" borderId="99" xfId="0" applyFont="1" applyFill="1" applyBorder="1" applyAlignment="1">
      <alignment vertical="center"/>
    </xf>
    <xf numFmtId="0" fontId="0" fillId="0" borderId="99" xfId="0" applyBorder="1" applyAlignment="1">
      <alignment vertical="center"/>
    </xf>
    <xf numFmtId="0" fontId="0" fillId="7" borderId="43" xfId="0" applyFill="1" applyBorder="1" applyAlignment="1">
      <alignment vertical="center"/>
    </xf>
    <xf numFmtId="0" fontId="0" fillId="7" borderId="0" xfId="0" applyFill="1" applyBorder="1" applyAlignment="1">
      <alignment vertical="center"/>
    </xf>
    <xf numFmtId="0" fontId="0" fillId="7" borderId="68" xfId="0" applyFill="1" applyBorder="1" applyAlignment="1">
      <alignment vertical="center"/>
    </xf>
    <xf numFmtId="0" fontId="49" fillId="7" borderId="43" xfId="0" applyFont="1" applyFill="1" applyBorder="1" applyAlignment="1">
      <alignment horizontal="right"/>
    </xf>
    <xf numFmtId="0" fontId="0" fillId="0" borderId="0" xfId="0" applyBorder="1" applyAlignment="1">
      <alignment horizontal="right"/>
    </xf>
    <xf numFmtId="0" fontId="0" fillId="0" borderId="68" xfId="0" applyBorder="1" applyAlignment="1">
      <alignment horizontal="right"/>
    </xf>
    <xf numFmtId="0" fontId="0" fillId="7" borderId="43" xfId="0" applyFill="1" applyBorder="1" applyAlignment="1">
      <alignment/>
    </xf>
    <xf numFmtId="0" fontId="0" fillId="7" borderId="68" xfId="0" applyFill="1" applyBorder="1" applyAlignment="1">
      <alignment/>
    </xf>
    <xf numFmtId="0" fontId="52" fillId="7" borderId="0" xfId="0" applyFont="1" applyFill="1" applyBorder="1" applyAlignment="1">
      <alignment/>
    </xf>
    <xf numFmtId="0" fontId="52" fillId="7" borderId="0" xfId="0" applyFont="1" applyFill="1" applyBorder="1" applyAlignment="1">
      <alignment/>
    </xf>
    <xf numFmtId="0" fontId="0" fillId="0" borderId="68" xfId="0" applyBorder="1" applyAlignment="1">
      <alignment/>
    </xf>
    <xf numFmtId="0" fontId="0" fillId="7" borderId="91" xfId="0" applyFill="1" applyBorder="1" applyAlignment="1" applyProtection="1">
      <alignment horizontal="center" vertical="center"/>
      <protection locked="0"/>
    </xf>
    <xf numFmtId="0" fontId="0" fillId="7" borderId="66" xfId="0" applyFill="1" applyBorder="1" applyAlignment="1" applyProtection="1">
      <alignment horizontal="center" vertical="center"/>
      <protection locked="0"/>
    </xf>
    <xf numFmtId="0" fontId="49" fillId="7" borderId="43" xfId="0" applyFont="1" applyFill="1" applyBorder="1" applyAlignment="1">
      <alignment/>
    </xf>
    <xf numFmtId="0" fontId="68" fillId="7" borderId="43" xfId="0" applyFont="1" applyFill="1" applyBorder="1" applyAlignment="1">
      <alignment vertical="center"/>
    </xf>
    <xf numFmtId="0" fontId="68" fillId="7" borderId="0" xfId="0" applyFont="1" applyFill="1" applyBorder="1" applyAlignment="1">
      <alignment vertical="center"/>
    </xf>
    <xf numFmtId="0" fontId="68" fillId="7" borderId="68" xfId="0" applyFont="1" applyFill="1" applyBorder="1" applyAlignment="1">
      <alignment vertical="center"/>
    </xf>
    <xf numFmtId="0" fontId="49" fillId="7" borderId="43" xfId="0" applyFont="1" applyFill="1" applyBorder="1" applyAlignment="1">
      <alignment vertical="center"/>
    </xf>
    <xf numFmtId="0" fontId="49" fillId="7" borderId="68" xfId="0" applyFont="1" applyFill="1" applyBorder="1" applyAlignment="1">
      <alignment vertical="center"/>
    </xf>
    <xf numFmtId="0" fontId="0" fillId="7" borderId="71" xfId="0" applyFill="1" applyBorder="1" applyAlignment="1">
      <alignment/>
    </xf>
    <xf numFmtId="0" fontId="0" fillId="0" borderId="92" xfId="0" applyBorder="1" applyAlignment="1">
      <alignment/>
    </xf>
    <xf numFmtId="0" fontId="0" fillId="0" borderId="100" xfId="0" applyBorder="1" applyAlignment="1">
      <alignment/>
    </xf>
    <xf numFmtId="0" fontId="0" fillId="0" borderId="71" xfId="0" applyBorder="1" applyAlignment="1">
      <alignment/>
    </xf>
    <xf numFmtId="0" fontId="76" fillId="7" borderId="0" xfId="0" applyFont="1" applyFill="1" applyBorder="1" applyAlignment="1">
      <alignment vertical="center"/>
    </xf>
    <xf numFmtId="0" fontId="1" fillId="7" borderId="69" xfId="0" applyFont="1" applyFill="1" applyBorder="1" applyAlignment="1">
      <alignment vertical="center"/>
    </xf>
    <xf numFmtId="0" fontId="50" fillId="7" borderId="0" xfId="0" applyFont="1" applyFill="1" applyBorder="1" applyAlignment="1">
      <alignment vertical="center"/>
    </xf>
    <xf numFmtId="0" fontId="0" fillId="7" borderId="67" xfId="0" applyFill="1" applyBorder="1" applyAlignment="1" applyProtection="1">
      <alignment horizontal="center" vertical="center"/>
      <protection locked="0"/>
    </xf>
    <xf numFmtId="0" fontId="52" fillId="7" borderId="43" xfId="0" applyFont="1" applyFill="1" applyBorder="1" applyAlignment="1">
      <alignment wrapText="1"/>
    </xf>
    <xf numFmtId="0" fontId="0" fillId="0" borderId="0" xfId="0" applyFont="1" applyBorder="1" applyAlignment="1">
      <alignment wrapText="1"/>
    </xf>
    <xf numFmtId="0" fontId="0" fillId="0" borderId="43" xfId="0" applyFont="1" applyBorder="1" applyAlignment="1">
      <alignment wrapText="1"/>
    </xf>
    <xf numFmtId="0" fontId="49" fillId="7" borderId="0" xfId="0" applyFont="1" applyFill="1" applyBorder="1" applyAlignment="1">
      <alignment/>
    </xf>
    <xf numFmtId="0" fontId="49" fillId="7" borderId="68" xfId="0" applyFont="1" applyFill="1" applyBorder="1" applyAlignment="1">
      <alignment/>
    </xf>
    <xf numFmtId="0" fontId="0" fillId="7" borderId="69" xfId="0" applyFill="1" applyBorder="1" applyAlignment="1">
      <alignment vertical="center"/>
    </xf>
    <xf numFmtId="0" fontId="76" fillId="16" borderId="70" xfId="0" applyFont="1" applyFill="1" applyBorder="1" applyAlignment="1">
      <alignment horizontal="right" vertical="center"/>
    </xf>
    <xf numFmtId="0" fontId="76" fillId="16" borderId="69" xfId="0" applyFont="1" applyFill="1" applyBorder="1" applyAlignment="1">
      <alignment horizontal="right" vertical="center"/>
    </xf>
    <xf numFmtId="0" fontId="76" fillId="16" borderId="99" xfId="0" applyFont="1" applyFill="1" applyBorder="1" applyAlignment="1">
      <alignment horizontal="right" vertical="center"/>
    </xf>
    <xf numFmtId="0" fontId="76" fillId="7" borderId="92" xfId="0" applyFont="1" applyFill="1" applyBorder="1" applyAlignment="1">
      <alignment vertical="center"/>
    </xf>
    <xf numFmtId="4" fontId="0" fillId="7" borderId="91" xfId="0" applyNumberFormat="1" applyFill="1" applyBorder="1" applyAlignment="1" applyProtection="1">
      <alignment vertical="center"/>
      <protection locked="0"/>
    </xf>
    <xf numFmtId="4" fontId="0" fillId="7" borderId="67" xfId="0" applyNumberFormat="1" applyFill="1" applyBorder="1" applyAlignment="1" applyProtection="1">
      <alignment vertical="center"/>
      <protection locked="0"/>
    </xf>
    <xf numFmtId="4" fontId="0" fillId="7" borderId="66" xfId="0" applyNumberFormat="1" applyFill="1" applyBorder="1" applyAlignment="1" applyProtection="1">
      <alignment vertical="center"/>
      <protection locked="0"/>
    </xf>
    <xf numFmtId="0" fontId="50" fillId="7" borderId="43" xfId="0" applyFont="1" applyFill="1" applyBorder="1" applyAlignment="1">
      <alignment vertical="center"/>
    </xf>
    <xf numFmtId="0" fontId="50" fillId="16" borderId="0" xfId="0" applyFont="1" applyFill="1" applyBorder="1" applyAlignment="1">
      <alignment vertical="center"/>
    </xf>
    <xf numFmtId="0" fontId="0" fillId="16" borderId="0" xfId="0" applyFill="1" applyBorder="1" applyAlignment="1">
      <alignment vertical="center"/>
    </xf>
    <xf numFmtId="0" fontId="0" fillId="16" borderId="68" xfId="0" applyFill="1" applyBorder="1" applyAlignment="1">
      <alignment vertical="center"/>
    </xf>
    <xf numFmtId="3" fontId="0" fillId="7" borderId="91" xfId="0" applyNumberFormat="1" applyFill="1" applyBorder="1" applyAlignment="1">
      <alignment vertical="center"/>
    </xf>
    <xf numFmtId="3" fontId="0" fillId="7" borderId="67" xfId="0" applyNumberFormat="1" applyFill="1" applyBorder="1" applyAlignment="1">
      <alignment vertical="center"/>
    </xf>
    <xf numFmtId="3" fontId="0" fillId="7" borderId="66" xfId="0" applyNumberFormat="1" applyFill="1" applyBorder="1" applyAlignment="1">
      <alignment vertical="center"/>
    </xf>
    <xf numFmtId="0" fontId="50" fillId="16" borderId="43" xfId="0" applyFont="1" applyFill="1" applyBorder="1" applyAlignment="1">
      <alignment vertical="center"/>
    </xf>
    <xf numFmtId="0" fontId="76" fillId="7" borderId="67" xfId="0" applyFont="1" applyFill="1" applyBorder="1" applyAlignment="1">
      <alignment vertical="center"/>
    </xf>
    <xf numFmtId="0" fontId="1" fillId="7" borderId="0" xfId="0" applyFont="1" applyFill="1" applyBorder="1" applyAlignment="1">
      <alignment vertical="center"/>
    </xf>
    <xf numFmtId="0" fontId="49" fillId="7" borderId="0" xfId="0" applyFont="1" applyFill="1" applyBorder="1" applyAlignment="1">
      <alignment vertical="center"/>
    </xf>
    <xf numFmtId="0" fontId="76" fillId="7" borderId="43" xfId="0" applyFont="1" applyFill="1" applyBorder="1" applyAlignment="1">
      <alignment horizontal="right" vertical="center"/>
    </xf>
    <xf numFmtId="0" fontId="76" fillId="7" borderId="0" xfId="0" applyFont="1" applyFill="1" applyBorder="1" applyAlignment="1">
      <alignment horizontal="right" vertical="center"/>
    </xf>
    <xf numFmtId="0" fontId="76" fillId="7" borderId="68" xfId="0" applyFont="1" applyFill="1" applyBorder="1" applyAlignment="1">
      <alignment horizontal="right" vertical="center"/>
    </xf>
    <xf numFmtId="3" fontId="0" fillId="7" borderId="91" xfId="0" applyNumberFormat="1" applyFill="1" applyBorder="1" applyAlignment="1" applyProtection="1">
      <alignment vertical="center"/>
      <protection locked="0"/>
    </xf>
    <xf numFmtId="3" fontId="0" fillId="7" borderId="67" xfId="0" applyNumberFormat="1" applyFill="1" applyBorder="1" applyAlignment="1" applyProtection="1">
      <alignment vertical="center"/>
      <protection locked="0"/>
    </xf>
    <xf numFmtId="3" fontId="0" fillId="7" borderId="66" xfId="0" applyNumberFormat="1" applyFill="1" applyBorder="1" applyAlignment="1" applyProtection="1">
      <alignment vertical="center"/>
      <protection locked="0"/>
    </xf>
    <xf numFmtId="0" fontId="20" fillId="0" borderId="0" xfId="0" applyFont="1" applyBorder="1" applyAlignment="1">
      <alignment vertical="center"/>
    </xf>
    <xf numFmtId="0" fontId="20" fillId="0" borderId="68" xfId="0" applyFont="1" applyBorder="1" applyAlignment="1">
      <alignment vertical="center"/>
    </xf>
    <xf numFmtId="0" fontId="20" fillId="0" borderId="0" xfId="0" applyFont="1" applyBorder="1" applyAlignment="1">
      <alignment horizontal="right" vertical="center"/>
    </xf>
    <xf numFmtId="0" fontId="20" fillId="0" borderId="68" xfId="0" applyFont="1" applyBorder="1" applyAlignment="1">
      <alignment horizontal="right" vertical="center"/>
    </xf>
    <xf numFmtId="4" fontId="0" fillId="7" borderId="91" xfId="0" applyNumberFormat="1" applyFill="1" applyBorder="1" applyAlignment="1" applyProtection="1">
      <alignment vertical="center"/>
      <protection/>
    </xf>
    <xf numFmtId="0" fontId="0" fillId="0" borderId="67" xfId="0" applyBorder="1" applyAlignment="1" applyProtection="1">
      <alignment vertical="center"/>
      <protection/>
    </xf>
    <xf numFmtId="0" fontId="0" fillId="0" borderId="66" xfId="0" applyBorder="1" applyAlignment="1" applyProtection="1">
      <alignment vertical="center"/>
      <protection/>
    </xf>
    <xf numFmtId="0" fontId="76" fillId="16" borderId="43" xfId="0" applyFont="1" applyFill="1" applyBorder="1" applyAlignment="1">
      <alignment horizontal="right" vertical="center"/>
    </xf>
    <xf numFmtId="0" fontId="76" fillId="16" borderId="0" xfId="0" applyFont="1" applyFill="1" applyBorder="1" applyAlignment="1">
      <alignment horizontal="right" vertical="center"/>
    </xf>
    <xf numFmtId="0" fontId="76" fillId="16" borderId="68" xfId="0" applyFont="1" applyFill="1" applyBorder="1" applyAlignment="1">
      <alignment horizontal="right" vertical="center"/>
    </xf>
    <xf numFmtId="3" fontId="0" fillId="7" borderId="70" xfId="0" applyNumberFormat="1" applyFill="1" applyBorder="1" applyAlignment="1">
      <alignment vertical="center"/>
    </xf>
    <xf numFmtId="3" fontId="0" fillId="7" borderId="69" xfId="0" applyNumberFormat="1" applyFill="1" applyBorder="1" applyAlignment="1">
      <alignment vertical="center"/>
    </xf>
    <xf numFmtId="3" fontId="0" fillId="7" borderId="99" xfId="0" applyNumberFormat="1" applyFill="1" applyBorder="1" applyAlignment="1">
      <alignment vertical="center"/>
    </xf>
    <xf numFmtId="0" fontId="76" fillId="7" borderId="70" xfId="0" applyFont="1" applyFill="1" applyBorder="1" applyAlignment="1">
      <alignment horizontal="right" vertical="center"/>
    </xf>
    <xf numFmtId="0" fontId="76" fillId="7" borderId="69" xfId="0" applyFont="1" applyFill="1" applyBorder="1" applyAlignment="1">
      <alignment horizontal="right" vertical="center"/>
    </xf>
    <xf numFmtId="0" fontId="76" fillId="7" borderId="99" xfId="0" applyFont="1" applyFill="1" applyBorder="1" applyAlignment="1">
      <alignment horizontal="right" vertical="center"/>
    </xf>
    <xf numFmtId="4" fontId="0" fillId="7" borderId="67" xfId="0" applyNumberFormat="1" applyFill="1" applyBorder="1" applyAlignment="1" applyProtection="1">
      <alignment vertical="center"/>
      <protection/>
    </xf>
    <xf numFmtId="4" fontId="0" fillId="7" borderId="66" xfId="0" applyNumberFormat="1" applyFill="1" applyBorder="1" applyAlignment="1" applyProtection="1">
      <alignment vertical="center"/>
      <protection/>
    </xf>
    <xf numFmtId="4" fontId="0" fillId="7" borderId="91" xfId="0" applyNumberFormat="1" applyFill="1" applyBorder="1" applyAlignment="1">
      <alignment vertical="center"/>
    </xf>
    <xf numFmtId="4" fontId="0" fillId="7" borderId="67" xfId="0" applyNumberFormat="1" applyFill="1" applyBorder="1" applyAlignment="1">
      <alignment vertical="center"/>
    </xf>
    <xf numFmtId="0" fontId="76" fillId="7" borderId="68" xfId="0" applyFont="1" applyFill="1" applyBorder="1" applyAlignment="1">
      <alignment vertical="center"/>
    </xf>
    <xf numFmtId="0" fontId="76" fillId="7" borderId="0" xfId="0" applyFont="1" applyFill="1" applyBorder="1" applyAlignment="1">
      <alignment horizontal="right"/>
    </xf>
    <xf numFmtId="0" fontId="20" fillId="0" borderId="0" xfId="0" applyFont="1" applyBorder="1" applyAlignment="1">
      <alignment horizontal="right"/>
    </xf>
    <xf numFmtId="0" fontId="20" fillId="0" borderId="68" xfId="0" applyFont="1" applyBorder="1" applyAlignment="1">
      <alignment horizontal="right"/>
    </xf>
    <xf numFmtId="0" fontId="50" fillId="7" borderId="92" xfId="0" applyFont="1" applyFill="1" applyBorder="1" applyAlignment="1">
      <alignment vertical="center"/>
    </xf>
    <xf numFmtId="0" fontId="0" fillId="7" borderId="92" xfId="0" applyFill="1" applyBorder="1" applyAlignment="1">
      <alignment vertical="center"/>
    </xf>
    <xf numFmtId="0" fontId="0" fillId="7" borderId="100" xfId="0" applyFill="1" applyBorder="1" applyAlignment="1">
      <alignment vertical="center"/>
    </xf>
    <xf numFmtId="0" fontId="50" fillId="7" borderId="71" xfId="0" applyFont="1" applyFill="1" applyBorder="1" applyAlignment="1">
      <alignment vertical="center"/>
    </xf>
    <xf numFmtId="0" fontId="79" fillId="7" borderId="0" xfId="0" applyFont="1" applyFill="1" applyAlignment="1">
      <alignment horizontal="center" vertical="center"/>
    </xf>
    <xf numFmtId="0" fontId="47" fillId="0" borderId="0" xfId="0" applyFont="1" applyAlignment="1">
      <alignment horizontal="center" vertical="center"/>
    </xf>
    <xf numFmtId="0" fontId="50" fillId="7" borderId="0" xfId="0" applyFont="1" applyFill="1" applyAlignment="1">
      <alignment horizontal="center" vertical="center"/>
    </xf>
    <xf numFmtId="3" fontId="76" fillId="16" borderId="69" xfId="0" applyNumberFormat="1" applyFont="1" applyFill="1" applyBorder="1" applyAlignment="1">
      <alignment horizontal="center" vertical="center"/>
    </xf>
    <xf numFmtId="0" fontId="76" fillId="16" borderId="69" xfId="0" applyFont="1" applyFill="1" applyBorder="1" applyAlignment="1">
      <alignment horizontal="center" vertical="center"/>
    </xf>
    <xf numFmtId="0" fontId="76" fillId="16" borderId="99" xfId="0" applyFont="1" applyFill="1" applyBorder="1" applyAlignment="1">
      <alignment horizontal="center" vertical="center"/>
    </xf>
    <xf numFmtId="0" fontId="0" fillId="0" borderId="71" xfId="0" applyBorder="1" applyAlignment="1">
      <alignment vertical="center"/>
    </xf>
    <xf numFmtId="0" fontId="0" fillId="0" borderId="100" xfId="0" applyBorder="1" applyAlignment="1">
      <alignment vertical="center"/>
    </xf>
    <xf numFmtId="0" fontId="49" fillId="16" borderId="71" xfId="0" applyFont="1" applyFill="1" applyBorder="1" applyAlignment="1">
      <alignment vertical="center"/>
    </xf>
    <xf numFmtId="0" fontId="0" fillId="16" borderId="92" xfId="0" applyFill="1" applyBorder="1" applyAlignment="1">
      <alignment vertical="center"/>
    </xf>
    <xf numFmtId="0" fontId="53" fillId="7" borderId="70" xfId="0" applyFont="1" applyFill="1" applyBorder="1" applyAlignment="1" applyProtection="1">
      <alignment horizontal="center"/>
      <protection locked="0"/>
    </xf>
    <xf numFmtId="0" fontId="53" fillId="7" borderId="69" xfId="0" applyFont="1" applyFill="1" applyBorder="1" applyAlignment="1" applyProtection="1">
      <alignment horizontal="center"/>
      <protection locked="0"/>
    </xf>
    <xf numFmtId="0" fontId="53" fillId="7" borderId="99" xfId="0" applyFont="1" applyFill="1" applyBorder="1" applyAlignment="1" applyProtection="1">
      <alignment horizontal="center"/>
      <protection locked="0"/>
    </xf>
    <xf numFmtId="0" fontId="53" fillId="7" borderId="43" xfId="0" applyFont="1" applyFill="1" applyBorder="1" applyAlignment="1" applyProtection="1">
      <alignment horizontal="center"/>
      <protection locked="0"/>
    </xf>
    <xf numFmtId="0" fontId="53" fillId="7" borderId="0" xfId="0" applyFont="1" applyFill="1" applyBorder="1" applyAlignment="1" applyProtection="1">
      <alignment horizontal="center"/>
      <protection locked="0"/>
    </xf>
    <xf numFmtId="0" fontId="53" fillId="7" borderId="68" xfId="0" applyFont="1" applyFill="1" applyBorder="1" applyAlignment="1" applyProtection="1">
      <alignment horizontal="center"/>
      <protection locked="0"/>
    </xf>
    <xf numFmtId="0" fontId="53" fillId="7" borderId="71" xfId="0" applyFont="1" applyFill="1" applyBorder="1" applyAlignment="1" applyProtection="1">
      <alignment horizontal="center"/>
      <protection locked="0"/>
    </xf>
    <xf numFmtId="0" fontId="53" fillId="7" borderId="92" xfId="0" applyFont="1" applyFill="1" applyBorder="1" applyAlignment="1" applyProtection="1">
      <alignment horizontal="center"/>
      <protection locked="0"/>
    </xf>
    <xf numFmtId="0" fontId="53" fillId="7" borderId="100" xfId="0" applyFont="1" applyFill="1" applyBorder="1" applyAlignment="1" applyProtection="1">
      <alignment horizontal="center"/>
      <protection locked="0"/>
    </xf>
    <xf numFmtId="0" fontId="50" fillId="16" borderId="71" xfId="0" applyFont="1" applyFill="1" applyBorder="1" applyAlignment="1">
      <alignment vertical="center"/>
    </xf>
    <xf numFmtId="0" fontId="0" fillId="16" borderId="100" xfId="0" applyFill="1" applyBorder="1" applyAlignment="1">
      <alignment vertical="center"/>
    </xf>
    <xf numFmtId="0" fontId="53" fillId="7" borderId="0" xfId="0" applyFont="1" applyFill="1" applyBorder="1" applyAlignment="1">
      <alignment vertical="center" wrapText="1"/>
    </xf>
    <xf numFmtId="0" fontId="49" fillId="7" borderId="0" xfId="0" applyFont="1" applyFill="1" applyBorder="1" applyAlignment="1">
      <alignment horizontal="center"/>
    </xf>
    <xf numFmtId="0" fontId="78" fillId="7" borderId="0" xfId="0" applyFont="1" applyFill="1" applyBorder="1" applyAlignment="1">
      <alignment horizontal="center"/>
    </xf>
    <xf numFmtId="14" fontId="0" fillId="7" borderId="91" xfId="0" applyNumberFormat="1" applyFill="1" applyBorder="1" applyAlignment="1" applyProtection="1">
      <alignment horizontal="left" vertical="center"/>
      <protection locked="0"/>
    </xf>
    <xf numFmtId="0" fontId="0" fillId="7" borderId="67" xfId="0" applyFill="1" applyBorder="1" applyAlignment="1" applyProtection="1">
      <alignment horizontal="left" vertical="center"/>
      <protection locked="0"/>
    </xf>
    <xf numFmtId="0" fontId="0" fillId="7" borderId="66" xfId="0" applyFill="1" applyBorder="1" applyAlignment="1" applyProtection="1">
      <alignment horizontal="left" vertical="center"/>
      <protection locked="0"/>
    </xf>
    <xf numFmtId="0" fontId="0" fillId="7" borderId="92" xfId="0" applyFill="1" applyBorder="1" applyAlignment="1">
      <alignment/>
    </xf>
    <xf numFmtId="0" fontId="0" fillId="7" borderId="100" xfId="0" applyFill="1" applyBorder="1" applyAlignment="1">
      <alignment/>
    </xf>
    <xf numFmtId="0" fontId="78" fillId="7" borderId="69" xfId="0" applyFont="1" applyFill="1" applyBorder="1" applyAlignment="1">
      <alignment horizontal="center"/>
    </xf>
    <xf numFmtId="0" fontId="49" fillId="0" borderId="0" xfId="0" applyFont="1" applyFill="1" applyAlignment="1">
      <alignment wrapText="1"/>
    </xf>
    <xf numFmtId="0" fontId="53" fillId="7" borderId="70" xfId="0" applyFont="1" applyFill="1" applyBorder="1" applyAlignment="1">
      <alignment horizontal="center"/>
    </xf>
    <xf numFmtId="0" fontId="53" fillId="7" borderId="69" xfId="0" applyFont="1" applyFill="1" applyBorder="1" applyAlignment="1">
      <alignment horizontal="center"/>
    </xf>
    <xf numFmtId="0" fontId="53" fillId="7" borderId="99" xfId="0" applyFont="1" applyFill="1" applyBorder="1" applyAlignment="1">
      <alignment horizontal="center"/>
    </xf>
    <xf numFmtId="0" fontId="53" fillId="7" borderId="43" xfId="0" applyFont="1" applyFill="1" applyBorder="1" applyAlignment="1">
      <alignment horizontal="center"/>
    </xf>
    <xf numFmtId="0" fontId="53" fillId="7" borderId="0" xfId="0" applyFont="1" applyFill="1" applyBorder="1" applyAlignment="1">
      <alignment horizontal="center"/>
    </xf>
    <xf numFmtId="0" fontId="53" fillId="7" borderId="68" xfId="0" applyFont="1" applyFill="1" applyBorder="1" applyAlignment="1">
      <alignment horizontal="center"/>
    </xf>
    <xf numFmtId="0" fontId="53" fillId="7" borderId="71" xfId="0" applyFont="1" applyFill="1" applyBorder="1" applyAlignment="1">
      <alignment horizontal="center"/>
    </xf>
    <xf numFmtId="0" fontId="53" fillId="7" borderId="92" xfId="0" applyFont="1" applyFill="1" applyBorder="1" applyAlignment="1">
      <alignment horizontal="center"/>
    </xf>
    <xf numFmtId="0" fontId="53" fillId="7" borderId="100" xfId="0" applyFont="1" applyFill="1" applyBorder="1" applyAlignment="1">
      <alignment horizontal="center"/>
    </xf>
    <xf numFmtId="0" fontId="52" fillId="7" borderId="43" xfId="0" applyFont="1" applyFill="1" applyBorder="1" applyAlignment="1">
      <alignment vertical="center"/>
    </xf>
    <xf numFmtId="49" fontId="0" fillId="7" borderId="91" xfId="0" applyNumberFormat="1" applyFill="1" applyBorder="1" applyAlignment="1" applyProtection="1">
      <alignment horizontal="left" vertical="center"/>
      <protection locked="0"/>
    </xf>
    <xf numFmtId="49" fontId="0" fillId="7" borderId="67" xfId="0" applyNumberFormat="1" applyFill="1" applyBorder="1" applyAlignment="1" applyProtection="1">
      <alignment horizontal="left" vertical="center"/>
      <protection locked="0"/>
    </xf>
    <xf numFmtId="49" fontId="0" fillId="7" borderId="66" xfId="0" applyNumberFormat="1" applyFill="1" applyBorder="1" applyAlignment="1" applyProtection="1">
      <alignment horizontal="left" vertical="center"/>
      <protection locked="0"/>
    </xf>
    <xf numFmtId="0" fontId="49" fillId="7" borderId="100" xfId="0" applyFont="1" applyFill="1" applyBorder="1" applyAlignment="1">
      <alignment vertical="center"/>
    </xf>
    <xf numFmtId="167" fontId="27" fillId="2" borderId="24" xfId="24" applyNumberFormat="1" applyFont="1" applyFill="1" applyBorder="1" applyAlignment="1">
      <alignment horizontal="left" wrapText="1"/>
    </xf>
    <xf numFmtId="0" fontId="28" fillId="0" borderId="24" xfId="0" applyFont="1" applyBorder="1" applyAlignment="1">
      <alignment horizontal="left" wrapText="1"/>
    </xf>
    <xf numFmtId="167" fontId="39" fillId="2" borderId="24" xfId="24" applyNumberFormat="1" applyFont="1" applyFill="1" applyBorder="1" applyAlignment="1">
      <alignment horizontal="left" wrapText="1"/>
    </xf>
    <xf numFmtId="0" fontId="2" fillId="0" borderId="24" xfId="0" applyFont="1" applyBorder="1" applyAlignment="1">
      <alignment horizontal="left" wrapText="1"/>
    </xf>
    <xf numFmtId="167" fontId="13" fillId="2" borderId="74" xfId="24" applyNumberFormat="1" applyFont="1" applyFill="1" applyBorder="1" applyAlignment="1">
      <alignment horizontal="center"/>
    </xf>
    <xf numFmtId="0" fontId="23" fillId="0" borderId="74" xfId="0" applyFont="1" applyBorder="1" applyAlignment="1">
      <alignment horizontal="center"/>
    </xf>
    <xf numFmtId="0" fontId="22" fillId="2" borderId="0" xfId="24" applyFont="1" applyFill="1" applyAlignment="1">
      <alignment horizontal="center"/>
    </xf>
    <xf numFmtId="0" fontId="6" fillId="2" borderId="0" xfId="24" applyFont="1" applyFill="1" applyAlignment="1">
      <alignment/>
    </xf>
    <xf numFmtId="0" fontId="19" fillId="2" borderId="0" xfId="24" applyFont="1" applyFill="1" applyAlignment="1">
      <alignment horizontal="left"/>
    </xf>
    <xf numFmtId="0" fontId="0" fillId="0" borderId="0" xfId="0" applyAlignment="1">
      <alignment horizontal="left"/>
    </xf>
    <xf numFmtId="0" fontId="6" fillId="2" borderId="45" xfId="24" applyFont="1" applyFill="1" applyBorder="1" applyAlignment="1">
      <alignment/>
    </xf>
    <xf numFmtId="167" fontId="13" fillId="2" borderId="0" xfId="24" applyNumberFormat="1" applyFont="1" applyFill="1" applyBorder="1" applyAlignment="1">
      <alignment horizontal="center"/>
    </xf>
    <xf numFmtId="0" fontId="23" fillId="0" borderId="0" xfId="0" applyFont="1" applyBorder="1" applyAlignment="1">
      <alignment horizontal="center"/>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CC"/>
      <rgbColor rgb="00FFFFFF"/>
      <rgbColor rgb="00FF0000"/>
      <rgbColor rgb="00660033"/>
      <rgbColor rgb="000000FF"/>
      <rgbColor rgb="00FFFF99"/>
      <rgbColor rgb="00FF00FF"/>
      <rgbColor rgb="0000FFFF"/>
      <rgbColor rgb="00800000"/>
      <rgbColor rgb="00008000"/>
      <rgbColor rgb="00000000"/>
      <rgbColor rgb="00808000"/>
      <rgbColor rgb="00800080"/>
      <rgbColor rgb="00008080"/>
      <rgbColor rgb="00C0C0C0"/>
      <rgbColor rgb="00808080"/>
      <rgbColor rgb="00CCFFCC"/>
      <rgbColor rgb="00802060"/>
      <rgbColor rgb="00FFCCFF"/>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CC99"/>
      <rgbColor rgb="00A6CAF0"/>
      <rgbColor rgb="00CC9CCC"/>
      <rgbColor rgb="00CC99FF"/>
      <rgbColor rgb="00E3E3E3"/>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2"/>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3-priznani-k-dani-z-prijmu-fyzickych-osob.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7.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12"/>
  <sheetViews>
    <sheetView tabSelected="1" workbookViewId="0" topLeftCell="A4">
      <selection activeCell="A13" sqref="A13:K13"/>
    </sheetView>
  </sheetViews>
  <sheetFormatPr defaultColWidth="9.140625" defaultRowHeight="12.75"/>
  <cols>
    <col min="12" max="12" width="9.140625" style="3" customWidth="1"/>
    <col min="13" max="13" width="90.7109375" style="3" customWidth="1"/>
    <col min="14" max="31" width="9.140625" style="3" customWidth="1"/>
  </cols>
  <sheetData>
    <row r="1" spans="1:13" ht="12.75" customHeight="1">
      <c r="A1" s="189"/>
      <c r="B1" s="189"/>
      <c r="C1" s="189"/>
      <c r="D1" s="189"/>
      <c r="E1" s="189"/>
      <c r="F1" s="189"/>
      <c r="G1" s="189"/>
      <c r="H1" s="189"/>
      <c r="I1" s="189"/>
      <c r="J1" s="189"/>
      <c r="K1" s="189"/>
      <c r="M1" s="452" t="s">
        <v>173</v>
      </c>
    </row>
    <row r="2" spans="1:13" ht="12.75" customHeight="1">
      <c r="A2" s="189"/>
      <c r="B2" s="189"/>
      <c r="C2" s="189"/>
      <c r="D2" s="189"/>
      <c r="E2" s="189"/>
      <c r="F2" s="189"/>
      <c r="G2" s="189"/>
      <c r="H2" s="189"/>
      <c r="I2" s="189"/>
      <c r="J2" s="189"/>
      <c r="K2" s="189"/>
      <c r="M2" s="452"/>
    </row>
    <row r="3" spans="1:13" ht="12.75" customHeight="1">
      <c r="A3" s="189"/>
      <c r="B3" s="189"/>
      <c r="C3" s="189"/>
      <c r="D3" s="189"/>
      <c r="E3" s="189"/>
      <c r="F3" s="189"/>
      <c r="G3" s="189"/>
      <c r="H3" s="189"/>
      <c r="I3" s="189"/>
      <c r="J3" s="189"/>
      <c r="K3" s="189"/>
      <c r="M3" s="452"/>
    </row>
    <row r="4" spans="1:13" ht="12.75">
      <c r="A4" s="189"/>
      <c r="B4" s="189"/>
      <c r="C4" s="189"/>
      <c r="D4" s="189"/>
      <c r="E4" s="189"/>
      <c r="F4" s="189"/>
      <c r="G4" s="189"/>
      <c r="H4" s="189"/>
      <c r="I4" s="189"/>
      <c r="J4" s="189"/>
      <c r="K4" s="189"/>
      <c r="M4" s="229" t="s">
        <v>174</v>
      </c>
    </row>
    <row r="5" spans="1:13" ht="12.75" customHeight="1">
      <c r="A5" s="189"/>
      <c r="B5" s="189"/>
      <c r="C5" s="189"/>
      <c r="D5" s="189"/>
      <c r="E5" s="189"/>
      <c r="F5" s="189"/>
      <c r="G5" s="189"/>
      <c r="H5" s="189"/>
      <c r="I5" s="189"/>
      <c r="J5" s="189"/>
      <c r="K5" s="189"/>
      <c r="M5" s="451" t="s">
        <v>141</v>
      </c>
    </row>
    <row r="6" spans="1:13" ht="12.75">
      <c r="A6" s="189"/>
      <c r="B6" s="189"/>
      <c r="C6" s="189"/>
      <c r="D6" s="189"/>
      <c r="E6" s="189"/>
      <c r="F6" s="189"/>
      <c r="G6" s="189"/>
      <c r="H6" s="189"/>
      <c r="I6" s="189"/>
      <c r="J6" s="189"/>
      <c r="K6" s="189"/>
      <c r="M6" s="451"/>
    </row>
    <row r="7" spans="1:13" ht="12.75">
      <c r="A7" s="189"/>
      <c r="B7" s="189"/>
      <c r="C7" s="189"/>
      <c r="D7" s="189"/>
      <c r="E7" s="189"/>
      <c r="F7" s="189"/>
      <c r="G7" s="189"/>
      <c r="H7" s="189"/>
      <c r="I7" s="189"/>
      <c r="J7" s="189"/>
      <c r="K7" s="189"/>
      <c r="M7" s="451"/>
    </row>
    <row r="8" spans="1:13" ht="12.75">
      <c r="A8" s="189"/>
      <c r="B8" s="189"/>
      <c r="C8" s="189"/>
      <c r="D8" s="189"/>
      <c r="E8" s="189"/>
      <c r="F8" s="189"/>
      <c r="G8" s="189"/>
      <c r="H8" s="189"/>
      <c r="I8" s="189"/>
      <c r="J8" s="189"/>
      <c r="K8" s="189"/>
      <c r="M8" s="451"/>
    </row>
    <row r="9" spans="1:13" ht="12.75">
      <c r="A9" s="189"/>
      <c r="B9" s="189"/>
      <c r="C9" s="189"/>
      <c r="D9" s="189"/>
      <c r="E9" s="189"/>
      <c r="F9" s="189"/>
      <c r="G9" s="189"/>
      <c r="H9" s="189"/>
      <c r="I9" s="189"/>
      <c r="J9" s="189"/>
      <c r="K9" s="189"/>
      <c r="M9" s="451"/>
    </row>
    <row r="10" spans="1:13" ht="12.75">
      <c r="A10" s="189"/>
      <c r="B10" s="189"/>
      <c r="C10" s="189"/>
      <c r="D10" s="189"/>
      <c r="E10" s="189"/>
      <c r="F10" s="189"/>
      <c r="G10" s="189"/>
      <c r="H10" s="189"/>
      <c r="I10" s="189"/>
      <c r="J10" s="189"/>
      <c r="K10" s="189"/>
      <c r="M10" s="451"/>
    </row>
    <row r="11" spans="1:11" ht="12.75">
      <c r="A11" s="189"/>
      <c r="B11" s="189"/>
      <c r="C11" s="189"/>
      <c r="D11" s="189"/>
      <c r="E11" s="189"/>
      <c r="F11" s="189"/>
      <c r="G11" s="189"/>
      <c r="H11" s="189"/>
      <c r="I11" s="189"/>
      <c r="J11" s="189"/>
      <c r="K11" s="189"/>
    </row>
    <row r="12" spans="1:13" ht="12.75">
      <c r="A12" s="189"/>
      <c r="B12" s="189"/>
      <c r="C12" s="189"/>
      <c r="D12" s="189"/>
      <c r="E12" s="189"/>
      <c r="F12" s="189"/>
      <c r="G12" s="189"/>
      <c r="H12" s="189"/>
      <c r="I12" s="189"/>
      <c r="J12" s="189"/>
      <c r="K12" s="189"/>
      <c r="M12" s="229" t="s">
        <v>175</v>
      </c>
    </row>
    <row r="13" spans="1:13" ht="60" customHeight="1">
      <c r="A13" s="442" t="s">
        <v>534</v>
      </c>
      <c r="B13" s="442"/>
      <c r="C13" s="442"/>
      <c r="D13" s="442"/>
      <c r="E13" s="442"/>
      <c r="F13" s="442"/>
      <c r="G13" s="442"/>
      <c r="H13" s="442"/>
      <c r="I13" s="442"/>
      <c r="J13" s="442"/>
      <c r="K13" s="442"/>
      <c r="M13" s="230" t="s">
        <v>176</v>
      </c>
    </row>
    <row r="14" spans="1:13" ht="18">
      <c r="A14" s="443" t="s">
        <v>38</v>
      </c>
      <c r="B14" s="443"/>
      <c r="C14" s="443"/>
      <c r="D14" s="443"/>
      <c r="E14" s="443"/>
      <c r="F14" s="443"/>
      <c r="G14" s="443"/>
      <c r="H14" s="443"/>
      <c r="I14" s="443"/>
      <c r="J14" s="443"/>
      <c r="K14" s="443"/>
      <c r="M14" s="229" t="s">
        <v>177</v>
      </c>
    </row>
    <row r="15" spans="1:13" ht="18" customHeight="1">
      <c r="A15" s="443" t="s">
        <v>39</v>
      </c>
      <c r="B15" s="443"/>
      <c r="C15" s="443"/>
      <c r="D15" s="443"/>
      <c r="E15" s="443"/>
      <c r="F15" s="443"/>
      <c r="G15" s="443"/>
      <c r="H15" s="443"/>
      <c r="I15" s="443"/>
      <c r="J15" s="443"/>
      <c r="K15" s="443"/>
      <c r="M15" s="451" t="s">
        <v>142</v>
      </c>
    </row>
    <row r="16" spans="1:13" ht="18">
      <c r="A16" s="444" t="s">
        <v>379</v>
      </c>
      <c r="B16" s="444"/>
      <c r="C16" s="444"/>
      <c r="D16" s="444"/>
      <c r="E16" s="444"/>
      <c r="F16" s="444"/>
      <c r="G16" s="444"/>
      <c r="H16" s="444"/>
      <c r="I16" s="444"/>
      <c r="J16" s="444"/>
      <c r="K16" s="444"/>
      <c r="M16" s="451"/>
    </row>
    <row r="17" spans="1:13" ht="36" customHeight="1">
      <c r="A17" s="448" t="s">
        <v>515</v>
      </c>
      <c r="B17" s="449"/>
      <c r="C17" s="449"/>
      <c r="D17" s="449"/>
      <c r="E17" s="449"/>
      <c r="F17" s="449"/>
      <c r="G17" s="449"/>
      <c r="H17" s="449"/>
      <c r="I17" s="449"/>
      <c r="J17" s="449"/>
      <c r="K17" s="449"/>
      <c r="M17" s="451"/>
    </row>
    <row r="18" spans="1:13" ht="24" customHeight="1">
      <c r="A18" s="453" t="s">
        <v>380</v>
      </c>
      <c r="B18" s="454"/>
      <c r="C18" s="454"/>
      <c r="D18" s="454"/>
      <c r="E18" s="454"/>
      <c r="F18" s="454"/>
      <c r="G18" s="454"/>
      <c r="H18" s="454"/>
      <c r="I18" s="454"/>
      <c r="J18" s="454"/>
      <c r="K18" s="454"/>
      <c r="M18" s="451"/>
    </row>
    <row r="19" spans="1:13" ht="24" customHeight="1">
      <c r="A19" s="441" t="s">
        <v>381</v>
      </c>
      <c r="B19" s="441"/>
      <c r="C19" s="441"/>
      <c r="D19" s="441"/>
      <c r="E19" s="441"/>
      <c r="F19" s="441"/>
      <c r="G19" s="441"/>
      <c r="H19" s="441"/>
      <c r="I19" s="441"/>
      <c r="J19" s="441"/>
      <c r="K19" s="441"/>
      <c r="M19" s="229" t="s">
        <v>178</v>
      </c>
    </row>
    <row r="20" spans="1:13" ht="24" customHeight="1">
      <c r="A20" s="441" t="s">
        <v>382</v>
      </c>
      <c r="B20" s="441"/>
      <c r="C20" s="441"/>
      <c r="D20" s="441"/>
      <c r="E20" s="441"/>
      <c r="F20" s="441"/>
      <c r="G20" s="441"/>
      <c r="H20" s="441"/>
      <c r="I20" s="441"/>
      <c r="J20" s="441"/>
      <c r="K20" s="441"/>
      <c r="M20" s="451" t="s">
        <v>143</v>
      </c>
    </row>
    <row r="21" spans="1:13" ht="24" customHeight="1">
      <c r="A21" s="441" t="s">
        <v>383</v>
      </c>
      <c r="B21" s="441"/>
      <c r="C21" s="441"/>
      <c r="D21" s="441"/>
      <c r="E21" s="441"/>
      <c r="F21" s="441"/>
      <c r="G21" s="441"/>
      <c r="H21" s="441"/>
      <c r="I21" s="441"/>
      <c r="J21" s="441"/>
      <c r="K21" s="441"/>
      <c r="M21" s="451"/>
    </row>
    <row r="22" spans="1:13" ht="24" customHeight="1">
      <c r="A22" s="441" t="s">
        <v>384</v>
      </c>
      <c r="B22" s="441"/>
      <c r="C22" s="441"/>
      <c r="D22" s="441"/>
      <c r="E22" s="441"/>
      <c r="F22" s="441"/>
      <c r="G22" s="441"/>
      <c r="H22" s="441"/>
      <c r="I22" s="441"/>
      <c r="J22" s="441"/>
      <c r="K22" s="441"/>
      <c r="M22" s="451"/>
    </row>
    <row r="23" spans="1:13" ht="24" customHeight="1">
      <c r="A23" s="441" t="s">
        <v>385</v>
      </c>
      <c r="B23" s="441"/>
      <c r="C23" s="441"/>
      <c r="D23" s="441"/>
      <c r="E23" s="441"/>
      <c r="F23" s="441"/>
      <c r="G23" s="441"/>
      <c r="H23" s="441"/>
      <c r="I23" s="441"/>
      <c r="J23" s="441"/>
      <c r="K23" s="441"/>
      <c r="M23" s="229" t="s">
        <v>144</v>
      </c>
    </row>
    <row r="24" spans="1:13" ht="48" customHeight="1">
      <c r="A24" s="189"/>
      <c r="B24" s="189"/>
      <c r="C24" s="189"/>
      <c r="D24" s="189"/>
      <c r="E24" s="189"/>
      <c r="F24" s="189"/>
      <c r="G24" s="189"/>
      <c r="H24" s="189"/>
      <c r="I24" s="189"/>
      <c r="J24" s="189"/>
      <c r="K24" s="189"/>
      <c r="M24" s="451" t="s">
        <v>145</v>
      </c>
    </row>
    <row r="25" spans="1:13" ht="39.75" customHeight="1">
      <c r="A25" s="445" t="s">
        <v>386</v>
      </c>
      <c r="B25" s="445"/>
      <c r="C25" s="445"/>
      <c r="D25" s="445"/>
      <c r="E25" s="445"/>
      <c r="F25" s="445"/>
      <c r="G25" s="445"/>
      <c r="H25" s="445"/>
      <c r="I25" s="445"/>
      <c r="J25" s="445"/>
      <c r="K25" s="445"/>
      <c r="M25" s="451"/>
    </row>
    <row r="26" spans="1:13" ht="18" customHeight="1">
      <c r="A26" s="445"/>
      <c r="B26" s="445"/>
      <c r="C26" s="445"/>
      <c r="D26" s="445"/>
      <c r="E26" s="445"/>
      <c r="F26" s="445"/>
      <c r="G26" s="445"/>
      <c r="H26" s="445"/>
      <c r="I26" s="445"/>
      <c r="J26" s="445"/>
      <c r="K26" s="445"/>
      <c r="M26" s="231" t="s">
        <v>179</v>
      </c>
    </row>
    <row r="27" spans="1:13" ht="18" customHeight="1">
      <c r="A27" s="445"/>
      <c r="B27" s="445"/>
      <c r="C27" s="445"/>
      <c r="D27" s="445"/>
      <c r="E27" s="445"/>
      <c r="F27" s="445"/>
      <c r="G27" s="445"/>
      <c r="H27" s="445"/>
      <c r="I27" s="445"/>
      <c r="J27" s="445"/>
      <c r="K27" s="445"/>
      <c r="M27" s="451" t="s">
        <v>180</v>
      </c>
    </row>
    <row r="28" spans="1:13" ht="12.75">
      <c r="A28" s="189"/>
      <c r="B28" s="189"/>
      <c r="C28" s="189"/>
      <c r="D28" s="189"/>
      <c r="E28" s="189"/>
      <c r="F28" s="189"/>
      <c r="G28" s="189"/>
      <c r="H28" s="189"/>
      <c r="I28" s="189"/>
      <c r="J28" s="189"/>
      <c r="K28" s="189"/>
      <c r="M28" s="451"/>
    </row>
    <row r="29" spans="1:13" ht="18" customHeight="1">
      <c r="A29" s="445" t="s">
        <v>387</v>
      </c>
      <c r="B29" s="445"/>
      <c r="C29" s="445"/>
      <c r="D29" s="445"/>
      <c r="E29" s="445"/>
      <c r="F29" s="445"/>
      <c r="G29" s="445"/>
      <c r="H29" s="445"/>
      <c r="I29" s="445"/>
      <c r="J29" s="445"/>
      <c r="K29" s="445"/>
      <c r="M29" s="451"/>
    </row>
    <row r="30" spans="1:13" ht="15" customHeight="1">
      <c r="A30" s="446" t="s">
        <v>503</v>
      </c>
      <c r="B30" s="447"/>
      <c r="C30" s="447"/>
      <c r="D30" s="447"/>
      <c r="E30" s="447"/>
      <c r="F30" s="447"/>
      <c r="G30" s="447"/>
      <c r="H30" s="447"/>
      <c r="I30" s="447"/>
      <c r="J30" s="447"/>
      <c r="K30" s="447"/>
      <c r="M30" s="451"/>
    </row>
    <row r="31" spans="1:13" ht="12.75">
      <c r="A31" s="189"/>
      <c r="B31" s="189"/>
      <c r="C31" s="189"/>
      <c r="D31" s="189"/>
      <c r="E31" s="189"/>
      <c r="F31" s="189"/>
      <c r="G31" s="189"/>
      <c r="H31" s="189"/>
      <c r="I31" s="189"/>
      <c r="J31" s="189"/>
      <c r="K31" s="189"/>
      <c r="M31" s="451"/>
    </row>
    <row r="32" spans="1:13" ht="12.75">
      <c r="A32" s="189"/>
      <c r="B32" s="189"/>
      <c r="C32" s="189"/>
      <c r="D32" s="189"/>
      <c r="E32" s="189"/>
      <c r="F32" s="189"/>
      <c r="G32" s="189"/>
      <c r="H32" s="189"/>
      <c r="I32" s="189"/>
      <c r="J32" s="189"/>
      <c r="K32" s="189"/>
      <c r="M32" s="451"/>
    </row>
    <row r="33" spans="1:13" ht="12.75">
      <c r="A33" s="189"/>
      <c r="B33" s="189"/>
      <c r="C33" s="189"/>
      <c r="D33" s="189"/>
      <c r="E33" s="189"/>
      <c r="F33" s="189"/>
      <c r="G33" s="189"/>
      <c r="H33" s="189"/>
      <c r="I33" s="189"/>
      <c r="J33" s="189"/>
      <c r="K33" s="189"/>
      <c r="M33" s="451"/>
    </row>
    <row r="34" spans="1:13" ht="39.75" customHeight="1">
      <c r="A34" s="450" t="s">
        <v>388</v>
      </c>
      <c r="B34" s="450"/>
      <c r="C34" s="450"/>
      <c r="D34" s="450"/>
      <c r="E34" s="450"/>
      <c r="F34" s="450"/>
      <c r="G34" s="450"/>
      <c r="H34" s="450"/>
      <c r="I34" s="450"/>
      <c r="J34" s="450"/>
      <c r="K34" s="450"/>
      <c r="M34" s="451"/>
    </row>
    <row r="35" spans="1:13" ht="12.75">
      <c r="A35" s="189"/>
      <c r="B35" s="189"/>
      <c r="C35" s="189"/>
      <c r="D35" s="189"/>
      <c r="E35" s="189"/>
      <c r="F35" s="189"/>
      <c r="G35" s="189"/>
      <c r="H35" s="189"/>
      <c r="I35" s="189"/>
      <c r="J35" s="189"/>
      <c r="K35" s="189"/>
      <c r="M35" s="451"/>
    </row>
    <row r="36" spans="1:13" ht="12.75">
      <c r="A36" s="189"/>
      <c r="B36" s="189"/>
      <c r="C36" s="189"/>
      <c r="D36" s="189"/>
      <c r="E36" s="189"/>
      <c r="F36" s="189"/>
      <c r="G36" s="189"/>
      <c r="H36" s="189"/>
      <c r="I36" s="189"/>
      <c r="J36" s="189"/>
      <c r="K36" s="189"/>
      <c r="M36" s="451"/>
    </row>
    <row r="37" spans="1:13" ht="12.75">
      <c r="A37" s="189"/>
      <c r="B37" s="189"/>
      <c r="C37" s="189"/>
      <c r="D37" s="189"/>
      <c r="E37" s="189"/>
      <c r="F37" s="189"/>
      <c r="G37" s="189"/>
      <c r="H37" s="189"/>
      <c r="I37" s="189"/>
      <c r="J37" s="189"/>
      <c r="K37" s="189"/>
      <c r="M37" s="451"/>
    </row>
    <row r="38" spans="1:13" ht="12.75">
      <c r="A38" s="189"/>
      <c r="B38" s="189"/>
      <c r="C38" s="189"/>
      <c r="D38" s="189"/>
      <c r="E38" s="189"/>
      <c r="F38" s="189"/>
      <c r="G38" s="189"/>
      <c r="H38" s="189"/>
      <c r="I38" s="189"/>
      <c r="J38" s="189"/>
      <c r="K38" s="189"/>
      <c r="M38" s="451"/>
    </row>
    <row r="39" spans="1:13" ht="12.75">
      <c r="A39" s="189"/>
      <c r="B39" s="189"/>
      <c r="C39" s="189"/>
      <c r="D39" s="189"/>
      <c r="E39" s="189"/>
      <c r="F39" s="189"/>
      <c r="G39" s="189"/>
      <c r="H39" s="189"/>
      <c r="I39" s="189"/>
      <c r="J39" s="189"/>
      <c r="K39" s="189"/>
      <c r="M39" s="451"/>
    </row>
    <row r="40" spans="1:13" ht="12.75">
      <c r="A40" s="189"/>
      <c r="B40" s="189"/>
      <c r="C40" s="189"/>
      <c r="D40" s="189"/>
      <c r="E40" s="189"/>
      <c r="F40" s="189"/>
      <c r="G40" s="189"/>
      <c r="H40" s="189"/>
      <c r="I40" s="189"/>
      <c r="J40" s="189"/>
      <c r="K40" s="189"/>
      <c r="M40" s="451"/>
    </row>
    <row r="41" spans="1:13" ht="12.75">
      <c r="A41" s="189"/>
      <c r="B41" s="189"/>
      <c r="C41" s="189"/>
      <c r="D41" s="189"/>
      <c r="E41" s="189"/>
      <c r="F41" s="189"/>
      <c r="G41" s="189"/>
      <c r="H41" s="189"/>
      <c r="I41" s="189"/>
      <c r="J41" s="189"/>
      <c r="K41" s="189"/>
      <c r="M41" s="451"/>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pans="1:11" ht="12.75">
      <c r="A97" s="3"/>
      <c r="B97" s="3"/>
      <c r="C97" s="3"/>
      <c r="D97" s="3"/>
      <c r="E97" s="3"/>
      <c r="F97" s="3"/>
      <c r="G97" s="3"/>
      <c r="H97" s="3"/>
      <c r="I97" s="3"/>
      <c r="J97" s="3"/>
      <c r="K97" s="3"/>
    </row>
    <row r="98" spans="1:11" ht="12.75">
      <c r="A98" s="3"/>
      <c r="B98" s="3"/>
      <c r="C98" s="3"/>
      <c r="D98" s="3"/>
      <c r="E98" s="3"/>
      <c r="F98" s="3"/>
      <c r="G98" s="3"/>
      <c r="H98" s="3"/>
      <c r="I98" s="3"/>
      <c r="J98" s="3"/>
      <c r="K98" s="3"/>
    </row>
    <row r="99" spans="1:11" ht="12.75">
      <c r="A99" s="3"/>
      <c r="B99" s="3"/>
      <c r="C99" s="3"/>
      <c r="D99" s="3"/>
      <c r="E99" s="3"/>
      <c r="F99" s="3"/>
      <c r="G99" s="3"/>
      <c r="H99" s="3"/>
      <c r="I99" s="3"/>
      <c r="J99" s="3"/>
      <c r="K99" s="3"/>
    </row>
    <row r="100" spans="1:13" ht="69" customHeight="1">
      <c r="A100" s="439" t="s">
        <v>389</v>
      </c>
      <c r="B100" s="440"/>
      <c r="C100" s="440"/>
      <c r="D100" s="440"/>
      <c r="E100" s="440"/>
      <c r="F100" s="440"/>
      <c r="G100" s="440"/>
      <c r="H100" s="440"/>
      <c r="I100" s="440"/>
      <c r="J100" s="440"/>
      <c r="K100" s="440"/>
      <c r="L100" s="440"/>
      <c r="M100" s="440"/>
    </row>
    <row r="101" spans="1:11" ht="12.75">
      <c r="A101" s="3"/>
      <c r="B101" s="3"/>
      <c r="C101" s="3"/>
      <c r="D101" s="3"/>
      <c r="E101" s="3"/>
      <c r="F101" s="3"/>
      <c r="G101" s="3"/>
      <c r="H101" s="3"/>
      <c r="I101" s="3"/>
      <c r="J101" s="3"/>
      <c r="K101" s="3"/>
    </row>
    <row r="102" spans="1:11" ht="12.75">
      <c r="A102" s="3"/>
      <c r="B102" s="3"/>
      <c r="C102" s="3"/>
      <c r="D102" s="3"/>
      <c r="E102" s="3"/>
      <c r="F102" s="3"/>
      <c r="G102" s="3"/>
      <c r="H102" s="3"/>
      <c r="I102" s="3"/>
      <c r="J102" s="3"/>
      <c r="K102" s="3"/>
    </row>
    <row r="103" spans="1:11" ht="12.75">
      <c r="A103" s="3"/>
      <c r="B103" s="3"/>
      <c r="C103" s="3"/>
      <c r="D103" s="3"/>
      <c r="E103" s="3"/>
      <c r="F103" s="3"/>
      <c r="G103" s="3"/>
      <c r="H103" s="3"/>
      <c r="I103" s="3"/>
      <c r="J103" s="3"/>
      <c r="K103" s="3"/>
    </row>
    <row r="104" spans="1:11" ht="12.75">
      <c r="A104" s="3"/>
      <c r="B104" s="3"/>
      <c r="C104" s="3"/>
      <c r="D104" s="3"/>
      <c r="E104" s="3"/>
      <c r="F104" s="3"/>
      <c r="G104" s="3"/>
      <c r="H104" s="3"/>
      <c r="I104" s="3"/>
      <c r="J104" s="3"/>
      <c r="K104" s="3"/>
    </row>
    <row r="105" spans="1:11" ht="12.75">
      <c r="A105" s="3"/>
      <c r="B105" s="3"/>
      <c r="C105" s="3"/>
      <c r="D105" s="3"/>
      <c r="E105" s="3"/>
      <c r="F105" s="3"/>
      <c r="G105" s="3"/>
      <c r="H105" s="3"/>
      <c r="I105" s="3"/>
      <c r="J105" s="3"/>
      <c r="K105" s="3"/>
    </row>
    <row r="106" spans="1:11" ht="12.75">
      <c r="A106" s="3"/>
      <c r="B106" s="3"/>
      <c r="C106" s="3"/>
      <c r="D106" s="3"/>
      <c r="E106" s="3"/>
      <c r="F106" s="3"/>
      <c r="G106" s="3"/>
      <c r="H106" s="3"/>
      <c r="I106" s="3"/>
      <c r="J106" s="3"/>
      <c r="K106" s="3"/>
    </row>
    <row r="107" spans="1:11" ht="12.75">
      <c r="A107" s="3"/>
      <c r="B107" s="3"/>
      <c r="C107" s="3"/>
      <c r="D107" s="3"/>
      <c r="E107" s="3"/>
      <c r="F107" s="3"/>
      <c r="G107" s="3"/>
      <c r="H107" s="3"/>
      <c r="I107" s="3"/>
      <c r="J107" s="3"/>
      <c r="K107" s="3"/>
    </row>
    <row r="108" spans="1:11" ht="12.75">
      <c r="A108" s="3"/>
      <c r="B108" s="3"/>
      <c r="C108" s="3"/>
      <c r="D108" s="3"/>
      <c r="E108" s="3"/>
      <c r="F108" s="3"/>
      <c r="G108" s="3"/>
      <c r="H108" s="3"/>
      <c r="I108" s="3"/>
      <c r="J108" s="3"/>
      <c r="K108" s="3"/>
    </row>
    <row r="109" spans="1:11" ht="12.75">
      <c r="A109" s="3"/>
      <c r="B109" s="3"/>
      <c r="C109" s="3"/>
      <c r="D109" s="3"/>
      <c r="E109" s="3"/>
      <c r="F109" s="3"/>
      <c r="G109" s="3"/>
      <c r="H109" s="3"/>
      <c r="I109" s="3"/>
      <c r="J109" s="3"/>
      <c r="K109" s="3"/>
    </row>
    <row r="110" spans="1:11" ht="12.75">
      <c r="A110" s="3"/>
      <c r="B110" s="3"/>
      <c r="C110" s="3"/>
      <c r="D110" s="3"/>
      <c r="E110" s="3"/>
      <c r="F110" s="3"/>
      <c r="G110" s="3"/>
      <c r="H110" s="3"/>
      <c r="I110" s="3"/>
      <c r="J110" s="3"/>
      <c r="K110" s="3"/>
    </row>
    <row r="111" spans="1:11" ht="12.75">
      <c r="A111" s="3"/>
      <c r="B111" s="3"/>
      <c r="C111" s="3"/>
      <c r="D111" s="3"/>
      <c r="E111" s="3"/>
      <c r="F111" s="3"/>
      <c r="G111" s="3"/>
      <c r="H111" s="3"/>
      <c r="I111" s="3"/>
      <c r="J111" s="3"/>
      <c r="K111" s="3"/>
    </row>
    <row r="112" spans="1:11" ht="12.75">
      <c r="A112" s="3"/>
      <c r="B112" s="3"/>
      <c r="C112" s="3"/>
      <c r="D112" s="3"/>
      <c r="E112" s="3"/>
      <c r="F112" s="3"/>
      <c r="G112" s="3"/>
      <c r="H112" s="3"/>
      <c r="I112" s="3"/>
      <c r="J112" s="3"/>
      <c r="K112" s="3"/>
    </row>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sheetData>
  <sheetProtection password="EF65" sheet="1" objects="1" scenarios="1"/>
  <mergeCells count="24">
    <mergeCell ref="A34:K34"/>
    <mergeCell ref="M27:M41"/>
    <mergeCell ref="M1:M3"/>
    <mergeCell ref="M5:M10"/>
    <mergeCell ref="M15:M18"/>
    <mergeCell ref="M20:M22"/>
    <mergeCell ref="A26:K26"/>
    <mergeCell ref="A18:K18"/>
    <mergeCell ref="A19:K19"/>
    <mergeCell ref="M24:M25"/>
    <mergeCell ref="A17:K17"/>
    <mergeCell ref="A22:K22"/>
    <mergeCell ref="A23:K23"/>
    <mergeCell ref="A25:K25"/>
    <mergeCell ref="A100:M100"/>
    <mergeCell ref="A20:K20"/>
    <mergeCell ref="A21:K21"/>
    <mergeCell ref="A13:K13"/>
    <mergeCell ref="A14:K14"/>
    <mergeCell ref="A15:K15"/>
    <mergeCell ref="A16:K16"/>
    <mergeCell ref="A27:K27"/>
    <mergeCell ref="A29:K29"/>
    <mergeCell ref="A30:K30"/>
  </mergeCells>
  <hyperlinks>
    <hyperlink ref="A30" r:id="rId1" display="http://business.center.cz/business/sablony/s3-priznani-k-dani-z-prijmu-fyzickych-osob.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BG112"/>
  <sheetViews>
    <sheetView workbookViewId="0" topLeftCell="A1">
      <selection activeCell="D7" sqref="D7"/>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93" customWidth="1"/>
  </cols>
  <sheetData>
    <row r="1" spans="1:10" ht="18" customHeight="1" thickBot="1">
      <c r="A1" s="921" t="s">
        <v>329</v>
      </c>
      <c r="B1" s="922"/>
      <c r="C1" s="922"/>
      <c r="D1" s="922"/>
      <c r="E1" s="922"/>
      <c r="F1" s="922"/>
      <c r="G1" s="1024" t="s">
        <v>682</v>
      </c>
      <c r="H1" s="424"/>
      <c r="I1" s="900">
        <f>DAP1!A7</f>
      </c>
      <c r="J1" s="711"/>
    </row>
    <row r="2" spans="1:10" ht="24" customHeight="1">
      <c r="A2" s="914" t="s">
        <v>365</v>
      </c>
      <c r="B2" s="914"/>
      <c r="C2" s="914"/>
      <c r="D2" s="914"/>
      <c r="E2" s="914"/>
      <c r="F2" s="914"/>
      <c r="G2" s="462"/>
      <c r="H2" s="981"/>
      <c r="I2" s="981"/>
      <c r="J2" s="981"/>
    </row>
    <row r="3" spans="1:10" ht="36" customHeight="1">
      <c r="A3" s="905" t="s">
        <v>505</v>
      </c>
      <c r="B3" s="906"/>
      <c r="C3" s="906"/>
      <c r="D3" s="906"/>
      <c r="E3" s="906"/>
      <c r="F3" s="906"/>
      <c r="G3" s="906"/>
      <c r="H3" s="906"/>
      <c r="I3" s="906"/>
      <c r="J3" s="906"/>
    </row>
    <row r="4" spans="1:10" ht="30" customHeight="1">
      <c r="A4" s="1006" t="s">
        <v>146</v>
      </c>
      <c r="B4" s="1007"/>
      <c r="C4" s="1007"/>
      <c r="D4" s="1007"/>
      <c r="E4" s="1007"/>
      <c r="F4" s="1007"/>
      <c r="G4" s="1007"/>
      <c r="H4" s="1007"/>
      <c r="I4" s="1007"/>
      <c r="J4" s="1007"/>
    </row>
    <row r="5" spans="1:10" ht="18" customHeight="1">
      <c r="A5" s="925" t="s">
        <v>595</v>
      </c>
      <c r="B5" s="926"/>
      <c r="C5" s="926"/>
      <c r="D5" s="926"/>
      <c r="E5" s="926"/>
      <c r="F5" s="926"/>
      <c r="G5" s="926"/>
      <c r="H5" s="926"/>
      <c r="I5" s="926"/>
      <c r="J5" s="926"/>
    </row>
    <row r="6" spans="1:10" ht="18" customHeight="1" thickBot="1">
      <c r="A6" s="1022" t="s">
        <v>596</v>
      </c>
      <c r="B6" s="1023"/>
      <c r="C6" s="1023"/>
      <c r="D6" s="1023"/>
      <c r="E6" s="1023"/>
      <c r="F6" s="1023"/>
      <c r="G6" s="1023"/>
      <c r="H6" s="1023"/>
      <c r="I6" s="1023"/>
      <c r="J6" s="1023"/>
    </row>
    <row r="7" spans="1:59" s="182" customFormat="1" ht="24" customHeight="1" thickBot="1">
      <c r="A7" s="1025" t="s">
        <v>589</v>
      </c>
      <c r="B7" s="1026"/>
      <c r="C7" s="1026"/>
      <c r="D7" s="213"/>
      <c r="E7" s="214"/>
      <c r="F7" s="1015" t="s">
        <v>147</v>
      </c>
      <c r="G7" s="1016"/>
      <c r="H7" s="1016"/>
      <c r="I7" s="1016"/>
      <c r="J7" s="21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BB7" s="183"/>
      <c r="BC7" s="183"/>
      <c r="BD7" s="183"/>
      <c r="BE7" s="183"/>
      <c r="BF7" s="183"/>
      <c r="BG7" s="183"/>
    </row>
    <row r="8" spans="1:10" ht="18" customHeight="1" thickBot="1">
      <c r="A8" s="1017"/>
      <c r="B8" s="1018"/>
      <c r="C8" s="1018"/>
      <c r="D8" s="1018"/>
      <c r="E8" s="1018"/>
      <c r="F8" s="1018"/>
      <c r="G8" s="1018"/>
      <c r="H8" s="1018"/>
      <c r="I8" s="1018"/>
      <c r="J8" s="1018"/>
    </row>
    <row r="9" spans="1:10" ht="18" customHeight="1">
      <c r="A9" s="1019"/>
      <c r="B9" s="1020"/>
      <c r="C9" s="1020"/>
      <c r="D9" s="1020"/>
      <c r="E9" s="1020"/>
      <c r="F9" s="1021"/>
      <c r="G9" s="659" t="s">
        <v>236</v>
      </c>
      <c r="H9" s="1011"/>
      <c r="I9" s="659" t="s">
        <v>247</v>
      </c>
      <c r="J9" s="1012"/>
    </row>
    <row r="10" spans="1:10" ht="24" customHeight="1">
      <c r="A10" s="20">
        <v>201</v>
      </c>
      <c r="B10" s="592" t="s">
        <v>550</v>
      </c>
      <c r="C10" s="592"/>
      <c r="D10" s="592"/>
      <c r="E10" s="592"/>
      <c r="F10" s="661"/>
      <c r="G10" s="590">
        <v>0</v>
      </c>
      <c r="H10" s="1027"/>
      <c r="I10" s="1028"/>
      <c r="J10" s="1029"/>
    </row>
    <row r="11" spans="1:10" ht="24" customHeight="1">
      <c r="A11" s="20">
        <v>202</v>
      </c>
      <c r="B11" s="592" t="s">
        <v>551</v>
      </c>
      <c r="C11" s="592"/>
      <c r="D11" s="592"/>
      <c r="E11" s="592"/>
      <c r="F11" s="661"/>
      <c r="G11" s="590">
        <f>+ROUND(G10*0.3,0)</f>
        <v>0</v>
      </c>
      <c r="H11" s="1027"/>
      <c r="I11" s="1028"/>
      <c r="J11" s="1029"/>
    </row>
    <row r="12" spans="1:10" ht="27.75" customHeight="1">
      <c r="A12" s="20">
        <v>203</v>
      </c>
      <c r="B12" s="567" t="s">
        <v>148</v>
      </c>
      <c r="C12" s="567"/>
      <c r="D12" s="567"/>
      <c r="E12" s="567"/>
      <c r="F12" s="705"/>
      <c r="G12" s="584">
        <f>+G10-G11</f>
        <v>0</v>
      </c>
      <c r="H12" s="1030"/>
      <c r="I12" s="1028"/>
      <c r="J12" s="1029"/>
    </row>
    <row r="13" spans="1:10" ht="36" customHeight="1">
      <c r="A13" s="20">
        <v>204</v>
      </c>
      <c r="B13" s="567" t="s">
        <v>106</v>
      </c>
      <c r="C13" s="567"/>
      <c r="D13" s="567"/>
      <c r="E13" s="567"/>
      <c r="F13" s="705"/>
      <c r="G13" s="590">
        <v>0</v>
      </c>
      <c r="H13" s="1027"/>
      <c r="I13" s="1028"/>
      <c r="J13" s="1029"/>
    </row>
    <row r="14" spans="1:10" ht="36" customHeight="1">
      <c r="A14" s="20">
        <v>205</v>
      </c>
      <c r="B14" s="567" t="s">
        <v>107</v>
      </c>
      <c r="C14" s="567"/>
      <c r="D14" s="567"/>
      <c r="E14" s="567"/>
      <c r="F14" s="705"/>
      <c r="G14" s="590">
        <v>0</v>
      </c>
      <c r="H14" s="1027"/>
      <c r="I14" s="1028"/>
      <c r="J14" s="1029"/>
    </row>
    <row r="15" spans="1:10" ht="27.75" customHeight="1" thickBot="1">
      <c r="A15" s="19">
        <v>206</v>
      </c>
      <c r="B15" s="578" t="s">
        <v>194</v>
      </c>
      <c r="C15" s="578"/>
      <c r="D15" s="578"/>
      <c r="E15" s="578"/>
      <c r="F15" s="1031"/>
      <c r="G15" s="597">
        <f>IF(G10&gt;800000,T("LIMIT"),+G12+G13-G14)</f>
        <v>0</v>
      </c>
      <c r="H15" s="1032"/>
      <c r="I15" s="1044"/>
      <c r="J15" s="1045"/>
    </row>
    <row r="16" spans="1:10" ht="7.5" customHeight="1" thickBot="1">
      <c r="A16" s="925"/>
      <c r="B16" s="926"/>
      <c r="C16" s="926"/>
      <c r="D16" s="926"/>
      <c r="E16" s="926"/>
      <c r="F16" s="926"/>
      <c r="G16" s="926"/>
      <c r="H16" s="926"/>
      <c r="I16" s="926"/>
      <c r="J16" s="926"/>
    </row>
    <row r="17" spans="1:10" ht="24" customHeight="1" thickBot="1">
      <c r="A17" s="999" t="s">
        <v>590</v>
      </c>
      <c r="B17" s="1000"/>
      <c r="C17" s="1002">
        <v>0</v>
      </c>
      <c r="D17" s="1003"/>
      <c r="E17" s="1004"/>
      <c r="F17" s="1001" t="s">
        <v>591</v>
      </c>
      <c r="G17" s="1000"/>
      <c r="H17" s="1002">
        <v>0</v>
      </c>
      <c r="I17" s="1003"/>
      <c r="J17" s="1005"/>
    </row>
    <row r="18" spans="1:10" ht="15.75" customHeight="1">
      <c r="A18" s="925"/>
      <c r="B18" s="926"/>
      <c r="C18" s="926"/>
      <c r="D18" s="926"/>
      <c r="E18" s="926"/>
      <c r="F18" s="926"/>
      <c r="G18" s="926"/>
      <c r="H18" s="926"/>
      <c r="I18" s="926"/>
      <c r="J18" s="926"/>
    </row>
    <row r="19" spans="1:10" ht="15.75" customHeight="1">
      <c r="A19" s="925" t="s">
        <v>617</v>
      </c>
      <c r="B19" s="926"/>
      <c r="C19" s="926"/>
      <c r="D19" s="926"/>
      <c r="E19" s="926"/>
      <c r="F19" s="926"/>
      <c r="G19" s="926"/>
      <c r="H19" s="926"/>
      <c r="I19" s="926"/>
      <c r="J19" s="926"/>
    </row>
    <row r="20" spans="1:10" ht="15.75" customHeight="1" thickBot="1">
      <c r="A20" s="1022" t="s">
        <v>554</v>
      </c>
      <c r="B20" s="1023"/>
      <c r="C20" s="1023"/>
      <c r="D20" s="1023"/>
      <c r="E20" s="1023"/>
      <c r="F20" s="1023"/>
      <c r="G20" s="1023"/>
      <c r="H20" s="1023"/>
      <c r="I20" s="1023"/>
      <c r="J20" s="1023"/>
    </row>
    <row r="21" spans="1:10" ht="24" customHeight="1">
      <c r="A21" s="1059" t="s">
        <v>239</v>
      </c>
      <c r="B21" s="632"/>
      <c r="C21" s="990"/>
      <c r="D21" s="1038" t="s">
        <v>233</v>
      </c>
      <c r="E21" s="1039"/>
      <c r="F21" s="1038" t="s">
        <v>234</v>
      </c>
      <c r="G21" s="1039"/>
      <c r="H21" s="1049" t="s">
        <v>618</v>
      </c>
      <c r="I21" s="1050"/>
      <c r="J21" s="145" t="s">
        <v>154</v>
      </c>
    </row>
    <row r="22" spans="1:10" ht="12.75">
      <c r="A22" s="1060">
        <v>1</v>
      </c>
      <c r="B22" s="492"/>
      <c r="C22" s="593"/>
      <c r="D22" s="1040">
        <v>2</v>
      </c>
      <c r="E22" s="1041"/>
      <c r="F22" s="1040">
        <v>3</v>
      </c>
      <c r="G22" s="1041"/>
      <c r="H22" s="1040">
        <v>4</v>
      </c>
      <c r="I22" s="1051"/>
      <c r="J22" s="8">
        <v>5</v>
      </c>
    </row>
    <row r="23" spans="1:10" ht="24" customHeight="1">
      <c r="A23" s="20">
        <v>1</v>
      </c>
      <c r="B23" s="1062"/>
      <c r="C23" s="552"/>
      <c r="D23" s="1035">
        <v>0</v>
      </c>
      <c r="E23" s="1036"/>
      <c r="F23" s="1035">
        <v>0</v>
      </c>
      <c r="G23" s="1036"/>
      <c r="H23" s="1042">
        <f>+MAX(0,D23-F23)</f>
        <v>0</v>
      </c>
      <c r="I23" s="1043"/>
      <c r="J23" s="120"/>
    </row>
    <row r="24" spans="1:10" ht="24" customHeight="1">
      <c r="A24" s="20">
        <v>2</v>
      </c>
      <c r="B24" s="1062"/>
      <c r="C24" s="552"/>
      <c r="D24" s="1035">
        <v>0</v>
      </c>
      <c r="E24" s="1036"/>
      <c r="F24" s="1035">
        <v>0</v>
      </c>
      <c r="G24" s="1036"/>
      <c r="H24" s="1042">
        <f>+MAX(0,D24-F24)</f>
        <v>0</v>
      </c>
      <c r="I24" s="1043"/>
      <c r="J24" s="120"/>
    </row>
    <row r="25" spans="1:10" ht="24" customHeight="1">
      <c r="A25" s="20">
        <v>3</v>
      </c>
      <c r="B25" s="1062"/>
      <c r="C25" s="552"/>
      <c r="D25" s="1035">
        <v>0</v>
      </c>
      <c r="E25" s="1036"/>
      <c r="F25" s="1035">
        <v>0</v>
      </c>
      <c r="G25" s="1036"/>
      <c r="H25" s="1042">
        <f>+MAX(0,D25-F25)</f>
        <v>0</v>
      </c>
      <c r="I25" s="1043"/>
      <c r="J25" s="120"/>
    </row>
    <row r="26" spans="1:10" ht="24" customHeight="1">
      <c r="A26" s="20">
        <v>4</v>
      </c>
      <c r="B26" s="1062"/>
      <c r="C26" s="552"/>
      <c r="D26" s="1035">
        <v>0</v>
      </c>
      <c r="E26" s="1036"/>
      <c r="F26" s="1035">
        <v>0</v>
      </c>
      <c r="G26" s="1036"/>
      <c r="H26" s="1042">
        <f>+MAX(0,D26-F26)</f>
        <v>0</v>
      </c>
      <c r="I26" s="1043"/>
      <c r="J26" s="120"/>
    </row>
    <row r="27" spans="1:10" ht="24" customHeight="1" thickBot="1">
      <c r="A27" s="1061" t="s">
        <v>189</v>
      </c>
      <c r="B27" s="561"/>
      <c r="C27" s="650"/>
      <c r="D27" s="1057"/>
      <c r="E27" s="1058"/>
      <c r="F27" s="1057"/>
      <c r="G27" s="1058"/>
      <c r="H27" s="1055">
        <f>SUM(H23:H26)</f>
        <v>0</v>
      </c>
      <c r="I27" s="1056"/>
      <c r="J27" s="21" t="s">
        <v>225</v>
      </c>
    </row>
    <row r="28" spans="1:10" ht="15.75" customHeight="1" thickBot="1">
      <c r="A28" s="1047"/>
      <c r="B28" s="428"/>
      <c r="C28" s="428"/>
      <c r="D28" s="428"/>
      <c r="E28" s="428"/>
      <c r="F28" s="428"/>
      <c r="G28" s="428"/>
      <c r="H28" s="428"/>
      <c r="I28" s="428"/>
      <c r="J28" s="428"/>
    </row>
    <row r="29" spans="1:10" ht="15.75" customHeight="1">
      <c r="A29" s="989"/>
      <c r="B29" s="601"/>
      <c r="C29" s="601"/>
      <c r="D29" s="601"/>
      <c r="E29" s="601"/>
      <c r="F29" s="1048"/>
      <c r="G29" s="1052" t="s">
        <v>236</v>
      </c>
      <c r="H29" s="1053"/>
      <c r="I29" s="1052" t="s">
        <v>247</v>
      </c>
      <c r="J29" s="1054"/>
    </row>
    <row r="30" spans="1:10" ht="24" customHeight="1">
      <c r="A30" s="20">
        <v>207</v>
      </c>
      <c r="B30" s="903" t="s">
        <v>50</v>
      </c>
      <c r="C30" s="903"/>
      <c r="D30" s="903"/>
      <c r="E30" s="903"/>
      <c r="F30" s="904"/>
      <c r="G30" s="889">
        <f>+SUM(D23:E26)</f>
        <v>0</v>
      </c>
      <c r="H30" s="586"/>
      <c r="I30" s="1037"/>
      <c r="J30" s="634"/>
    </row>
    <row r="31" spans="1:10" ht="24" customHeight="1">
      <c r="A31" s="20">
        <v>208</v>
      </c>
      <c r="B31" s="903" t="s">
        <v>619</v>
      </c>
      <c r="C31" s="903"/>
      <c r="D31" s="903"/>
      <c r="E31" s="903"/>
      <c r="F31" s="904"/>
      <c r="G31" s="889">
        <f>+G30-H27</f>
        <v>0</v>
      </c>
      <c r="H31" s="586"/>
      <c r="I31" s="1037"/>
      <c r="J31" s="634"/>
    </row>
    <row r="32" spans="1:59" s="107" customFormat="1" ht="24" customHeight="1" thickBot="1">
      <c r="A32" s="19">
        <v>209</v>
      </c>
      <c r="B32" s="1033" t="s">
        <v>195</v>
      </c>
      <c r="C32" s="1033"/>
      <c r="D32" s="1033"/>
      <c r="E32" s="1033"/>
      <c r="F32" s="1034"/>
      <c r="G32" s="874">
        <f>IF(G30&gt;800000,T("LIMIT"),+G30-G31)</f>
        <v>0</v>
      </c>
      <c r="H32" s="599"/>
      <c r="I32" s="1046"/>
      <c r="J32" s="642"/>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row>
    <row r="33" spans="1:10" ht="10.5" customHeight="1">
      <c r="A33" s="1008" t="s">
        <v>149</v>
      </c>
      <c r="B33" s="895"/>
      <c r="C33" s="895"/>
      <c r="D33" s="895"/>
      <c r="E33" s="895"/>
      <c r="F33" s="895"/>
      <c r="G33" s="895"/>
      <c r="H33" s="895"/>
      <c r="I33" s="895"/>
      <c r="J33" s="895"/>
    </row>
    <row r="34" spans="1:10" ht="30" customHeight="1">
      <c r="A34" s="1009" t="s">
        <v>445</v>
      </c>
      <c r="B34" s="1010"/>
      <c r="C34" s="1010"/>
      <c r="D34" s="1010"/>
      <c r="E34" s="1010"/>
      <c r="F34" s="1010"/>
      <c r="G34" s="1010"/>
      <c r="H34" s="1010"/>
      <c r="I34" s="1010"/>
      <c r="J34" s="1010"/>
    </row>
    <row r="35" spans="1:10" ht="12.75" customHeight="1">
      <c r="A35" s="1013" t="str">
        <f>+DAP1!A44</f>
        <v>Formulář zpracovala ASPEKT HM, daňová, účetní a auditorská kancelář, www.danovapriznani.cz, business.center.cz</v>
      </c>
      <c r="B35" s="1014"/>
      <c r="C35" s="1014"/>
      <c r="D35" s="1014"/>
      <c r="E35" s="1014"/>
      <c r="F35" s="1014"/>
      <c r="G35" s="1014"/>
      <c r="H35" s="1014"/>
      <c r="I35" s="1014"/>
      <c r="J35" s="1014"/>
    </row>
    <row r="36" spans="1:10" ht="12.75" customHeight="1">
      <c r="A36" s="888" t="s">
        <v>370</v>
      </c>
      <c r="B36" s="888"/>
      <c r="C36" s="888"/>
      <c r="D36" s="888"/>
      <c r="E36" s="888"/>
      <c r="F36" s="888"/>
      <c r="G36" s="888"/>
      <c r="H36" s="888"/>
      <c r="I36" s="888"/>
      <c r="J36" s="888"/>
    </row>
    <row r="37" spans="1:10" ht="12" customHeight="1">
      <c r="A37" s="886" t="s">
        <v>631</v>
      </c>
      <c r="B37" s="886"/>
      <c r="C37" s="886"/>
      <c r="D37" s="886"/>
      <c r="E37" s="886"/>
      <c r="F37" s="886"/>
      <c r="G37" s="886"/>
      <c r="H37" s="462"/>
      <c r="I37" s="462"/>
      <c r="J37" s="462"/>
    </row>
    <row r="38" spans="1:10" ht="12.75">
      <c r="A38" s="93"/>
      <c r="B38" s="93"/>
      <c r="C38" s="93"/>
      <c r="D38" s="93"/>
      <c r="E38" s="93"/>
      <c r="F38" s="93"/>
      <c r="G38" s="93"/>
      <c r="H38" s="93"/>
      <c r="I38" s="93"/>
      <c r="J38" s="93"/>
    </row>
    <row r="39" spans="1:10" ht="12.75">
      <c r="A39" s="93"/>
      <c r="B39" s="93"/>
      <c r="C39" s="93"/>
      <c r="D39" s="93"/>
      <c r="E39" s="93"/>
      <c r="F39" s="93"/>
      <c r="G39" s="93"/>
      <c r="H39" s="93"/>
      <c r="I39" s="93"/>
      <c r="J39" s="93"/>
    </row>
    <row r="40" spans="1:10" ht="12.75">
      <c r="A40" s="93"/>
      <c r="B40" s="93"/>
      <c r="C40" s="93"/>
      <c r="D40" s="93"/>
      <c r="E40" s="93"/>
      <c r="F40" s="93"/>
      <c r="G40" s="93"/>
      <c r="H40" s="93"/>
      <c r="I40" s="93"/>
      <c r="J40" s="93"/>
    </row>
    <row r="41" spans="1:10" ht="12.75">
      <c r="A41" s="93"/>
      <c r="B41" s="93"/>
      <c r="C41" s="93"/>
      <c r="D41" s="93"/>
      <c r="E41" s="93"/>
      <c r="F41" s="93"/>
      <c r="G41" s="93"/>
      <c r="H41" s="93"/>
      <c r="I41" s="93"/>
      <c r="J41" s="93"/>
    </row>
    <row r="42" spans="1:10" ht="12.75">
      <c r="A42" s="93"/>
      <c r="B42" s="93"/>
      <c r="C42" s="93"/>
      <c r="D42" s="93"/>
      <c r="E42" s="93"/>
      <c r="F42" s="93"/>
      <c r="G42" s="93"/>
      <c r="H42" s="93"/>
      <c r="I42" s="93"/>
      <c r="J42" s="93"/>
    </row>
    <row r="43" spans="1:10" ht="12.75">
      <c r="A43" s="93"/>
      <c r="B43" s="93"/>
      <c r="C43" s="93"/>
      <c r="D43" s="93"/>
      <c r="E43" s="93"/>
      <c r="F43" s="93"/>
      <c r="G43" s="93"/>
      <c r="H43" s="93"/>
      <c r="I43" s="93"/>
      <c r="J43" s="93"/>
    </row>
    <row r="44" spans="1:10" ht="12.75">
      <c r="A44" s="93"/>
      <c r="B44" s="93"/>
      <c r="C44" s="93"/>
      <c r="D44" s="93"/>
      <c r="E44" s="93"/>
      <c r="F44" s="93"/>
      <c r="G44" s="93"/>
      <c r="H44" s="93"/>
      <c r="I44" s="93"/>
      <c r="J44" s="93"/>
    </row>
    <row r="45" spans="1:10" ht="12.75">
      <c r="A45" s="93"/>
      <c r="B45" s="93"/>
      <c r="C45" s="93"/>
      <c r="D45" s="93"/>
      <c r="E45" s="93"/>
      <c r="F45" s="93"/>
      <c r="G45" s="93"/>
      <c r="H45" s="93"/>
      <c r="I45" s="93"/>
      <c r="J45" s="93"/>
    </row>
    <row r="46" spans="1:10" ht="12.75">
      <c r="A46" s="93"/>
      <c r="B46" s="93"/>
      <c r="C46" s="93"/>
      <c r="D46" s="93"/>
      <c r="E46" s="93"/>
      <c r="F46" s="93"/>
      <c r="G46" s="93"/>
      <c r="H46" s="93"/>
      <c r="I46" s="93"/>
      <c r="J46" s="93"/>
    </row>
    <row r="47" spans="1:10" ht="12.75">
      <c r="A47" s="93"/>
      <c r="B47" s="93"/>
      <c r="C47" s="93"/>
      <c r="D47" s="93"/>
      <c r="E47" s="93"/>
      <c r="F47" s="93"/>
      <c r="G47" s="93"/>
      <c r="H47" s="93"/>
      <c r="I47" s="93"/>
      <c r="J47" s="93"/>
    </row>
    <row r="48" spans="1:10" ht="12.75">
      <c r="A48" s="93"/>
      <c r="B48" s="93"/>
      <c r="C48" s="93"/>
      <c r="D48" s="93"/>
      <c r="E48" s="93"/>
      <c r="F48" s="93"/>
      <c r="G48" s="93"/>
      <c r="H48" s="93"/>
      <c r="I48" s="93"/>
      <c r="J48" s="93"/>
    </row>
    <row r="49" spans="1:10" ht="12.75">
      <c r="A49" s="93"/>
      <c r="B49" s="93"/>
      <c r="C49" s="93"/>
      <c r="D49" s="93"/>
      <c r="E49" s="93"/>
      <c r="F49" s="93"/>
      <c r="G49" s="93"/>
      <c r="H49" s="93"/>
      <c r="I49" s="93"/>
      <c r="J49" s="93"/>
    </row>
    <row r="50" spans="1:10" ht="12.75">
      <c r="A50" s="93"/>
      <c r="B50" s="93"/>
      <c r="C50" s="93"/>
      <c r="D50" s="93"/>
      <c r="E50" s="93"/>
      <c r="F50" s="93"/>
      <c r="G50" s="93"/>
      <c r="H50" s="93"/>
      <c r="I50" s="93"/>
      <c r="J50" s="93"/>
    </row>
    <row r="51" spans="1:10" ht="12.75">
      <c r="A51" s="93"/>
      <c r="B51" s="93"/>
      <c r="C51" s="93"/>
      <c r="D51" s="93"/>
      <c r="E51" s="93"/>
      <c r="F51" s="93"/>
      <c r="G51" s="93"/>
      <c r="H51" s="93"/>
      <c r="I51" s="93"/>
      <c r="J51" s="93"/>
    </row>
    <row r="52" spans="1:10" ht="12.75">
      <c r="A52" s="93"/>
      <c r="B52" s="93"/>
      <c r="C52" s="93"/>
      <c r="D52" s="93"/>
      <c r="E52" s="93"/>
      <c r="F52" s="93"/>
      <c r="G52" s="93"/>
      <c r="H52" s="93"/>
      <c r="I52" s="93"/>
      <c r="J52" s="93"/>
    </row>
    <row r="53" spans="1:10" ht="12.75">
      <c r="A53" s="93"/>
      <c r="B53" s="93"/>
      <c r="C53" s="93"/>
      <c r="D53" s="93"/>
      <c r="E53" s="93"/>
      <c r="F53" s="93"/>
      <c r="G53" s="93"/>
      <c r="H53" s="93"/>
      <c r="I53" s="93"/>
      <c r="J53" s="93"/>
    </row>
    <row r="54" spans="1:10" ht="12.75">
      <c r="A54" s="93"/>
      <c r="B54" s="93"/>
      <c r="C54" s="93"/>
      <c r="D54" s="93"/>
      <c r="E54" s="93"/>
      <c r="F54" s="93"/>
      <c r="G54" s="93"/>
      <c r="H54" s="93"/>
      <c r="I54" s="93"/>
      <c r="J54" s="93"/>
    </row>
    <row r="55" spans="1:10" ht="12.75">
      <c r="A55" s="93"/>
      <c r="B55" s="93"/>
      <c r="C55" s="93"/>
      <c r="D55" s="93"/>
      <c r="E55" s="93"/>
      <c r="F55" s="93"/>
      <c r="G55" s="93"/>
      <c r="H55" s="93"/>
      <c r="I55" s="93"/>
      <c r="J55" s="93"/>
    </row>
    <row r="56" spans="1:10" ht="12.75">
      <c r="A56" s="93"/>
      <c r="B56" s="93"/>
      <c r="C56" s="93"/>
      <c r="D56" s="93"/>
      <c r="E56" s="93"/>
      <c r="F56" s="93"/>
      <c r="G56" s="93"/>
      <c r="H56" s="93"/>
      <c r="I56" s="93"/>
      <c r="J56" s="93"/>
    </row>
    <row r="57" spans="1:10" ht="12.75">
      <c r="A57" s="93"/>
      <c r="B57" s="93"/>
      <c r="C57" s="93"/>
      <c r="D57" s="93"/>
      <c r="E57" s="93"/>
      <c r="F57" s="93"/>
      <c r="G57" s="93"/>
      <c r="H57" s="93"/>
      <c r="I57" s="93"/>
      <c r="J57" s="93"/>
    </row>
    <row r="58" spans="1:10" ht="12.75">
      <c r="A58" s="93"/>
      <c r="B58" s="93"/>
      <c r="C58" s="93"/>
      <c r="D58" s="93"/>
      <c r="E58" s="93"/>
      <c r="F58" s="93"/>
      <c r="G58" s="93"/>
      <c r="H58" s="93"/>
      <c r="I58" s="93"/>
      <c r="J58" s="93"/>
    </row>
    <row r="59" spans="1:10" ht="12.75">
      <c r="A59" s="93"/>
      <c r="B59" s="93"/>
      <c r="C59" s="93"/>
      <c r="D59" s="93"/>
      <c r="E59" s="93"/>
      <c r="F59" s="93"/>
      <c r="G59" s="93"/>
      <c r="H59" s="93"/>
      <c r="I59" s="93"/>
      <c r="J59" s="93"/>
    </row>
    <row r="60" spans="1:10" ht="12.75">
      <c r="A60" s="93"/>
      <c r="B60" s="93"/>
      <c r="C60" s="93"/>
      <c r="D60" s="93"/>
      <c r="E60" s="93"/>
      <c r="F60" s="93"/>
      <c r="G60" s="93"/>
      <c r="H60" s="93"/>
      <c r="I60" s="93"/>
      <c r="J60" s="93"/>
    </row>
    <row r="61" spans="1:10" ht="12.75">
      <c r="A61" s="93"/>
      <c r="B61" s="93"/>
      <c r="C61" s="93"/>
      <c r="D61" s="93"/>
      <c r="E61" s="93"/>
      <c r="F61" s="93"/>
      <c r="G61" s="93"/>
      <c r="H61" s="93"/>
      <c r="I61" s="93"/>
      <c r="J61" s="93"/>
    </row>
    <row r="62" spans="1:10" ht="12.75">
      <c r="A62" s="93"/>
      <c r="B62" s="93"/>
      <c r="C62" s="93"/>
      <c r="D62" s="93"/>
      <c r="E62" s="93"/>
      <c r="F62" s="93"/>
      <c r="G62" s="93"/>
      <c r="H62" s="93"/>
      <c r="I62" s="93"/>
      <c r="J62" s="93"/>
    </row>
    <row r="63" spans="1:10" ht="12.75">
      <c r="A63" s="93"/>
      <c r="B63" s="93"/>
      <c r="C63" s="93"/>
      <c r="D63" s="93"/>
      <c r="E63" s="93"/>
      <c r="F63" s="93"/>
      <c r="G63" s="93"/>
      <c r="H63" s="93"/>
      <c r="I63" s="93"/>
      <c r="J63" s="93"/>
    </row>
    <row r="64" spans="1:10" ht="12.75">
      <c r="A64" s="93"/>
      <c r="B64" s="93"/>
      <c r="C64" s="93"/>
      <c r="D64" s="93"/>
      <c r="E64" s="93"/>
      <c r="F64" s="93"/>
      <c r="G64" s="93"/>
      <c r="H64" s="93"/>
      <c r="I64" s="93"/>
      <c r="J64" s="93"/>
    </row>
    <row r="65" spans="1:10" ht="12.75">
      <c r="A65" s="93"/>
      <c r="B65" s="93"/>
      <c r="C65" s="93"/>
      <c r="D65" s="93"/>
      <c r="E65" s="93"/>
      <c r="F65" s="93"/>
      <c r="G65" s="93"/>
      <c r="H65" s="93"/>
      <c r="I65" s="93"/>
      <c r="J65" s="93"/>
    </row>
    <row r="66" spans="1:10" ht="12.75">
      <c r="A66" s="93"/>
      <c r="B66" s="93"/>
      <c r="C66" s="93"/>
      <c r="D66" s="93"/>
      <c r="E66" s="93"/>
      <c r="F66" s="93"/>
      <c r="G66" s="93"/>
      <c r="H66" s="93"/>
      <c r="I66" s="93"/>
      <c r="J66" s="93"/>
    </row>
    <row r="67" spans="1:10" ht="12.75">
      <c r="A67" s="93"/>
      <c r="B67" s="93"/>
      <c r="C67" s="93"/>
      <c r="D67" s="93"/>
      <c r="E67" s="93"/>
      <c r="F67" s="93"/>
      <c r="G67" s="93"/>
      <c r="H67" s="93"/>
      <c r="I67" s="93"/>
      <c r="J67" s="93"/>
    </row>
    <row r="68" spans="1:10" ht="12.75">
      <c r="A68" s="93"/>
      <c r="B68" s="93"/>
      <c r="C68" s="93"/>
      <c r="D68" s="93"/>
      <c r="E68" s="93"/>
      <c r="F68" s="93"/>
      <c r="G68" s="93"/>
      <c r="H68" s="93"/>
      <c r="I68" s="93"/>
      <c r="J68" s="93"/>
    </row>
    <row r="69" spans="1:10" ht="12.75">
      <c r="A69" s="93"/>
      <c r="B69" s="93"/>
      <c r="C69" s="93"/>
      <c r="D69" s="93"/>
      <c r="E69" s="93"/>
      <c r="F69" s="93"/>
      <c r="G69" s="93"/>
      <c r="H69" s="93"/>
      <c r="I69" s="93"/>
      <c r="J69" s="93"/>
    </row>
    <row r="70" spans="1:10" ht="12.75">
      <c r="A70" s="93"/>
      <c r="B70" s="93"/>
      <c r="C70" s="93"/>
      <c r="D70" s="93"/>
      <c r="E70" s="93"/>
      <c r="F70" s="93"/>
      <c r="G70" s="93"/>
      <c r="H70" s="93"/>
      <c r="I70" s="93"/>
      <c r="J70" s="93"/>
    </row>
    <row r="71" spans="1:10" ht="12.75">
      <c r="A71" s="93"/>
      <c r="B71" s="93"/>
      <c r="C71" s="93"/>
      <c r="D71" s="93"/>
      <c r="E71" s="93"/>
      <c r="F71" s="93"/>
      <c r="G71" s="93"/>
      <c r="H71" s="93"/>
      <c r="I71" s="93"/>
      <c r="J71" s="93"/>
    </row>
    <row r="72" spans="1:10" ht="12.75">
      <c r="A72" s="93"/>
      <c r="B72" s="93"/>
      <c r="C72" s="93"/>
      <c r="D72" s="93"/>
      <c r="E72" s="93"/>
      <c r="F72" s="93"/>
      <c r="G72" s="93"/>
      <c r="H72" s="93"/>
      <c r="I72" s="93"/>
      <c r="J72" s="93"/>
    </row>
    <row r="73" spans="1:10" ht="12.75">
      <c r="A73" s="93"/>
      <c r="B73" s="93"/>
      <c r="C73" s="93"/>
      <c r="D73" s="93"/>
      <c r="E73" s="93"/>
      <c r="F73" s="93"/>
      <c r="G73" s="93"/>
      <c r="H73" s="93"/>
      <c r="I73" s="93"/>
      <c r="J73" s="93"/>
    </row>
    <row r="74" spans="1:10" ht="12.75">
      <c r="A74" s="93"/>
      <c r="B74" s="93"/>
      <c r="C74" s="93"/>
      <c r="D74" s="93"/>
      <c r="E74" s="93"/>
      <c r="F74" s="93"/>
      <c r="G74" s="93"/>
      <c r="H74" s="93"/>
      <c r="I74" s="93"/>
      <c r="J74" s="93"/>
    </row>
    <row r="75" spans="1:10" ht="12.75">
      <c r="A75" s="93"/>
      <c r="B75" s="93"/>
      <c r="C75" s="93"/>
      <c r="D75" s="93"/>
      <c r="E75" s="93"/>
      <c r="F75" s="93"/>
      <c r="G75" s="93"/>
      <c r="H75" s="93"/>
      <c r="I75" s="93"/>
      <c r="J75" s="93"/>
    </row>
    <row r="76" spans="1:10" ht="12.75">
      <c r="A76" s="93"/>
      <c r="B76" s="93"/>
      <c r="C76" s="93"/>
      <c r="D76" s="93"/>
      <c r="E76" s="93"/>
      <c r="F76" s="93"/>
      <c r="G76" s="93"/>
      <c r="H76" s="93"/>
      <c r="I76" s="93"/>
      <c r="J76" s="93"/>
    </row>
    <row r="77" spans="1:10" ht="12.75">
      <c r="A77" s="93"/>
      <c r="B77" s="93"/>
      <c r="C77" s="93"/>
      <c r="D77" s="93"/>
      <c r="E77" s="93"/>
      <c r="F77" s="93"/>
      <c r="G77" s="93"/>
      <c r="H77" s="93"/>
      <c r="I77" s="93"/>
      <c r="J77" s="93"/>
    </row>
    <row r="78" spans="1:10" ht="12.75">
      <c r="A78" s="93"/>
      <c r="B78" s="93"/>
      <c r="C78" s="93"/>
      <c r="D78" s="93"/>
      <c r="E78" s="93"/>
      <c r="F78" s="93"/>
      <c r="G78" s="93"/>
      <c r="H78" s="93"/>
      <c r="I78" s="93"/>
      <c r="J78" s="93"/>
    </row>
    <row r="79" spans="1:10" ht="12.75">
      <c r="A79" s="93"/>
      <c r="B79" s="93"/>
      <c r="C79" s="93"/>
      <c r="D79" s="93"/>
      <c r="E79" s="93"/>
      <c r="F79" s="93"/>
      <c r="G79" s="93"/>
      <c r="H79" s="93"/>
      <c r="I79" s="93"/>
      <c r="J79" s="93"/>
    </row>
    <row r="80" spans="1:10" ht="12.75">
      <c r="A80" s="93"/>
      <c r="B80" s="93"/>
      <c r="C80" s="93"/>
      <c r="D80" s="93"/>
      <c r="E80" s="93"/>
      <c r="F80" s="93"/>
      <c r="G80" s="93"/>
      <c r="H80" s="93"/>
      <c r="I80" s="93"/>
      <c r="J80" s="93"/>
    </row>
    <row r="81" spans="1:10" ht="12.75">
      <c r="A81" s="93"/>
      <c r="B81" s="93"/>
      <c r="C81" s="93"/>
      <c r="D81" s="93"/>
      <c r="E81" s="93"/>
      <c r="F81" s="93"/>
      <c r="G81" s="93"/>
      <c r="H81" s="93"/>
      <c r="I81" s="93"/>
      <c r="J81" s="93"/>
    </row>
    <row r="82" spans="1:10" ht="12.75">
      <c r="A82" s="93"/>
      <c r="B82" s="93"/>
      <c r="C82" s="93"/>
      <c r="D82" s="93"/>
      <c r="E82" s="93"/>
      <c r="F82" s="93"/>
      <c r="G82" s="93"/>
      <c r="H82" s="93"/>
      <c r="I82" s="93"/>
      <c r="J82" s="93"/>
    </row>
    <row r="83" spans="1:10" ht="12.75">
      <c r="A83" s="93"/>
      <c r="B83" s="93"/>
      <c r="C83" s="93"/>
      <c r="D83" s="93"/>
      <c r="E83" s="93"/>
      <c r="F83" s="93"/>
      <c r="G83" s="93"/>
      <c r="H83" s="93"/>
      <c r="I83" s="93"/>
      <c r="J83" s="93"/>
    </row>
    <row r="84" spans="1:10" ht="12.75">
      <c r="A84" s="93"/>
      <c r="B84" s="93"/>
      <c r="C84" s="93"/>
      <c r="D84" s="93"/>
      <c r="E84" s="93"/>
      <c r="F84" s="93"/>
      <c r="G84" s="93"/>
      <c r="H84" s="93"/>
      <c r="I84" s="93"/>
      <c r="J84" s="93"/>
    </row>
    <row r="85" spans="1:10" ht="12.75">
      <c r="A85" s="93"/>
      <c r="B85" s="93"/>
      <c r="C85" s="93"/>
      <c r="D85" s="93"/>
      <c r="E85" s="93"/>
      <c r="F85" s="93"/>
      <c r="G85" s="93"/>
      <c r="H85" s="93"/>
      <c r="I85" s="93"/>
      <c r="J85" s="93"/>
    </row>
    <row r="86" spans="1:10" ht="12.75">
      <c r="A86" s="93"/>
      <c r="B86" s="93"/>
      <c r="C86" s="93"/>
      <c r="D86" s="93"/>
      <c r="E86" s="93"/>
      <c r="F86" s="93"/>
      <c r="G86" s="93"/>
      <c r="H86" s="93"/>
      <c r="I86" s="93"/>
      <c r="J86" s="93"/>
    </row>
    <row r="87" spans="1:10" ht="12.75">
      <c r="A87" s="93"/>
      <c r="B87" s="93"/>
      <c r="C87" s="93"/>
      <c r="D87" s="93"/>
      <c r="E87" s="93"/>
      <c r="F87" s="93"/>
      <c r="G87" s="93"/>
      <c r="H87" s="93"/>
      <c r="I87" s="93"/>
      <c r="J87" s="93"/>
    </row>
    <row r="88" spans="1:10" ht="12.75">
      <c r="A88" s="93"/>
      <c r="B88" s="93"/>
      <c r="C88" s="93"/>
      <c r="D88" s="93"/>
      <c r="E88" s="93"/>
      <c r="F88" s="93"/>
      <c r="G88" s="93"/>
      <c r="H88" s="93"/>
      <c r="I88" s="93"/>
      <c r="J88" s="93"/>
    </row>
    <row r="89" spans="1:10" ht="12.75">
      <c r="A89" s="93"/>
      <c r="B89" s="93"/>
      <c r="C89" s="93"/>
      <c r="D89" s="93"/>
      <c r="E89" s="93"/>
      <c r="F89" s="93"/>
      <c r="G89" s="93"/>
      <c r="H89" s="93"/>
      <c r="I89" s="93"/>
      <c r="J89" s="93"/>
    </row>
    <row r="90" spans="1:10" ht="12.75">
      <c r="A90" s="93"/>
      <c r="B90" s="93"/>
      <c r="C90" s="93"/>
      <c r="D90" s="93"/>
      <c r="E90" s="93"/>
      <c r="F90" s="93"/>
      <c r="G90" s="93"/>
      <c r="H90" s="93"/>
      <c r="I90" s="93"/>
      <c r="J90" s="93"/>
    </row>
    <row r="91" spans="1:10" ht="12.75">
      <c r="A91" s="93"/>
      <c r="B91" s="93"/>
      <c r="C91" s="93"/>
      <c r="D91" s="93"/>
      <c r="E91" s="93"/>
      <c r="F91" s="93"/>
      <c r="G91" s="93"/>
      <c r="H91" s="93"/>
      <c r="I91" s="93"/>
      <c r="J91" s="93"/>
    </row>
    <row r="92" spans="1:10" ht="12.75">
      <c r="A92" s="93"/>
      <c r="B92" s="93"/>
      <c r="C92" s="93"/>
      <c r="D92" s="93"/>
      <c r="E92" s="93"/>
      <c r="F92" s="93"/>
      <c r="G92" s="93"/>
      <c r="H92" s="93"/>
      <c r="I92" s="93"/>
      <c r="J92" s="93"/>
    </row>
    <row r="93" spans="1:10" ht="12.75">
      <c r="A93" s="93"/>
      <c r="B93" s="93"/>
      <c r="C93" s="93"/>
      <c r="D93" s="93"/>
      <c r="E93" s="93"/>
      <c r="F93" s="93"/>
      <c r="G93" s="93"/>
      <c r="H93" s="93"/>
      <c r="I93" s="93"/>
      <c r="J93" s="93"/>
    </row>
    <row r="94" spans="1:10" ht="12.75">
      <c r="A94" s="93"/>
      <c r="B94" s="93"/>
      <c r="C94" s="93"/>
      <c r="D94" s="93"/>
      <c r="E94" s="93"/>
      <c r="F94" s="93"/>
      <c r="G94" s="93"/>
      <c r="H94" s="93"/>
      <c r="I94" s="93"/>
      <c r="J94" s="93"/>
    </row>
    <row r="95" spans="1:10" ht="12.75">
      <c r="A95" s="93"/>
      <c r="B95" s="93"/>
      <c r="C95" s="93"/>
      <c r="D95" s="93"/>
      <c r="E95" s="93"/>
      <c r="F95" s="93"/>
      <c r="G95" s="93"/>
      <c r="H95" s="93"/>
      <c r="I95" s="93"/>
      <c r="J95" s="93"/>
    </row>
    <row r="96" spans="1:10" ht="12.75">
      <c r="A96" s="93"/>
      <c r="B96" s="93"/>
      <c r="C96" s="93"/>
      <c r="D96" s="93"/>
      <c r="E96" s="93"/>
      <c r="F96" s="93"/>
      <c r="G96" s="93"/>
      <c r="H96" s="93"/>
      <c r="I96" s="93"/>
      <c r="J96" s="93"/>
    </row>
    <row r="97" spans="1:10" ht="12.75">
      <c r="A97" s="93"/>
      <c r="B97" s="93"/>
      <c r="C97" s="93"/>
      <c r="D97" s="93"/>
      <c r="E97" s="93"/>
      <c r="F97" s="93"/>
      <c r="G97" s="93"/>
      <c r="H97" s="93"/>
      <c r="I97" s="93"/>
      <c r="J97" s="93"/>
    </row>
    <row r="98" spans="1:10" ht="12.75">
      <c r="A98" s="93"/>
      <c r="B98" s="93"/>
      <c r="C98" s="93"/>
      <c r="D98" s="93"/>
      <c r="E98" s="93"/>
      <c r="F98" s="93"/>
      <c r="G98" s="93"/>
      <c r="H98" s="93"/>
      <c r="I98" s="93"/>
      <c r="J98" s="93"/>
    </row>
    <row r="99" spans="1:10" ht="12.75">
      <c r="A99" s="93"/>
      <c r="B99" s="93"/>
      <c r="C99" s="93"/>
      <c r="D99" s="93"/>
      <c r="E99" s="93"/>
      <c r="F99" s="93"/>
      <c r="G99" s="93"/>
      <c r="H99" s="93"/>
      <c r="I99" s="93"/>
      <c r="J99" s="93"/>
    </row>
    <row r="100" spans="1:10" ht="12.75">
      <c r="A100" s="93"/>
      <c r="B100" s="93"/>
      <c r="C100" s="93"/>
      <c r="D100" s="93"/>
      <c r="E100" s="93"/>
      <c r="F100" s="93"/>
      <c r="G100" s="93"/>
      <c r="H100" s="93"/>
      <c r="I100" s="93"/>
      <c r="J100" s="93"/>
    </row>
    <row r="101" spans="1:10" ht="12.75">
      <c r="A101" s="93"/>
      <c r="B101" s="93"/>
      <c r="C101" s="93"/>
      <c r="D101" s="93"/>
      <c r="E101" s="93"/>
      <c r="F101" s="93"/>
      <c r="G101" s="93"/>
      <c r="H101" s="93"/>
      <c r="I101" s="93"/>
      <c r="J101" s="93"/>
    </row>
    <row r="102" spans="1:10" ht="12.75">
      <c r="A102" s="93"/>
      <c r="B102" s="93"/>
      <c r="C102" s="93"/>
      <c r="D102" s="93"/>
      <c r="E102" s="93"/>
      <c r="F102" s="93"/>
      <c r="G102" s="93"/>
      <c r="H102" s="93"/>
      <c r="I102" s="93"/>
      <c r="J102" s="93"/>
    </row>
    <row r="103" spans="1:10" ht="12.75">
      <c r="A103" s="93"/>
      <c r="B103" s="93"/>
      <c r="C103" s="93"/>
      <c r="D103" s="93"/>
      <c r="E103" s="93"/>
      <c r="F103" s="93"/>
      <c r="G103" s="93"/>
      <c r="H103" s="93"/>
      <c r="I103" s="93"/>
      <c r="J103" s="93"/>
    </row>
    <row r="104" spans="1:10" ht="12.75">
      <c r="A104" s="93"/>
      <c r="B104" s="93"/>
      <c r="C104" s="93"/>
      <c r="D104" s="93"/>
      <c r="E104" s="93"/>
      <c r="F104" s="93"/>
      <c r="G104" s="93"/>
      <c r="H104" s="93"/>
      <c r="I104" s="93"/>
      <c r="J104" s="93"/>
    </row>
    <row r="105" spans="1:10" ht="12.75">
      <c r="A105" s="93"/>
      <c r="B105" s="93"/>
      <c r="C105" s="93"/>
      <c r="D105" s="93"/>
      <c r="E105" s="93"/>
      <c r="F105" s="93"/>
      <c r="G105" s="93"/>
      <c r="H105" s="93"/>
      <c r="I105" s="93"/>
      <c r="J105" s="93"/>
    </row>
    <row r="106" spans="1:10" ht="12.75">
      <c r="A106" s="93"/>
      <c r="B106" s="93"/>
      <c r="C106" s="93"/>
      <c r="D106" s="93"/>
      <c r="E106" s="93"/>
      <c r="F106" s="93"/>
      <c r="G106" s="93"/>
      <c r="H106" s="93"/>
      <c r="I106" s="93"/>
      <c r="J106" s="93"/>
    </row>
    <row r="107" spans="1:10" ht="12.75">
      <c r="A107" s="93"/>
      <c r="B107" s="93"/>
      <c r="C107" s="93"/>
      <c r="D107" s="93"/>
      <c r="E107" s="93"/>
      <c r="F107" s="93"/>
      <c r="G107" s="93"/>
      <c r="H107" s="93"/>
      <c r="I107" s="93"/>
      <c r="J107" s="93"/>
    </row>
    <row r="108" spans="1:10" ht="12.75">
      <c r="A108" s="93"/>
      <c r="B108" s="93"/>
      <c r="C108" s="93"/>
      <c r="D108" s="93"/>
      <c r="E108" s="93"/>
      <c r="F108" s="93"/>
      <c r="G108" s="93"/>
      <c r="H108" s="93"/>
      <c r="I108" s="93"/>
      <c r="J108" s="93"/>
    </row>
    <row r="109" spans="1:10" ht="12.75">
      <c r="A109" s="93"/>
      <c r="B109" s="93"/>
      <c r="C109" s="93"/>
      <c r="D109" s="93"/>
      <c r="E109" s="93"/>
      <c r="F109" s="93"/>
      <c r="G109" s="93"/>
      <c r="H109" s="93"/>
      <c r="I109" s="93"/>
      <c r="J109" s="93"/>
    </row>
    <row r="110" spans="1:10" ht="12.75">
      <c r="A110" s="93"/>
      <c r="B110" s="93"/>
      <c r="C110" s="93"/>
      <c r="D110" s="93"/>
      <c r="E110" s="93"/>
      <c r="F110" s="93"/>
      <c r="G110" s="93"/>
      <c r="H110" s="93"/>
      <c r="I110" s="93"/>
      <c r="J110" s="93"/>
    </row>
    <row r="111" spans="1:10" ht="12.75">
      <c r="A111" s="93"/>
      <c r="B111" s="93"/>
      <c r="C111" s="93"/>
      <c r="D111" s="93"/>
      <c r="E111" s="93"/>
      <c r="F111" s="93"/>
      <c r="G111" s="93"/>
      <c r="H111" s="93"/>
      <c r="I111" s="93"/>
      <c r="J111" s="93"/>
    </row>
    <row r="112" spans="1:10" ht="12.75">
      <c r="A112" s="93"/>
      <c r="B112" s="93"/>
      <c r="C112" s="93"/>
      <c r="D112" s="93"/>
      <c r="E112" s="93"/>
      <c r="F112" s="93"/>
      <c r="G112" s="93"/>
      <c r="H112" s="93"/>
      <c r="I112" s="93"/>
      <c r="J112" s="93"/>
    </row>
    <row r="113" s="93" customFormat="1" ht="12.75"/>
    <row r="114" s="93" customFormat="1" ht="12.75"/>
    <row r="115" s="93" customFormat="1" ht="12.75"/>
    <row r="116" s="93" customFormat="1" ht="12.75"/>
    <row r="117" s="93" customFormat="1" ht="12.75"/>
    <row r="118" s="93" customFormat="1" ht="12.75"/>
    <row r="119" s="93" customFormat="1" ht="12.75"/>
    <row r="120" s="93" customFormat="1" ht="12.75"/>
    <row r="121" s="93" customFormat="1" ht="12.75"/>
    <row r="122" s="93" customFormat="1" ht="12.75"/>
    <row r="123" s="93" customFormat="1" ht="12.75"/>
    <row r="124" s="93" customFormat="1" ht="12.75"/>
    <row r="125" s="93" customFormat="1" ht="12.75"/>
    <row r="126" s="93" customFormat="1" ht="12.75"/>
    <row r="127" s="93" customFormat="1" ht="12.75"/>
    <row r="128" s="93" customFormat="1" ht="12.75"/>
    <row r="129" s="93" customFormat="1" ht="12.75"/>
    <row r="130" s="93" customFormat="1" ht="12.75"/>
    <row r="131" s="93" customFormat="1" ht="12.75"/>
    <row r="132" s="93" customFormat="1" ht="12.75"/>
    <row r="133" s="93" customFormat="1" ht="12.75"/>
    <row r="134" s="93" customFormat="1" ht="12.75"/>
    <row r="135" s="93" customFormat="1" ht="12.75"/>
    <row r="136" s="93" customFormat="1" ht="12.75"/>
    <row r="137" s="93" customFormat="1" ht="12.75"/>
    <row r="138" s="93" customFormat="1" ht="12.75"/>
    <row r="139" s="93" customFormat="1" ht="12.75"/>
    <row r="140" s="93" customFormat="1" ht="12.75"/>
    <row r="141" s="93" customFormat="1" ht="12.75"/>
    <row r="142" s="93" customFormat="1" ht="12.75"/>
    <row r="143" s="93" customFormat="1" ht="12.75"/>
    <row r="144" s="93" customFormat="1" ht="12.75"/>
    <row r="145" s="93" customFormat="1" ht="12.75"/>
    <row r="146" s="93" customFormat="1" ht="12.75"/>
    <row r="147" s="93" customFormat="1" ht="12.75"/>
    <row r="148" s="93" customFormat="1" ht="12.75"/>
    <row r="149" s="93" customFormat="1" ht="12.75"/>
    <row r="150" s="93" customFormat="1" ht="12.75"/>
    <row r="151" s="93" customFormat="1" ht="12.75"/>
    <row r="152" s="93" customFormat="1" ht="12.75"/>
    <row r="153" s="93" customFormat="1" ht="12.75"/>
    <row r="154" s="93" customFormat="1" ht="12.75"/>
    <row r="155" s="93" customFormat="1" ht="12.75"/>
    <row r="156" s="93" customFormat="1" ht="12.75"/>
    <row r="157" s="93" customFormat="1" ht="12.75"/>
    <row r="158" s="93" customFormat="1" ht="12.75"/>
    <row r="159" s="93" customFormat="1" ht="12.75"/>
    <row r="160" s="93" customFormat="1" ht="12.75"/>
    <row r="161" s="93" customFormat="1" ht="12.75"/>
    <row r="162" s="93" customFormat="1" ht="12.75"/>
    <row r="163" s="93" customFormat="1" ht="12.75"/>
    <row r="164" s="93" customFormat="1" ht="12.75"/>
    <row r="165" s="93" customFormat="1" ht="12.75"/>
    <row r="166" s="93" customFormat="1" ht="12.75"/>
    <row r="167" s="93" customFormat="1" ht="12.75"/>
    <row r="168" s="93" customFormat="1" ht="12.75"/>
    <row r="169" s="93" customFormat="1" ht="12.75"/>
    <row r="170" s="93" customFormat="1" ht="12.75"/>
    <row r="171" s="93" customFormat="1" ht="12.75"/>
    <row r="172" s="93" customFormat="1" ht="12.75"/>
    <row r="173" s="93" customFormat="1" ht="12.75"/>
    <row r="174" s="93" customFormat="1" ht="12.75"/>
    <row r="175" s="93" customFormat="1" ht="12.75"/>
    <row r="176" s="93" customFormat="1" ht="12.75"/>
    <row r="177" s="93" customFormat="1" ht="12.75"/>
    <row r="178" s="93" customFormat="1" ht="12.75"/>
    <row r="179" s="93" customFormat="1" ht="12.75"/>
    <row r="180" s="93" customFormat="1" ht="12.75"/>
    <row r="181" s="93" customFormat="1" ht="12.75"/>
    <row r="182" s="93" customFormat="1" ht="12.75"/>
    <row r="183" s="93" customFormat="1" ht="12.75"/>
    <row r="184" s="93" customFormat="1" ht="12.75"/>
    <row r="185" s="93" customFormat="1" ht="12.75"/>
    <row r="186" s="93" customFormat="1" ht="12.75"/>
    <row r="187" s="93" customFormat="1" ht="12.75"/>
    <row r="188" s="93" customFormat="1" ht="12.75"/>
    <row r="189" s="93" customFormat="1" ht="12.75"/>
    <row r="190" s="93" customFormat="1" ht="12.75"/>
    <row r="191" s="93" customFormat="1" ht="12.75"/>
    <row r="192" s="93" customFormat="1" ht="12.75"/>
    <row r="193" s="93" customFormat="1" ht="12.75"/>
    <row r="194" s="93" customFormat="1" ht="12.75"/>
    <row r="195" s="93" customFormat="1" ht="12.75"/>
    <row r="196" s="93" customFormat="1" ht="12.75"/>
    <row r="197" s="93" customFormat="1" ht="12.75"/>
    <row r="198" s="93" customFormat="1" ht="12.75"/>
    <row r="199" s="93" customFormat="1" ht="12.75"/>
    <row r="200" s="93" customFormat="1" ht="12.75"/>
    <row r="201" s="93" customFormat="1" ht="12.75"/>
    <row r="202" s="93" customFormat="1" ht="12.75"/>
    <row r="203" s="93" customFormat="1" ht="12.75"/>
    <row r="204" s="93" customFormat="1" ht="12.75"/>
    <row r="205" s="93" customFormat="1" ht="12.75"/>
    <row r="206" s="93" customFormat="1" ht="12.75"/>
    <row r="207" s="93" customFormat="1" ht="12.75"/>
    <row r="208" s="93" customFormat="1" ht="12.75"/>
    <row r="209" s="93" customFormat="1" ht="12.75"/>
    <row r="210" s="93" customFormat="1" ht="12.75"/>
    <row r="211" s="93" customFormat="1" ht="12.75"/>
    <row r="212" s="93" customFormat="1" ht="12.75"/>
    <row r="213" s="93" customFormat="1" ht="12.75"/>
    <row r="214" s="93" customFormat="1" ht="12.75"/>
    <row r="215" s="93" customFormat="1" ht="12.75"/>
    <row r="216" s="93" customFormat="1" ht="12.75"/>
    <row r="217" s="93" customFormat="1" ht="12.75"/>
    <row r="218" s="93" customFormat="1" ht="12.75"/>
    <row r="219" s="93" customFormat="1" ht="12.75"/>
    <row r="220" s="93" customFormat="1" ht="12.75"/>
  </sheetData>
  <sheetProtection password="EF65" sheet="1" objects="1" scenarios="1"/>
  <mergeCells count="87">
    <mergeCell ref="A36:J36"/>
    <mergeCell ref="A21:C21"/>
    <mergeCell ref="A22:C22"/>
    <mergeCell ref="D21:E21"/>
    <mergeCell ref="D22:E22"/>
    <mergeCell ref="A27:C27"/>
    <mergeCell ref="B23:C23"/>
    <mergeCell ref="B24:C24"/>
    <mergeCell ref="B25:C25"/>
    <mergeCell ref="B26:C26"/>
    <mergeCell ref="D25:E25"/>
    <mergeCell ref="D26:E26"/>
    <mergeCell ref="H27:I27"/>
    <mergeCell ref="F27:G27"/>
    <mergeCell ref="D27:E27"/>
    <mergeCell ref="H25:I25"/>
    <mergeCell ref="H26:I26"/>
    <mergeCell ref="H24:I24"/>
    <mergeCell ref="G29:H29"/>
    <mergeCell ref="I29:J29"/>
    <mergeCell ref="F23:G23"/>
    <mergeCell ref="F24:G24"/>
    <mergeCell ref="F25:G25"/>
    <mergeCell ref="F26:G26"/>
    <mergeCell ref="I15:J15"/>
    <mergeCell ref="G31:H31"/>
    <mergeCell ref="I31:J31"/>
    <mergeCell ref="G32:H32"/>
    <mergeCell ref="I32:J32"/>
    <mergeCell ref="A28:J28"/>
    <mergeCell ref="B30:F30"/>
    <mergeCell ref="A29:F29"/>
    <mergeCell ref="H21:I21"/>
    <mergeCell ref="H22:I22"/>
    <mergeCell ref="B32:F32"/>
    <mergeCell ref="A19:J19"/>
    <mergeCell ref="A20:J20"/>
    <mergeCell ref="D23:E23"/>
    <mergeCell ref="D24:E24"/>
    <mergeCell ref="G30:H30"/>
    <mergeCell ref="I30:J30"/>
    <mergeCell ref="F21:G21"/>
    <mergeCell ref="F22:G22"/>
    <mergeCell ref="H23:I23"/>
    <mergeCell ref="B11:F11"/>
    <mergeCell ref="B12:F12"/>
    <mergeCell ref="B13:F13"/>
    <mergeCell ref="B31:F31"/>
    <mergeCell ref="B14:F14"/>
    <mergeCell ref="B15:F15"/>
    <mergeCell ref="A16:J16"/>
    <mergeCell ref="G14:H14"/>
    <mergeCell ref="I14:J14"/>
    <mergeCell ref="G15:H15"/>
    <mergeCell ref="A7:C7"/>
    <mergeCell ref="G10:H10"/>
    <mergeCell ref="I10:J10"/>
    <mergeCell ref="G13:H13"/>
    <mergeCell ref="I13:J13"/>
    <mergeCell ref="G11:H11"/>
    <mergeCell ref="I11:J11"/>
    <mergeCell ref="G12:H12"/>
    <mergeCell ref="I12:J12"/>
    <mergeCell ref="B10:F10"/>
    <mergeCell ref="A5:J5"/>
    <mergeCell ref="A6:J6"/>
    <mergeCell ref="I1:J1"/>
    <mergeCell ref="G1:H1"/>
    <mergeCell ref="A1:F1"/>
    <mergeCell ref="A2:G2"/>
    <mergeCell ref="H2:J2"/>
    <mergeCell ref="A3:J3"/>
    <mergeCell ref="A37:J37"/>
    <mergeCell ref="A4:J4"/>
    <mergeCell ref="A33:J33"/>
    <mergeCell ref="A34:J34"/>
    <mergeCell ref="G9:H9"/>
    <mergeCell ref="I9:J9"/>
    <mergeCell ref="A35:J35"/>
    <mergeCell ref="F7:I7"/>
    <mergeCell ref="A8:J8"/>
    <mergeCell ref="A9:F9"/>
    <mergeCell ref="A18:J18"/>
    <mergeCell ref="A17:B17"/>
    <mergeCell ref="F17:G17"/>
    <mergeCell ref="C17:E17"/>
    <mergeCell ref="H17:J17"/>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workbookViewId="0" topLeftCell="A1">
      <selection activeCell="C7" sqref="C7"/>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93" customWidth="1"/>
  </cols>
  <sheetData>
    <row r="1" spans="1:58" s="182" customFormat="1" ht="16.5" thickBot="1">
      <c r="A1" s="921" t="s">
        <v>153</v>
      </c>
      <c r="B1" s="462"/>
      <c r="C1" s="462"/>
      <c r="D1" s="1024" t="s">
        <v>235</v>
      </c>
      <c r="E1" s="1076"/>
      <c r="F1" s="934"/>
      <c r="G1" s="223">
        <f>+2Př!I1</f>
      </c>
      <c r="H1" s="93"/>
      <c r="I1" s="9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row>
    <row r="2" spans="1:60" s="107" customFormat="1" ht="24" customHeight="1">
      <c r="A2" s="914" t="s">
        <v>368</v>
      </c>
      <c r="B2" s="914"/>
      <c r="C2" s="914"/>
      <c r="D2" s="914"/>
      <c r="E2" s="914"/>
      <c r="F2" s="914"/>
      <c r="G2" s="141"/>
      <c r="H2" s="93"/>
      <c r="I2" s="93"/>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row>
    <row r="3" spans="1:60" s="107" customFormat="1" ht="36" customHeight="1">
      <c r="A3" s="905" t="s">
        <v>505</v>
      </c>
      <c r="B3" s="513"/>
      <c r="C3" s="513"/>
      <c r="D3" s="513"/>
      <c r="E3" s="513"/>
      <c r="F3" s="513"/>
      <c r="G3" s="513"/>
      <c r="H3" s="93"/>
      <c r="I3" s="93"/>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row>
    <row r="4" spans="1:60" s="182" customFormat="1" ht="24" customHeight="1">
      <c r="A4" s="1077" t="s">
        <v>369</v>
      </c>
      <c r="B4" s="1007"/>
      <c r="C4" s="1007"/>
      <c r="D4" s="1007"/>
      <c r="E4" s="1007"/>
      <c r="F4" s="1007"/>
      <c r="G4" s="1007"/>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row>
    <row r="5" spans="1:7" ht="24" customHeight="1">
      <c r="A5" s="1083" t="s">
        <v>291</v>
      </c>
      <c r="B5" s="1084"/>
      <c r="C5" s="1084"/>
      <c r="D5" s="1084"/>
      <c r="E5" s="1084"/>
      <c r="F5" s="1084"/>
      <c r="G5" s="1084"/>
    </row>
    <row r="6" spans="1:7" ht="36" customHeight="1">
      <c r="A6" s="1075" t="s">
        <v>371</v>
      </c>
      <c r="B6" s="423"/>
      <c r="C6" s="423"/>
      <c r="D6" s="423"/>
      <c r="E6" s="423"/>
      <c r="F6" s="423"/>
      <c r="G6" s="423"/>
    </row>
    <row r="7" spans="1:7" ht="15" customHeight="1">
      <c r="A7" s="1075" t="s">
        <v>541</v>
      </c>
      <c r="B7" s="776"/>
      <c r="C7" s="184"/>
      <c r="D7" s="1085"/>
      <c r="E7" s="423"/>
      <c r="F7" s="423"/>
      <c r="G7" s="423"/>
    </row>
    <row r="8" spans="1:7" ht="7.5" customHeight="1" thickBot="1">
      <c r="A8" s="1086"/>
      <c r="B8" s="1087"/>
      <c r="C8" s="1087"/>
      <c r="D8" s="1087"/>
      <c r="E8" s="1087"/>
      <c r="F8" s="1087"/>
      <c r="G8" s="1087"/>
    </row>
    <row r="9" spans="1:7" ht="15" customHeight="1">
      <c r="A9" s="1078"/>
      <c r="B9" s="428"/>
      <c r="C9" s="428"/>
      <c r="D9" s="428"/>
      <c r="E9" s="1079"/>
      <c r="F9" s="1081" t="s">
        <v>549</v>
      </c>
      <c r="G9" s="1082"/>
    </row>
    <row r="10" spans="1:7" ht="15" customHeight="1">
      <c r="A10" s="1080"/>
      <c r="B10" s="485"/>
      <c r="C10" s="485"/>
      <c r="D10" s="485"/>
      <c r="E10" s="486"/>
      <c r="F10" s="95" t="s">
        <v>236</v>
      </c>
      <c r="G10" s="106" t="s">
        <v>247</v>
      </c>
    </row>
    <row r="11" spans="1:7" ht="24" customHeight="1">
      <c r="A11" s="59">
        <v>321</v>
      </c>
      <c r="B11" s="1065" t="s">
        <v>542</v>
      </c>
      <c r="C11" s="1065"/>
      <c r="D11" s="1065"/>
      <c r="E11" s="1066"/>
      <c r="F11" s="130">
        <v>0</v>
      </c>
      <c r="G11" s="84"/>
    </row>
    <row r="12" spans="1:7" ht="24" customHeight="1">
      <c r="A12" s="59">
        <v>322</v>
      </c>
      <c r="B12" s="1065" t="s">
        <v>543</v>
      </c>
      <c r="C12" s="1065"/>
      <c r="D12" s="1065"/>
      <c r="E12" s="1066"/>
      <c r="F12" s="130">
        <v>0</v>
      </c>
      <c r="G12" s="84"/>
    </row>
    <row r="13" spans="1:7" ht="24" customHeight="1">
      <c r="A13" s="59">
        <v>323</v>
      </c>
      <c r="B13" s="1065" t="s">
        <v>188</v>
      </c>
      <c r="C13" s="1065"/>
      <c r="D13" s="1065"/>
      <c r="E13" s="1066"/>
      <c r="F13" s="130">
        <v>0</v>
      </c>
      <c r="G13" s="84"/>
    </row>
    <row r="14" spans="1:7" ht="24" customHeight="1">
      <c r="A14" s="59">
        <v>324</v>
      </c>
      <c r="B14" s="1065" t="s">
        <v>168</v>
      </c>
      <c r="C14" s="1065"/>
      <c r="D14" s="1065"/>
      <c r="E14" s="1066"/>
      <c r="F14" s="383">
        <f>ROUND(+IF(+IF(IF(DAP2!E18=0,0,(F11-F12)/DAP2!E18)&lt;0,0,IF(DAP2!E18=0,0,(F11-F12)/DAP2!E18))&gt;1,1,+IF(IF(DAP2!E18=0,0,(F11-F12)/DAP2!E18)&lt;0,0,IF(DAP2!E18=0,0,(F11-F12)/DAP2!E18))),4)</f>
        <v>0</v>
      </c>
      <c r="G14" s="84"/>
    </row>
    <row r="15" spans="1:7" ht="24" customHeight="1">
      <c r="A15" s="59">
        <v>325</v>
      </c>
      <c r="B15" s="1065" t="s">
        <v>295</v>
      </c>
      <c r="C15" s="1065"/>
      <c r="D15" s="1065"/>
      <c r="E15" s="1066"/>
      <c r="F15" s="131">
        <f>ROUND(+DAP2!F36*3Př!F14,0)</f>
        <v>0</v>
      </c>
      <c r="G15" s="84"/>
    </row>
    <row r="16" spans="1:7" ht="24" customHeight="1" thickBot="1">
      <c r="A16" s="61">
        <v>326</v>
      </c>
      <c r="B16" s="1069" t="s">
        <v>227</v>
      </c>
      <c r="C16" s="1069"/>
      <c r="D16" s="1069"/>
      <c r="E16" s="1070"/>
      <c r="F16" s="132">
        <f>+MIN(F13,F15)</f>
        <v>0</v>
      </c>
      <c r="G16" s="104"/>
    </row>
    <row r="17" spans="1:7" ht="24" customHeight="1" thickBot="1">
      <c r="A17" s="100">
        <v>327</v>
      </c>
      <c r="B17" s="1063" t="s">
        <v>228</v>
      </c>
      <c r="C17" s="1063"/>
      <c r="D17" s="1063"/>
      <c r="E17" s="1064"/>
      <c r="F17" s="133">
        <f>+F13-F16</f>
        <v>0</v>
      </c>
      <c r="G17" s="105"/>
    </row>
    <row r="18" spans="1:7" ht="24" customHeight="1" thickBot="1">
      <c r="A18" s="100">
        <v>328</v>
      </c>
      <c r="B18" s="1063" t="s">
        <v>446</v>
      </c>
      <c r="C18" s="1063"/>
      <c r="D18" s="1063"/>
      <c r="E18" s="1064"/>
      <c r="F18" s="233">
        <f>+F16+3Př_a!F17</f>
        <v>0</v>
      </c>
      <c r="G18" s="105"/>
    </row>
    <row r="19" spans="1:7" ht="24" customHeight="1" thickBot="1">
      <c r="A19" s="100">
        <v>329</v>
      </c>
      <c r="B19" s="1063" t="s">
        <v>447</v>
      </c>
      <c r="C19" s="1063"/>
      <c r="D19" s="1063"/>
      <c r="E19" s="1064"/>
      <c r="F19" s="233">
        <f>+F17+3Př_a!F18</f>
        <v>0</v>
      </c>
      <c r="G19" s="105"/>
    </row>
    <row r="20" spans="1:7" ht="24" customHeight="1" thickBot="1">
      <c r="A20" s="1075"/>
      <c r="B20" s="423"/>
      <c r="C20" s="423"/>
      <c r="D20" s="423"/>
      <c r="E20" s="423"/>
      <c r="F20" s="423"/>
      <c r="G20" s="423"/>
    </row>
    <row r="21" spans="1:7" ht="24" customHeight="1" thickBot="1">
      <c r="A21" s="100">
        <v>330</v>
      </c>
      <c r="B21" s="1063" t="s">
        <v>296</v>
      </c>
      <c r="C21" s="1063"/>
      <c r="D21" s="1063"/>
      <c r="E21" s="1064"/>
      <c r="F21" s="133">
        <f>+IF(F11&gt;0,DAP2!F36-F18,0)</f>
        <v>0</v>
      </c>
      <c r="G21" s="105"/>
    </row>
    <row r="22" spans="1:7" ht="300" customHeight="1">
      <c r="A22" s="622"/>
      <c r="B22" s="646"/>
      <c r="C22" s="646"/>
      <c r="D22" s="646"/>
      <c r="E22" s="646"/>
      <c r="F22" s="646"/>
      <c r="G22" s="646"/>
    </row>
    <row r="23" spans="1:7" ht="15.75" customHeight="1">
      <c r="A23" s="1073" t="str">
        <f>+DAP1!A44</f>
        <v>Formulář zpracovala ASPEKT HM, daňová, účetní a auditorská kancelář, www.danovapriznani.cz, business.center.cz</v>
      </c>
      <c r="B23" s="1073"/>
      <c r="C23" s="1073"/>
      <c r="D23" s="1073"/>
      <c r="E23" s="1074"/>
      <c r="F23" s="1074"/>
      <c r="G23" s="1074"/>
    </row>
    <row r="24" spans="1:60" s="216" customFormat="1" ht="12" customHeight="1">
      <c r="A24" s="1071" t="s">
        <v>372</v>
      </c>
      <c r="B24" s="1071"/>
      <c r="C24" s="1071"/>
      <c r="D24" s="1071"/>
      <c r="E24" s="1072"/>
      <c r="F24" s="1072"/>
      <c r="G24" s="1072"/>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row>
    <row r="25" spans="1:7" ht="12.75">
      <c r="A25" s="1067" t="s">
        <v>631</v>
      </c>
      <c r="B25" s="1067"/>
      <c r="C25" s="1067"/>
      <c r="D25" s="1067"/>
      <c r="E25" s="1068"/>
      <c r="F25" s="1068"/>
      <c r="G25" s="1068"/>
    </row>
    <row r="26" spans="1:7" ht="12.75">
      <c r="A26" s="93"/>
      <c r="B26" s="93"/>
      <c r="C26" s="93"/>
      <c r="D26" s="93"/>
      <c r="E26" s="93"/>
      <c r="F26" s="93"/>
      <c r="G26" s="93"/>
    </row>
    <row r="27" spans="1:7" ht="12.75">
      <c r="A27" s="93"/>
      <c r="B27" s="93"/>
      <c r="C27" s="93"/>
      <c r="D27" s="93"/>
      <c r="E27" s="93"/>
      <c r="F27" s="93"/>
      <c r="G27" s="93"/>
    </row>
    <row r="28" spans="1:7" ht="12.75">
      <c r="A28" s="93"/>
      <c r="B28" s="93"/>
      <c r="C28" s="93"/>
      <c r="D28" s="93"/>
      <c r="E28" s="93"/>
      <c r="F28" s="93"/>
      <c r="G28" s="93"/>
    </row>
    <row r="29" spans="1:7" ht="12.75">
      <c r="A29" s="93"/>
      <c r="B29" s="93"/>
      <c r="C29" s="93"/>
      <c r="D29" s="93"/>
      <c r="E29" s="93"/>
      <c r="F29" s="93"/>
      <c r="G29" s="93"/>
    </row>
    <row r="30" spans="1:7" ht="12.75">
      <c r="A30" s="93"/>
      <c r="B30" s="93"/>
      <c r="C30" s="93"/>
      <c r="D30" s="93"/>
      <c r="E30" s="93"/>
      <c r="F30" s="93"/>
      <c r="G30" s="93"/>
    </row>
    <row r="31" spans="1:7" ht="12.75">
      <c r="A31" s="93"/>
      <c r="B31" s="93"/>
      <c r="C31" s="93"/>
      <c r="D31" s="93"/>
      <c r="E31" s="93"/>
      <c r="F31" s="93"/>
      <c r="G31" s="93"/>
    </row>
    <row r="32" spans="1:7" ht="12.75">
      <c r="A32" s="93"/>
      <c r="B32" s="93"/>
      <c r="C32" s="93"/>
      <c r="D32" s="93"/>
      <c r="E32" s="93"/>
      <c r="F32" s="93"/>
      <c r="G32" s="93"/>
    </row>
    <row r="33" spans="1:7" ht="12.75">
      <c r="A33" s="93"/>
      <c r="B33" s="93"/>
      <c r="C33" s="93"/>
      <c r="D33" s="93"/>
      <c r="E33" s="93"/>
      <c r="F33" s="93"/>
      <c r="G33" s="93"/>
    </row>
    <row r="34" spans="1:7" ht="12.75">
      <c r="A34" s="93"/>
      <c r="B34" s="93"/>
      <c r="C34" s="93"/>
      <c r="D34" s="93"/>
      <c r="E34" s="93"/>
      <c r="F34" s="93"/>
      <c r="G34" s="93"/>
    </row>
    <row r="35" spans="1:7" ht="12.75">
      <c r="A35" s="93"/>
      <c r="B35" s="93"/>
      <c r="C35" s="93"/>
      <c r="D35" s="93"/>
      <c r="E35" s="93"/>
      <c r="F35" s="93"/>
      <c r="G35" s="93"/>
    </row>
    <row r="36" spans="1:7" ht="12.75">
      <c r="A36" s="93"/>
      <c r="B36" s="93"/>
      <c r="C36" s="93"/>
      <c r="D36" s="93"/>
      <c r="E36" s="93"/>
      <c r="F36" s="93"/>
      <c r="G36" s="93"/>
    </row>
    <row r="37" spans="1:7" ht="12.75">
      <c r="A37" s="93"/>
      <c r="B37" s="93"/>
      <c r="C37" s="93"/>
      <c r="D37" s="93"/>
      <c r="E37" s="93"/>
      <c r="F37" s="93"/>
      <c r="G37" s="93"/>
    </row>
    <row r="38" spans="1:7" ht="12.75">
      <c r="A38" s="93"/>
      <c r="B38" s="93"/>
      <c r="C38" s="93"/>
      <c r="D38" s="93"/>
      <c r="E38" s="93"/>
      <c r="F38" s="93"/>
      <c r="G38" s="93"/>
    </row>
    <row r="39" spans="1:7" ht="12.75">
      <c r="A39" s="93"/>
      <c r="B39" s="93"/>
      <c r="C39" s="93"/>
      <c r="D39" s="93"/>
      <c r="E39" s="93"/>
      <c r="F39" s="93"/>
      <c r="G39" s="93"/>
    </row>
    <row r="40" spans="1:7" ht="12.75">
      <c r="A40" s="93"/>
      <c r="B40" s="93"/>
      <c r="C40" s="93"/>
      <c r="D40" s="93"/>
      <c r="E40" s="93"/>
      <c r="F40" s="93"/>
      <c r="G40" s="93"/>
    </row>
    <row r="41" spans="1:7" ht="12.75">
      <c r="A41" s="93"/>
      <c r="B41" s="93"/>
      <c r="C41" s="93"/>
      <c r="D41" s="93"/>
      <c r="E41" s="93"/>
      <c r="F41" s="93"/>
      <c r="G41" s="93"/>
    </row>
    <row r="42" spans="1:7" ht="12.75">
      <c r="A42" s="93"/>
      <c r="B42" s="93"/>
      <c r="C42" s="93"/>
      <c r="D42" s="93"/>
      <c r="E42" s="93"/>
      <c r="F42" s="93"/>
      <c r="G42" s="93"/>
    </row>
    <row r="43" spans="1:7" ht="12.75">
      <c r="A43" s="93"/>
      <c r="B43" s="93"/>
      <c r="C43" s="93"/>
      <c r="D43" s="93"/>
      <c r="E43" s="93"/>
      <c r="F43" s="93"/>
      <c r="G43" s="93"/>
    </row>
    <row r="44" spans="1:7" ht="12.75">
      <c r="A44" s="93"/>
      <c r="B44" s="93"/>
      <c r="C44" s="93"/>
      <c r="D44" s="93"/>
      <c r="E44" s="93"/>
      <c r="F44" s="93"/>
      <c r="G44" s="93"/>
    </row>
    <row r="45" spans="1:7" ht="12.75">
      <c r="A45" s="93"/>
      <c r="B45" s="93"/>
      <c r="C45" s="93"/>
      <c r="D45" s="93"/>
      <c r="E45" s="93"/>
      <c r="F45" s="93"/>
      <c r="G45" s="93"/>
    </row>
    <row r="46" spans="1:7" ht="12.75">
      <c r="A46" s="93"/>
      <c r="B46" s="93"/>
      <c r="C46" s="93"/>
      <c r="D46" s="93"/>
      <c r="E46" s="93"/>
      <c r="F46" s="93"/>
      <c r="G46" s="93"/>
    </row>
    <row r="47" spans="1:7" ht="12.75">
      <c r="A47" s="93"/>
      <c r="B47" s="93"/>
      <c r="C47" s="93"/>
      <c r="D47" s="93"/>
      <c r="E47" s="93"/>
      <c r="F47" s="93"/>
      <c r="G47" s="93"/>
    </row>
    <row r="48" spans="1:7" ht="12.75">
      <c r="A48" s="93"/>
      <c r="B48" s="93"/>
      <c r="C48" s="93"/>
      <c r="D48" s="93"/>
      <c r="E48" s="93"/>
      <c r="F48" s="93"/>
      <c r="G48" s="93"/>
    </row>
    <row r="49" spans="1:7" ht="12.75">
      <c r="A49" s="93"/>
      <c r="B49" s="93"/>
      <c r="C49" s="93"/>
      <c r="D49" s="93"/>
      <c r="E49" s="93"/>
      <c r="F49" s="93"/>
      <c r="G49" s="93"/>
    </row>
    <row r="50" spans="1:7" ht="12.75">
      <c r="A50" s="93"/>
      <c r="B50" s="93"/>
      <c r="C50" s="93"/>
      <c r="D50" s="93"/>
      <c r="E50" s="93"/>
      <c r="F50" s="93"/>
      <c r="G50" s="93"/>
    </row>
    <row r="51" spans="1:7" ht="12.75">
      <c r="A51" s="93"/>
      <c r="B51" s="93"/>
      <c r="C51" s="93"/>
      <c r="D51" s="93"/>
      <c r="E51" s="93"/>
      <c r="F51" s="93"/>
      <c r="G51" s="93"/>
    </row>
    <row r="52" spans="1:7" ht="12.75">
      <c r="A52" s="93"/>
      <c r="B52" s="93"/>
      <c r="C52" s="93"/>
      <c r="D52" s="93"/>
      <c r="E52" s="93"/>
      <c r="F52" s="93"/>
      <c r="G52" s="93"/>
    </row>
    <row r="53" spans="1:7" ht="12.75">
      <c r="A53" s="93"/>
      <c r="B53" s="93"/>
      <c r="C53" s="93"/>
      <c r="D53" s="93"/>
      <c r="E53" s="93"/>
      <c r="F53" s="93"/>
      <c r="G53" s="93"/>
    </row>
    <row r="54" spans="1:7" ht="12.75">
      <c r="A54" s="93"/>
      <c r="B54" s="93"/>
      <c r="C54" s="93"/>
      <c r="D54" s="93"/>
      <c r="E54" s="93"/>
      <c r="F54" s="93"/>
      <c r="G54" s="93"/>
    </row>
    <row r="55" spans="1:7" ht="12.75">
      <c r="A55" s="93"/>
      <c r="B55" s="93"/>
      <c r="C55" s="93"/>
      <c r="D55" s="93"/>
      <c r="E55" s="93"/>
      <c r="F55" s="93"/>
      <c r="G55" s="93"/>
    </row>
    <row r="56" spans="1:7" ht="12.75">
      <c r="A56" s="93"/>
      <c r="B56" s="93"/>
      <c r="C56" s="93"/>
      <c r="D56" s="93"/>
      <c r="E56" s="93"/>
      <c r="F56" s="93"/>
      <c r="G56" s="93"/>
    </row>
    <row r="57" spans="1:7" ht="12.75">
      <c r="A57" s="93"/>
      <c r="B57" s="93"/>
      <c r="C57" s="93"/>
      <c r="D57" s="93"/>
      <c r="E57" s="93"/>
      <c r="F57" s="93"/>
      <c r="G57" s="93"/>
    </row>
    <row r="58" spans="1:7" ht="12.75">
      <c r="A58" s="93"/>
      <c r="B58" s="93"/>
      <c r="C58" s="93"/>
      <c r="D58" s="93"/>
      <c r="E58" s="93"/>
      <c r="F58" s="93"/>
      <c r="G58" s="93"/>
    </row>
    <row r="59" spans="1:7" ht="12.75">
      <c r="A59" s="93"/>
      <c r="B59" s="93"/>
      <c r="C59" s="93"/>
      <c r="D59" s="93"/>
      <c r="E59" s="93"/>
      <c r="F59" s="93"/>
      <c r="G59" s="93"/>
    </row>
    <row r="60" spans="1:7" ht="12.75">
      <c r="A60" s="93"/>
      <c r="B60" s="93"/>
      <c r="C60" s="93"/>
      <c r="D60" s="93"/>
      <c r="E60" s="93"/>
      <c r="F60" s="93"/>
      <c r="G60" s="93"/>
    </row>
    <row r="61" spans="1:7" ht="12.75">
      <c r="A61" s="93"/>
      <c r="B61" s="93"/>
      <c r="C61" s="93"/>
      <c r="D61" s="93"/>
      <c r="E61" s="93"/>
      <c r="F61" s="93"/>
      <c r="G61" s="93"/>
    </row>
    <row r="62" spans="1:7" ht="12.75">
      <c r="A62" s="93"/>
      <c r="B62" s="93"/>
      <c r="C62" s="93"/>
      <c r="D62" s="93"/>
      <c r="E62" s="93"/>
      <c r="F62" s="93"/>
      <c r="G62" s="93"/>
    </row>
    <row r="63" spans="1:7" ht="12.75">
      <c r="A63" s="93"/>
      <c r="B63" s="93"/>
      <c r="C63" s="93"/>
      <c r="D63" s="93"/>
      <c r="E63" s="93"/>
      <c r="F63" s="93"/>
      <c r="G63" s="93"/>
    </row>
    <row r="64" spans="1:7" ht="12.75">
      <c r="A64" s="93"/>
      <c r="B64" s="93"/>
      <c r="C64" s="93"/>
      <c r="D64" s="93"/>
      <c r="E64" s="93"/>
      <c r="F64" s="93"/>
      <c r="G64" s="93"/>
    </row>
    <row r="65" s="93" customFormat="1" ht="12.75"/>
    <row r="66" s="93" customFormat="1" ht="12.75"/>
    <row r="67" s="93" customFormat="1" ht="12.75"/>
    <row r="68" s="93" customFormat="1" ht="12.75"/>
    <row r="69" s="93" customFormat="1" ht="12.75"/>
    <row r="70" s="93" customFormat="1" ht="12.75"/>
    <row r="71" s="93" customFormat="1" ht="12.75"/>
    <row r="72" s="93" customFormat="1" ht="12.75"/>
    <row r="73" s="93" customFormat="1" ht="12.75"/>
    <row r="74" s="93" customFormat="1" ht="12.75"/>
    <row r="75" s="93" customFormat="1" ht="12.75"/>
    <row r="76" s="93" customFormat="1" ht="12.75"/>
    <row r="77" s="93" customFormat="1" ht="12.75"/>
    <row r="78" s="93" customFormat="1" ht="12.75"/>
    <row r="79" s="93" customFormat="1" ht="12.75"/>
    <row r="80" s="93" customFormat="1" ht="12.75"/>
    <row r="81" s="93" customFormat="1" ht="12.75"/>
    <row r="82" s="93" customFormat="1" ht="12.75"/>
    <row r="83" s="93" customFormat="1" ht="12.75"/>
    <row r="84" s="93" customFormat="1" ht="12.75"/>
    <row r="85" s="93" customFormat="1" ht="12.75"/>
    <row r="86" s="93" customFormat="1" ht="12.75"/>
    <row r="87" s="93" customFormat="1" ht="12.75"/>
    <row r="88" s="93" customFormat="1" ht="12.75"/>
    <row r="89" s="93" customFormat="1" ht="12.75"/>
    <row r="90" s="93" customFormat="1" ht="12.75"/>
    <row r="91" s="93" customFormat="1" ht="12.75"/>
    <row r="92" s="93" customFormat="1" ht="12.75"/>
    <row r="93" s="93" customFormat="1" ht="12.75"/>
    <row r="94" s="93" customFormat="1" ht="12.75"/>
    <row r="95" s="93" customFormat="1" ht="12.75"/>
    <row r="96" s="93" customFormat="1" ht="12.75"/>
    <row r="97" s="93" customFormat="1" ht="12.75"/>
    <row r="98" s="93" customFormat="1" ht="12.75"/>
    <row r="99" s="93" customFormat="1" ht="12.75"/>
    <row r="100" s="93" customFormat="1" ht="12.75"/>
    <row r="101" s="93" customFormat="1" ht="12.75"/>
    <row r="102" s="93" customFormat="1" ht="12.75"/>
    <row r="103" s="93" customFormat="1" ht="12.75"/>
    <row r="104" s="93" customFormat="1" ht="12.75"/>
    <row r="105" s="93" customFormat="1" ht="12.75"/>
    <row r="106" s="93" customFormat="1" ht="12.75"/>
    <row r="107" s="93" customFormat="1" ht="12.75"/>
    <row r="108" s="93" customFormat="1" ht="12.75"/>
    <row r="109" s="93" customFormat="1" ht="12.75"/>
    <row r="110" s="93" customFormat="1" ht="12.75"/>
    <row r="111" s="93" customFormat="1" ht="12.75"/>
    <row r="112" s="93" customFormat="1" ht="12.75"/>
    <row r="113" s="93" customFormat="1" ht="12.75"/>
    <row r="114" s="93" customFormat="1" ht="12.75"/>
    <row r="115" s="93" customFormat="1" ht="12.75"/>
    <row r="116" s="93" customFormat="1" ht="12.75"/>
  </sheetData>
  <sheetProtection password="EF65" sheet="1" objects="1" scenarios="1"/>
  <mergeCells count="27">
    <mergeCell ref="A4:G4"/>
    <mergeCell ref="B11:E11"/>
    <mergeCell ref="A9:E10"/>
    <mergeCell ref="F9:G9"/>
    <mergeCell ref="A5:G5"/>
    <mergeCell ref="A6:G6"/>
    <mergeCell ref="A7:B7"/>
    <mergeCell ref="D7:G7"/>
    <mergeCell ref="A8:G8"/>
    <mergeCell ref="A1:C1"/>
    <mergeCell ref="A2:F2"/>
    <mergeCell ref="D1:F1"/>
    <mergeCell ref="A3:G3"/>
    <mergeCell ref="A25:G25"/>
    <mergeCell ref="B12:E12"/>
    <mergeCell ref="B13:E13"/>
    <mergeCell ref="B15:E15"/>
    <mergeCell ref="B16:E16"/>
    <mergeCell ref="A24:G24"/>
    <mergeCell ref="A23:G23"/>
    <mergeCell ref="A22:G22"/>
    <mergeCell ref="A20:G20"/>
    <mergeCell ref="B21:E21"/>
    <mergeCell ref="B17:E17"/>
    <mergeCell ref="B18:E18"/>
    <mergeCell ref="B19:E19"/>
    <mergeCell ref="B14:E14"/>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8" r:id="rId1"/>
</worksheet>
</file>

<file path=xl/worksheets/sheet12.xml><?xml version="1.0" encoding="utf-8"?>
<worksheet xmlns="http://schemas.openxmlformats.org/spreadsheetml/2006/main" xmlns:r="http://schemas.openxmlformats.org/officeDocument/2006/relationships">
  <sheetPr>
    <pageSetUpPr fitToPage="1"/>
  </sheetPr>
  <dimension ref="A1:BH64"/>
  <sheetViews>
    <sheetView workbookViewId="0" topLeftCell="A1">
      <selection activeCell="A4" sqref="A4:G4"/>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93" customWidth="1"/>
  </cols>
  <sheetData>
    <row r="1" spans="1:58" s="182" customFormat="1" ht="16.5" thickBot="1">
      <c r="A1" s="921"/>
      <c r="B1" s="462"/>
      <c r="C1" s="462"/>
      <c r="D1" s="1024" t="s">
        <v>309</v>
      </c>
      <c r="E1" s="1076"/>
      <c r="F1" s="934"/>
      <c r="G1" s="321">
        <v>1</v>
      </c>
      <c r="H1" s="93"/>
      <c r="I1" s="9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row>
    <row r="2" spans="1:60" s="107" customFormat="1" ht="24" customHeight="1">
      <c r="A2" s="914"/>
      <c r="B2" s="914"/>
      <c r="C2" s="914"/>
      <c r="D2" s="914"/>
      <c r="E2" s="914"/>
      <c r="F2" s="914"/>
      <c r="G2" s="141"/>
      <c r="H2" s="93"/>
      <c r="I2" s="93"/>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row>
    <row r="3" spans="1:60" s="107" customFormat="1" ht="36" customHeight="1">
      <c r="A3" s="1088" t="s">
        <v>310</v>
      </c>
      <c r="B3" s="1089"/>
      <c r="C3" s="1089"/>
      <c r="D3" s="1089"/>
      <c r="E3" s="1089"/>
      <c r="F3" s="1089"/>
      <c r="G3" s="1089"/>
      <c r="H3" s="93"/>
      <c r="I3" s="93"/>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row>
    <row r="4" spans="1:60" s="182" customFormat="1" ht="18" customHeight="1">
      <c r="A4" s="1090" t="s">
        <v>311</v>
      </c>
      <c r="B4" s="1091"/>
      <c r="C4" s="1091"/>
      <c r="D4" s="1091"/>
      <c r="E4" s="1091"/>
      <c r="F4" s="1091"/>
      <c r="G4" s="1091"/>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row>
    <row r="5" spans="1:7" ht="18" customHeight="1">
      <c r="A5" s="1092" t="s">
        <v>108</v>
      </c>
      <c r="B5" s="1093"/>
      <c r="C5" s="1093"/>
      <c r="D5" s="1093"/>
      <c r="E5" s="1093"/>
      <c r="F5" s="1093"/>
      <c r="G5" s="1093"/>
    </row>
    <row r="6" spans="1:7" ht="18" customHeight="1">
      <c r="A6" s="1094" t="s">
        <v>167</v>
      </c>
      <c r="B6" s="1095"/>
      <c r="C6" s="1095"/>
      <c r="D6" s="1095"/>
      <c r="E6" s="1095"/>
      <c r="F6" s="1095"/>
      <c r="G6" s="1095"/>
    </row>
    <row r="7" spans="1:7" ht="18" customHeight="1">
      <c r="A7" s="1096"/>
      <c r="B7" s="1097"/>
      <c r="C7" s="1097"/>
      <c r="D7" s="1097"/>
      <c r="E7" s="1097"/>
      <c r="F7" s="1097"/>
      <c r="G7" s="1097"/>
    </row>
    <row r="8" spans="1:7" ht="24" customHeight="1">
      <c r="A8" s="1075" t="s">
        <v>541</v>
      </c>
      <c r="B8" s="776"/>
      <c r="C8" s="184"/>
      <c r="D8" s="1085"/>
      <c r="E8" s="423"/>
      <c r="F8" s="423"/>
      <c r="G8" s="423"/>
    </row>
    <row r="9" spans="1:7" ht="7.5" customHeight="1" thickBot="1">
      <c r="A9" s="1086"/>
      <c r="B9" s="1087"/>
      <c r="C9" s="1087"/>
      <c r="D9" s="1087"/>
      <c r="E9" s="1087"/>
      <c r="F9" s="1087"/>
      <c r="G9" s="1087"/>
    </row>
    <row r="10" spans="1:7" ht="15" customHeight="1">
      <c r="A10" s="1078"/>
      <c r="B10" s="428"/>
      <c r="C10" s="428"/>
      <c r="D10" s="428"/>
      <c r="E10" s="1079"/>
      <c r="F10" s="1081" t="s">
        <v>549</v>
      </c>
      <c r="G10" s="1082"/>
    </row>
    <row r="11" spans="1:7" ht="15" customHeight="1">
      <c r="A11" s="1080"/>
      <c r="B11" s="485"/>
      <c r="C11" s="485"/>
      <c r="D11" s="485"/>
      <c r="E11" s="486"/>
      <c r="F11" s="95" t="s">
        <v>236</v>
      </c>
      <c r="G11" s="106" t="s">
        <v>247</v>
      </c>
    </row>
    <row r="12" spans="1:7" ht="24" customHeight="1">
      <c r="A12" s="318">
        <v>321</v>
      </c>
      <c r="B12" s="1065" t="s">
        <v>542</v>
      </c>
      <c r="C12" s="1065"/>
      <c r="D12" s="1065"/>
      <c r="E12" s="1066"/>
      <c r="F12" s="130">
        <v>0</v>
      </c>
      <c r="G12" s="84"/>
    </row>
    <row r="13" spans="1:7" ht="24" customHeight="1">
      <c r="A13" s="318">
        <v>322</v>
      </c>
      <c r="B13" s="1065" t="s">
        <v>543</v>
      </c>
      <c r="C13" s="1065"/>
      <c r="D13" s="1065"/>
      <c r="E13" s="1066"/>
      <c r="F13" s="130">
        <v>0</v>
      </c>
      <c r="G13" s="84"/>
    </row>
    <row r="14" spans="1:7" ht="24" customHeight="1">
      <c r="A14" s="318">
        <v>323</v>
      </c>
      <c r="B14" s="1065" t="s">
        <v>188</v>
      </c>
      <c r="C14" s="1065"/>
      <c r="D14" s="1065"/>
      <c r="E14" s="1066"/>
      <c r="F14" s="130">
        <v>0</v>
      </c>
      <c r="G14" s="84"/>
    </row>
    <row r="15" spans="1:7" ht="24" customHeight="1">
      <c r="A15" s="318">
        <v>324</v>
      </c>
      <c r="B15" s="1065" t="s">
        <v>109</v>
      </c>
      <c r="C15" s="1065"/>
      <c r="D15" s="1065"/>
      <c r="E15" s="1066"/>
      <c r="F15" s="217">
        <f>+IF(+IF(IF(DAP2!E18=0,0,(F12-F13)/DAP2!E18)&lt;0,0,IF(DAP2!E18=0,0,(F12-F13)/DAP2!E18))&gt;1,1,+IF(IF(DAP2!E18=0,0,(F12-F13)/DAP2!E18)&lt;0,0,IF(DAP2!E18=0,0,(F12-F13)/DAP2!E18)))</f>
        <v>0</v>
      </c>
      <c r="G15" s="84"/>
    </row>
    <row r="16" spans="1:7" ht="24" customHeight="1">
      <c r="A16" s="318">
        <v>325</v>
      </c>
      <c r="B16" s="1065" t="s">
        <v>111</v>
      </c>
      <c r="C16" s="1065"/>
      <c r="D16" s="1065"/>
      <c r="E16" s="1066"/>
      <c r="F16" s="131">
        <f>ROUND(+DAP2!F36*F15,0)</f>
        <v>0</v>
      </c>
      <c r="G16" s="84"/>
    </row>
    <row r="17" spans="1:7" ht="24" customHeight="1" thickBot="1">
      <c r="A17" s="319">
        <v>326</v>
      </c>
      <c r="B17" s="1069" t="s">
        <v>227</v>
      </c>
      <c r="C17" s="1069"/>
      <c r="D17" s="1069"/>
      <c r="E17" s="1070"/>
      <c r="F17" s="132">
        <f>+MIN(F14,F16)</f>
        <v>0</v>
      </c>
      <c r="G17" s="104"/>
    </row>
    <row r="18" spans="1:7" ht="24" customHeight="1" thickBot="1">
      <c r="A18" s="320">
        <v>327</v>
      </c>
      <c r="B18" s="1063" t="s">
        <v>228</v>
      </c>
      <c r="C18" s="1063"/>
      <c r="D18" s="1063"/>
      <c r="E18" s="1064"/>
      <c r="F18" s="133">
        <f>+F14-F17</f>
        <v>0</v>
      </c>
      <c r="G18" s="105"/>
    </row>
    <row r="19" spans="1:7" ht="24" customHeight="1" thickBot="1">
      <c r="A19" s="1098" t="s">
        <v>312</v>
      </c>
      <c r="B19" s="1099"/>
      <c r="C19" s="1099"/>
      <c r="D19" s="1099"/>
      <c r="E19" s="1099"/>
      <c r="F19" s="1099"/>
      <c r="G19" s="1099"/>
    </row>
    <row r="20" spans="1:7" ht="330" customHeight="1">
      <c r="A20" s="622"/>
      <c r="B20" s="646"/>
      <c r="C20" s="646"/>
      <c r="D20" s="646"/>
      <c r="E20" s="646"/>
      <c r="F20" s="646"/>
      <c r="G20" s="646"/>
    </row>
    <row r="21" spans="1:7" ht="15.75" customHeight="1">
      <c r="A21" s="1073" t="str">
        <f>+DAP1!A44</f>
        <v>Formulář zpracovala ASPEKT HM, daňová, účetní a auditorská kancelář, www.danovapriznani.cz, business.center.cz</v>
      </c>
      <c r="B21" s="1073"/>
      <c r="C21" s="1073"/>
      <c r="D21" s="1073"/>
      <c r="E21" s="1074"/>
      <c r="F21" s="1074"/>
      <c r="G21" s="1074"/>
    </row>
    <row r="22" spans="1:60" s="216" customFormat="1" ht="12" customHeight="1">
      <c r="A22" s="1071" t="s">
        <v>313</v>
      </c>
      <c r="B22" s="1071"/>
      <c r="C22" s="1071"/>
      <c r="D22" s="1071"/>
      <c r="E22" s="1072"/>
      <c r="F22" s="1072"/>
      <c r="G22" s="1072"/>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c r="BB22" s="215"/>
      <c r="BC22" s="215"/>
      <c r="BD22" s="215"/>
      <c r="BE22" s="215"/>
      <c r="BF22" s="215"/>
      <c r="BG22" s="215"/>
      <c r="BH22" s="215"/>
    </row>
    <row r="23" spans="1:7" ht="12.75">
      <c r="A23" s="1067" t="s">
        <v>631</v>
      </c>
      <c r="B23" s="1067"/>
      <c r="C23" s="1067"/>
      <c r="D23" s="1067"/>
      <c r="E23" s="1068"/>
      <c r="F23" s="1068"/>
      <c r="G23" s="1068"/>
    </row>
    <row r="24" spans="1:7" ht="12.75">
      <c r="A24" s="93"/>
      <c r="B24" s="93"/>
      <c r="C24" s="93"/>
      <c r="D24" s="93"/>
      <c r="E24" s="93"/>
      <c r="F24" s="93"/>
      <c r="G24" s="93"/>
    </row>
    <row r="25" spans="1:7" ht="12.75">
      <c r="A25" s="93"/>
      <c r="B25" s="93"/>
      <c r="C25" s="93"/>
      <c r="D25" s="93"/>
      <c r="E25" s="93"/>
      <c r="F25" s="93"/>
      <c r="G25" s="93"/>
    </row>
    <row r="26" spans="1:7" ht="12.75">
      <c r="A26" s="93"/>
      <c r="B26" s="93"/>
      <c r="C26" s="93"/>
      <c r="D26" s="93"/>
      <c r="E26" s="93"/>
      <c r="F26" s="93"/>
      <c r="G26" s="93"/>
    </row>
    <row r="27" spans="1:7" ht="12.75">
      <c r="A27" s="93"/>
      <c r="B27" s="93"/>
      <c r="C27" s="93"/>
      <c r="D27" s="93"/>
      <c r="E27" s="93"/>
      <c r="F27" s="93"/>
      <c r="G27" s="93"/>
    </row>
    <row r="28" spans="1:7" ht="12.75">
      <c r="A28" s="93"/>
      <c r="B28" s="93"/>
      <c r="C28" s="93"/>
      <c r="D28" s="93"/>
      <c r="E28" s="93"/>
      <c r="F28" s="93"/>
      <c r="G28" s="93"/>
    </row>
    <row r="29" spans="1:7" ht="12.75">
      <c r="A29" s="93"/>
      <c r="B29" s="93"/>
      <c r="C29" s="93"/>
      <c r="D29" s="93"/>
      <c r="E29" s="93"/>
      <c r="F29" s="93"/>
      <c r="G29" s="93"/>
    </row>
    <row r="30" spans="1:7" ht="12.75">
      <c r="A30" s="93"/>
      <c r="B30" s="93"/>
      <c r="C30" s="93"/>
      <c r="D30" s="93"/>
      <c r="E30" s="93"/>
      <c r="F30" s="93"/>
      <c r="G30" s="93"/>
    </row>
    <row r="31" spans="1:7" ht="12.75">
      <c r="A31" s="93"/>
      <c r="B31" s="93"/>
      <c r="C31" s="93"/>
      <c r="D31" s="93"/>
      <c r="E31" s="93"/>
      <c r="F31" s="93"/>
      <c r="G31" s="93"/>
    </row>
    <row r="32" spans="1:7" ht="12.75">
      <c r="A32" s="93"/>
      <c r="B32" s="93"/>
      <c r="C32" s="93"/>
      <c r="D32" s="93"/>
      <c r="E32" s="93"/>
      <c r="F32" s="93"/>
      <c r="G32" s="93"/>
    </row>
    <row r="33" spans="1:7" ht="12.75">
      <c r="A33" s="93"/>
      <c r="B33" s="93"/>
      <c r="C33" s="93"/>
      <c r="D33" s="93"/>
      <c r="E33" s="93"/>
      <c r="F33" s="93"/>
      <c r="G33" s="93"/>
    </row>
    <row r="34" spans="1:7" ht="12.75">
      <c r="A34" s="93"/>
      <c r="B34" s="93"/>
      <c r="C34" s="93"/>
      <c r="D34" s="93"/>
      <c r="E34" s="93"/>
      <c r="F34" s="93"/>
      <c r="G34" s="93"/>
    </row>
    <row r="35" spans="1:7" ht="12.75">
      <c r="A35" s="93"/>
      <c r="B35" s="93"/>
      <c r="C35" s="93"/>
      <c r="D35" s="93"/>
      <c r="E35" s="93"/>
      <c r="F35" s="93"/>
      <c r="G35" s="93"/>
    </row>
    <row r="36" spans="1:7" ht="12.75">
      <c r="A36" s="93"/>
      <c r="B36" s="93"/>
      <c r="C36" s="93"/>
      <c r="D36" s="93"/>
      <c r="E36" s="93"/>
      <c r="F36" s="93"/>
      <c r="G36" s="93"/>
    </row>
    <row r="37" spans="1:7" ht="12.75">
      <c r="A37" s="93"/>
      <c r="B37" s="93"/>
      <c r="C37" s="93"/>
      <c r="D37" s="93"/>
      <c r="E37" s="93"/>
      <c r="F37" s="93"/>
      <c r="G37" s="93"/>
    </row>
    <row r="38" spans="1:7" ht="12.75">
      <c r="A38" s="93"/>
      <c r="B38" s="93"/>
      <c r="C38" s="93"/>
      <c r="D38" s="93"/>
      <c r="E38" s="93"/>
      <c r="F38" s="93"/>
      <c r="G38" s="93"/>
    </row>
    <row r="39" spans="1:7" ht="12.75">
      <c r="A39" s="93"/>
      <c r="B39" s="93"/>
      <c r="C39" s="93"/>
      <c r="D39" s="93"/>
      <c r="E39" s="93"/>
      <c r="F39" s="93"/>
      <c r="G39" s="93"/>
    </row>
    <row r="40" spans="1:7" ht="12.75">
      <c r="A40" s="93"/>
      <c r="B40" s="93"/>
      <c r="C40" s="93"/>
      <c r="D40" s="93"/>
      <c r="E40" s="93"/>
      <c r="F40" s="93"/>
      <c r="G40" s="93"/>
    </row>
    <row r="41" spans="1:7" ht="12.75">
      <c r="A41" s="93"/>
      <c r="B41" s="93"/>
      <c r="C41" s="93"/>
      <c r="D41" s="93"/>
      <c r="E41" s="93"/>
      <c r="F41" s="93"/>
      <c r="G41" s="93"/>
    </row>
    <row r="42" spans="1:7" ht="12.75">
      <c r="A42" s="93"/>
      <c r="B42" s="93"/>
      <c r="C42" s="93"/>
      <c r="D42" s="93"/>
      <c r="E42" s="93"/>
      <c r="F42" s="93"/>
      <c r="G42" s="93"/>
    </row>
    <row r="43" spans="1:7" ht="12.75">
      <c r="A43" s="93"/>
      <c r="B43" s="93"/>
      <c r="C43" s="93"/>
      <c r="D43" s="93"/>
      <c r="E43" s="93"/>
      <c r="F43" s="93"/>
      <c r="G43" s="93"/>
    </row>
    <row r="44" spans="1:7" ht="12.75">
      <c r="A44" s="93"/>
      <c r="B44" s="93"/>
      <c r="C44" s="93"/>
      <c r="D44" s="93"/>
      <c r="E44" s="93"/>
      <c r="F44" s="93"/>
      <c r="G44" s="93"/>
    </row>
    <row r="45" spans="1:7" ht="12.75">
      <c r="A45" s="93"/>
      <c r="B45" s="93"/>
      <c r="C45" s="93"/>
      <c r="D45" s="93"/>
      <c r="E45" s="93"/>
      <c r="F45" s="93"/>
      <c r="G45" s="93"/>
    </row>
    <row r="46" spans="1:7" ht="12.75">
      <c r="A46" s="93"/>
      <c r="B46" s="93"/>
      <c r="C46" s="93"/>
      <c r="D46" s="93"/>
      <c r="E46" s="93"/>
      <c r="F46" s="93"/>
      <c r="G46" s="93"/>
    </row>
    <row r="47" spans="1:7" ht="12.75">
      <c r="A47" s="93"/>
      <c r="B47" s="93"/>
      <c r="C47" s="93"/>
      <c r="D47" s="93"/>
      <c r="E47" s="93"/>
      <c r="F47" s="93"/>
      <c r="G47" s="93"/>
    </row>
    <row r="48" spans="1:7" ht="12.75">
      <c r="A48" s="93"/>
      <c r="B48" s="93"/>
      <c r="C48" s="93"/>
      <c r="D48" s="93"/>
      <c r="E48" s="93"/>
      <c r="F48" s="93"/>
      <c r="G48" s="93"/>
    </row>
    <row r="49" spans="1:7" ht="12.75">
      <c r="A49" s="93"/>
      <c r="B49" s="93"/>
      <c r="C49" s="93"/>
      <c r="D49" s="93"/>
      <c r="E49" s="93"/>
      <c r="F49" s="93"/>
      <c r="G49" s="93"/>
    </row>
    <row r="50" spans="1:7" ht="12.75">
      <c r="A50" s="93"/>
      <c r="B50" s="93"/>
      <c r="C50" s="93"/>
      <c r="D50" s="93"/>
      <c r="E50" s="93"/>
      <c r="F50" s="93"/>
      <c r="G50" s="93"/>
    </row>
    <row r="51" spans="1:7" ht="12.75">
      <c r="A51" s="93"/>
      <c r="B51" s="93"/>
      <c r="C51" s="93"/>
      <c r="D51" s="93"/>
      <c r="E51" s="93"/>
      <c r="F51" s="93"/>
      <c r="G51" s="93"/>
    </row>
    <row r="52" spans="1:7" ht="12.75">
      <c r="A52" s="93"/>
      <c r="B52" s="93"/>
      <c r="C52" s="93"/>
      <c r="D52" s="93"/>
      <c r="E52" s="93"/>
      <c r="F52" s="93"/>
      <c r="G52" s="93"/>
    </row>
    <row r="53" spans="1:7" ht="12.75">
      <c r="A53" s="93"/>
      <c r="B53" s="93"/>
      <c r="C53" s="93"/>
      <c r="D53" s="93"/>
      <c r="E53" s="93"/>
      <c r="F53" s="93"/>
      <c r="G53" s="93"/>
    </row>
    <row r="54" spans="1:7" ht="12.75">
      <c r="A54" s="93"/>
      <c r="B54" s="93"/>
      <c r="C54" s="93"/>
      <c r="D54" s="93"/>
      <c r="E54" s="93"/>
      <c r="F54" s="93"/>
      <c r="G54" s="93"/>
    </row>
    <row r="55" spans="1:7" ht="12.75">
      <c r="A55" s="93"/>
      <c r="B55" s="93"/>
      <c r="C55" s="93"/>
      <c r="D55" s="93"/>
      <c r="E55" s="93"/>
      <c r="F55" s="93"/>
      <c r="G55" s="93"/>
    </row>
    <row r="56" spans="1:7" ht="12.75">
      <c r="A56" s="93"/>
      <c r="B56" s="93"/>
      <c r="C56" s="93"/>
      <c r="D56" s="93"/>
      <c r="E56" s="93"/>
      <c r="F56" s="93"/>
      <c r="G56" s="93"/>
    </row>
    <row r="57" spans="1:7" ht="12.75">
      <c r="A57" s="93"/>
      <c r="B57" s="93"/>
      <c r="C57" s="93"/>
      <c r="D57" s="93"/>
      <c r="E57" s="93"/>
      <c r="F57" s="93"/>
      <c r="G57" s="93"/>
    </row>
    <row r="58" spans="1:7" ht="12.75">
      <c r="A58" s="93"/>
      <c r="B58" s="93"/>
      <c r="C58" s="93"/>
      <c r="D58" s="93"/>
      <c r="E58" s="93"/>
      <c r="F58" s="93"/>
      <c r="G58" s="93"/>
    </row>
    <row r="59" spans="1:7" ht="12.75">
      <c r="A59" s="93"/>
      <c r="B59" s="93"/>
      <c r="C59" s="93"/>
      <c r="D59" s="93"/>
      <c r="E59" s="93"/>
      <c r="F59" s="93"/>
      <c r="G59" s="93"/>
    </row>
    <row r="60" spans="1:7" ht="12.75">
      <c r="A60" s="93"/>
      <c r="B60" s="93"/>
      <c r="C60" s="93"/>
      <c r="D60" s="93"/>
      <c r="E60" s="93"/>
      <c r="F60" s="93"/>
      <c r="G60" s="93"/>
    </row>
    <row r="61" spans="1:7" ht="12.75">
      <c r="A61" s="93"/>
      <c r="B61" s="93"/>
      <c r="C61" s="93"/>
      <c r="D61" s="93"/>
      <c r="E61" s="93"/>
      <c r="F61" s="93"/>
      <c r="G61" s="93"/>
    </row>
    <row r="62" spans="1:7" ht="12.75">
      <c r="A62" s="93"/>
      <c r="B62" s="93"/>
      <c r="C62" s="93"/>
      <c r="D62" s="93"/>
      <c r="E62" s="93"/>
      <c r="F62" s="93"/>
      <c r="G62" s="93"/>
    </row>
    <row r="63" spans="1:7" ht="12.75">
      <c r="A63" s="93"/>
      <c r="B63" s="93"/>
      <c r="C63" s="93"/>
      <c r="D63" s="93"/>
      <c r="E63" s="93"/>
      <c r="F63" s="93"/>
      <c r="G63" s="93"/>
    </row>
    <row r="64" spans="1:7" ht="12.75">
      <c r="A64" s="93"/>
      <c r="B64" s="93"/>
      <c r="C64" s="93"/>
      <c r="D64" s="93"/>
      <c r="E64" s="93"/>
      <c r="F64" s="93"/>
      <c r="G64" s="93"/>
    </row>
    <row r="65" s="93" customFormat="1" ht="12.75"/>
    <row r="66" s="93" customFormat="1" ht="12.75"/>
    <row r="67" s="93" customFormat="1" ht="12.75"/>
    <row r="68" s="93" customFormat="1" ht="12.75"/>
    <row r="69" s="93" customFormat="1" ht="12.75"/>
    <row r="70" s="93" customFormat="1" ht="12.75"/>
    <row r="71" s="93" customFormat="1" ht="12.75"/>
    <row r="72" s="93" customFormat="1" ht="12.75"/>
    <row r="73" s="93" customFormat="1" ht="12.75"/>
    <row r="74" s="93" customFormat="1" ht="12.75"/>
    <row r="75" s="93" customFormat="1" ht="12.75"/>
    <row r="76" s="93" customFormat="1" ht="12.75"/>
    <row r="77" s="93" customFormat="1" ht="12.75"/>
    <row r="78" s="93" customFormat="1" ht="12.75"/>
    <row r="79" s="93" customFormat="1" ht="12.75"/>
    <row r="80" s="93" customFormat="1" ht="12.75"/>
    <row r="81" s="93" customFormat="1" ht="12.75"/>
    <row r="82" s="93" customFormat="1" ht="12.75"/>
    <row r="83" s="93" customFormat="1" ht="12.75"/>
    <row r="84" s="93" customFormat="1" ht="12.75"/>
    <row r="85" s="93" customFormat="1" ht="12.75"/>
    <row r="86" s="93" customFormat="1" ht="12.75"/>
    <row r="87" s="93" customFormat="1" ht="12.75"/>
    <row r="88" s="93" customFormat="1" ht="12.75"/>
    <row r="89" s="93" customFormat="1" ht="12.75"/>
    <row r="90" s="93" customFormat="1" ht="12.75"/>
    <row r="91" s="93" customFormat="1" ht="12.75"/>
    <row r="92" s="93" customFormat="1" ht="12.75"/>
    <row r="93" s="93" customFormat="1" ht="12.75"/>
    <row r="94" s="93" customFormat="1" ht="12.75"/>
    <row r="95" s="93" customFormat="1" ht="12.75"/>
    <row r="96" s="93" customFormat="1" ht="12.75"/>
    <row r="97" s="93" customFormat="1" ht="12.75"/>
    <row r="98" s="93" customFormat="1" ht="12.75"/>
    <row r="99" s="93" customFormat="1" ht="12.75"/>
    <row r="100" s="93" customFormat="1" ht="12.75"/>
    <row r="101" s="93" customFormat="1" ht="12.75"/>
    <row r="102" s="93" customFormat="1" ht="12.75"/>
    <row r="103" s="93" customFormat="1" ht="12.75"/>
    <row r="104" s="93" customFormat="1" ht="12.75"/>
    <row r="105" s="93" customFormat="1" ht="12.75"/>
    <row r="106" s="93" customFormat="1" ht="12.75"/>
    <row r="107" s="93" customFormat="1" ht="12.75"/>
    <row r="108" s="93" customFormat="1" ht="12.75"/>
    <row r="109" s="93" customFormat="1" ht="12.75"/>
    <row r="110" s="93" customFormat="1" ht="12.75"/>
    <row r="111" s="93" customFormat="1" ht="12.75"/>
    <row r="112" s="93" customFormat="1" ht="12.75"/>
    <row r="113" s="93" customFormat="1" ht="12.75"/>
    <row r="114" s="93" customFormat="1" ht="12.75"/>
  </sheetData>
  <sheetProtection password="EF65" sheet="1" objects="1" scenarios="1"/>
  <mergeCells count="25">
    <mergeCell ref="A22:G22"/>
    <mergeCell ref="A23:G23"/>
    <mergeCell ref="A7:G7"/>
    <mergeCell ref="A19:G19"/>
    <mergeCell ref="A20:G20"/>
    <mergeCell ref="A21:G21"/>
    <mergeCell ref="B17:E17"/>
    <mergeCell ref="B18:E18"/>
    <mergeCell ref="B13:E13"/>
    <mergeCell ref="B14:E14"/>
    <mergeCell ref="B15:E15"/>
    <mergeCell ref="B16:E16"/>
    <mergeCell ref="A9:G9"/>
    <mergeCell ref="A10:E11"/>
    <mergeCell ref="F10:G10"/>
    <mergeCell ref="B12:E12"/>
    <mergeCell ref="A4:G4"/>
    <mergeCell ref="A5:G5"/>
    <mergeCell ref="A6:G6"/>
    <mergeCell ref="A8:B8"/>
    <mergeCell ref="D8:G8"/>
    <mergeCell ref="A1:C1"/>
    <mergeCell ref="D1:F1"/>
    <mergeCell ref="A2:F2"/>
    <mergeCell ref="A3:G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AL48"/>
  <sheetViews>
    <sheetView workbookViewId="0" topLeftCell="A1">
      <selection activeCell="B12" sqref="B12"/>
    </sheetView>
  </sheetViews>
  <sheetFormatPr defaultColWidth="9.140625" defaultRowHeight="12.75"/>
  <cols>
    <col min="2" max="6" width="18.7109375" style="0" customWidth="1"/>
    <col min="7" max="38" width="9.140625" style="28" customWidth="1"/>
  </cols>
  <sheetData>
    <row r="1" spans="1:6" ht="19.5" customHeight="1" thickBot="1">
      <c r="A1" s="1110"/>
      <c r="B1" s="1110"/>
      <c r="C1" s="1107" t="s">
        <v>682</v>
      </c>
      <c r="D1" s="1108"/>
      <c r="E1" s="1109"/>
      <c r="F1" s="232">
        <f>+2Př!I1</f>
      </c>
    </row>
    <row r="2" spans="1:6" ht="27.75" customHeight="1">
      <c r="A2" s="1110"/>
      <c r="B2" s="1110"/>
      <c r="C2" s="1110"/>
      <c r="D2" s="1110"/>
      <c r="E2" s="1110"/>
      <c r="F2" s="1110"/>
    </row>
    <row r="3" spans="1:6" ht="27.75" customHeight="1">
      <c r="A3" s="1111" t="s">
        <v>307</v>
      </c>
      <c r="B3" s="1111"/>
      <c r="C3" s="1111"/>
      <c r="D3" s="1111"/>
      <c r="E3" s="1111"/>
      <c r="F3" s="1111"/>
    </row>
    <row r="4" spans="1:6" ht="27.75" customHeight="1" thickBot="1">
      <c r="A4" s="1110"/>
      <c r="B4" s="1110"/>
      <c r="C4" s="1110"/>
      <c r="D4" s="1110"/>
      <c r="E4" s="1110"/>
      <c r="F4" s="1110"/>
    </row>
    <row r="5" spans="1:38" s="221" customFormat="1" ht="18.75" thickBot="1">
      <c r="A5" s="1112" t="s">
        <v>203</v>
      </c>
      <c r="B5" s="1112"/>
      <c r="C5" s="1112"/>
      <c r="D5" s="1112"/>
      <c r="E5" s="1113"/>
      <c r="F5" s="222">
        <f>+DAP1!F22</f>
        <v>2010</v>
      </c>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row>
    <row r="6" spans="1:6" ht="18">
      <c r="A6" s="1114" t="s">
        <v>308</v>
      </c>
      <c r="B6" s="1114"/>
      <c r="C6" s="1114"/>
      <c r="D6" s="1114"/>
      <c r="E6" s="1114"/>
      <c r="F6" s="1114"/>
    </row>
    <row r="7" spans="1:6" ht="15">
      <c r="A7" s="1115" t="s">
        <v>112</v>
      </c>
      <c r="B7" s="1115"/>
      <c r="C7" s="1115"/>
      <c r="D7" s="1115"/>
      <c r="E7" s="1115"/>
      <c r="F7" s="1115"/>
    </row>
    <row r="8" spans="1:6" ht="13.5" thickBot="1">
      <c r="A8" s="1110"/>
      <c r="B8" s="1110"/>
      <c r="C8" s="1110"/>
      <c r="D8" s="1110"/>
      <c r="E8" s="1110"/>
      <c r="F8" s="1110"/>
    </row>
    <row r="9" spans="1:6" ht="12.75">
      <c r="A9" s="274" t="s">
        <v>301</v>
      </c>
      <c r="B9" s="275" t="s">
        <v>306</v>
      </c>
      <c r="C9" s="275" t="s">
        <v>305</v>
      </c>
      <c r="D9" s="275" t="s">
        <v>304</v>
      </c>
      <c r="E9" s="275" t="s">
        <v>303</v>
      </c>
      <c r="F9" s="276" t="s">
        <v>302</v>
      </c>
    </row>
    <row r="10" spans="1:6" ht="12.75" customHeight="1">
      <c r="A10" s="1100" t="s">
        <v>49</v>
      </c>
      <c r="B10" s="1101" t="s">
        <v>113</v>
      </c>
      <c r="C10" s="1101" t="s">
        <v>297</v>
      </c>
      <c r="D10" s="1101" t="s">
        <v>298</v>
      </c>
      <c r="E10" s="1101" t="s">
        <v>299</v>
      </c>
      <c r="F10" s="1105" t="s">
        <v>300</v>
      </c>
    </row>
    <row r="11" spans="1:6" ht="45.75" customHeight="1">
      <c r="A11" s="1100"/>
      <c r="B11" s="1101"/>
      <c r="C11" s="1101"/>
      <c r="D11" s="1104"/>
      <c r="E11" s="1104"/>
      <c r="F11" s="1106"/>
    </row>
    <row r="12" spans="1:6" ht="18" customHeight="1">
      <c r="A12" s="234">
        <v>1</v>
      </c>
      <c r="B12" s="277">
        <v>2009</v>
      </c>
      <c r="C12" s="278">
        <v>0</v>
      </c>
      <c r="D12" s="278">
        <v>0</v>
      </c>
      <c r="E12" s="278">
        <v>0</v>
      </c>
      <c r="F12" s="279">
        <f aca="true" t="shared" si="0" ref="F12:F19">+C12-D12-E12</f>
        <v>0</v>
      </c>
    </row>
    <row r="13" spans="1:6" ht="18" customHeight="1">
      <c r="A13" s="234">
        <v>2</v>
      </c>
      <c r="B13" s="280"/>
      <c r="C13" s="278"/>
      <c r="D13" s="278"/>
      <c r="E13" s="278"/>
      <c r="F13" s="279">
        <f t="shared" si="0"/>
        <v>0</v>
      </c>
    </row>
    <row r="14" spans="1:6" ht="18" customHeight="1">
      <c r="A14" s="234">
        <v>3</v>
      </c>
      <c r="B14" s="280"/>
      <c r="C14" s="278"/>
      <c r="D14" s="278"/>
      <c r="E14" s="278"/>
      <c r="F14" s="279">
        <f t="shared" si="0"/>
        <v>0</v>
      </c>
    </row>
    <row r="15" spans="1:6" ht="18" customHeight="1">
      <c r="A15" s="234">
        <v>4</v>
      </c>
      <c r="B15" s="280"/>
      <c r="C15" s="278"/>
      <c r="D15" s="278"/>
      <c r="E15" s="278"/>
      <c r="F15" s="279">
        <f t="shared" si="0"/>
        <v>0</v>
      </c>
    </row>
    <row r="16" spans="1:6" ht="18" customHeight="1">
      <c r="A16" s="234">
        <v>5</v>
      </c>
      <c r="B16" s="280"/>
      <c r="C16" s="278"/>
      <c r="D16" s="278"/>
      <c r="E16" s="278"/>
      <c r="F16" s="279">
        <f t="shared" si="0"/>
        <v>0</v>
      </c>
    </row>
    <row r="17" spans="1:6" ht="18" customHeight="1">
      <c r="A17" s="234">
        <v>6</v>
      </c>
      <c r="B17" s="280"/>
      <c r="C17" s="278"/>
      <c r="D17" s="278"/>
      <c r="E17" s="278"/>
      <c r="F17" s="279">
        <f t="shared" si="0"/>
        <v>0</v>
      </c>
    </row>
    <row r="18" spans="1:6" ht="18" customHeight="1">
      <c r="A18" s="234">
        <v>7</v>
      </c>
      <c r="B18" s="280"/>
      <c r="C18" s="278"/>
      <c r="D18" s="278"/>
      <c r="E18" s="278"/>
      <c r="F18" s="279">
        <f t="shared" si="0"/>
        <v>0</v>
      </c>
    </row>
    <row r="19" spans="1:6" ht="18" customHeight="1">
      <c r="A19" s="234">
        <v>8</v>
      </c>
      <c r="B19" s="280"/>
      <c r="C19" s="278"/>
      <c r="D19" s="278"/>
      <c r="E19" s="278"/>
      <c r="F19" s="279">
        <f t="shared" si="0"/>
        <v>0</v>
      </c>
    </row>
    <row r="20" spans="1:6" ht="18" customHeight="1" thickBot="1">
      <c r="A20" s="281">
        <v>9</v>
      </c>
      <c r="B20" s="1102" t="s">
        <v>136</v>
      </c>
      <c r="C20" s="1103"/>
      <c r="D20" s="1103"/>
      <c r="E20" s="282">
        <f>SUM(E12:E19)</f>
        <v>0</v>
      </c>
      <c r="F20" s="283">
        <f>SUM(F12:F19)</f>
        <v>0</v>
      </c>
    </row>
    <row r="21" spans="1:6" ht="24" customHeight="1">
      <c r="A21" s="1118"/>
      <c r="B21" s="1118"/>
      <c r="C21" s="1118"/>
      <c r="D21" s="1118"/>
      <c r="E21" s="1118"/>
      <c r="F21" s="1118"/>
    </row>
    <row r="22" spans="1:6" ht="24" customHeight="1">
      <c r="A22" s="1118"/>
      <c r="B22" s="1118"/>
      <c r="C22" s="1118"/>
      <c r="D22" s="1118"/>
      <c r="E22" s="1118"/>
      <c r="F22" s="1118"/>
    </row>
    <row r="23" spans="1:6" ht="24" customHeight="1">
      <c r="A23" s="1118"/>
      <c r="B23" s="1118"/>
      <c r="C23" s="1118"/>
      <c r="D23" s="1118"/>
      <c r="E23" s="1118"/>
      <c r="F23" s="1118"/>
    </row>
    <row r="24" spans="1:6" ht="24" customHeight="1">
      <c r="A24" s="1118"/>
      <c r="B24" s="1118"/>
      <c r="C24" s="1118"/>
      <c r="D24" s="1118"/>
      <c r="E24" s="1118"/>
      <c r="F24" s="1118"/>
    </row>
    <row r="25" spans="1:6" ht="24" customHeight="1">
      <c r="A25" s="1118"/>
      <c r="B25" s="1118"/>
      <c r="C25" s="1118"/>
      <c r="D25" s="1118"/>
      <c r="E25" s="1118"/>
      <c r="F25" s="1118"/>
    </row>
    <row r="26" spans="1:6" ht="24" customHeight="1">
      <c r="A26" s="1118"/>
      <c r="B26" s="1118"/>
      <c r="C26" s="1118"/>
      <c r="D26" s="1118"/>
      <c r="E26" s="1118"/>
      <c r="F26" s="1118"/>
    </row>
    <row r="27" spans="1:6" ht="24" customHeight="1">
      <c r="A27" s="1118"/>
      <c r="B27" s="1118"/>
      <c r="C27" s="1118"/>
      <c r="D27" s="1118"/>
      <c r="E27" s="1118"/>
      <c r="F27" s="1118"/>
    </row>
    <row r="28" spans="1:6" ht="24" customHeight="1">
      <c r="A28" s="1118"/>
      <c r="B28" s="1118"/>
      <c r="C28" s="1118"/>
      <c r="D28" s="1118"/>
      <c r="E28" s="1118"/>
      <c r="F28" s="1118"/>
    </row>
    <row r="29" spans="1:6" ht="24" customHeight="1">
      <c r="A29" s="1118"/>
      <c r="B29" s="1118"/>
      <c r="C29" s="1118"/>
      <c r="D29" s="1118"/>
      <c r="E29" s="1118"/>
      <c r="F29" s="1118"/>
    </row>
    <row r="30" spans="1:6" ht="24" customHeight="1">
      <c r="A30" s="1118"/>
      <c r="B30" s="1118"/>
      <c r="C30" s="1118"/>
      <c r="D30" s="1118"/>
      <c r="E30" s="1118"/>
      <c r="F30" s="1118"/>
    </row>
    <row r="31" spans="1:6" ht="24" customHeight="1">
      <c r="A31" s="1118"/>
      <c r="B31" s="1118"/>
      <c r="C31" s="1118"/>
      <c r="D31" s="1118"/>
      <c r="E31" s="1118"/>
      <c r="F31" s="1118"/>
    </row>
    <row r="32" spans="1:6" ht="24" customHeight="1">
      <c r="A32" s="1118"/>
      <c r="B32" s="1118"/>
      <c r="C32" s="1118"/>
      <c r="D32" s="1118"/>
      <c r="E32" s="1118"/>
      <c r="F32" s="1118"/>
    </row>
    <row r="33" spans="1:6" ht="24" customHeight="1">
      <c r="A33" s="1118"/>
      <c r="B33" s="1118"/>
      <c r="C33" s="1118"/>
      <c r="D33" s="1118"/>
      <c r="E33" s="1118"/>
      <c r="F33" s="1118"/>
    </row>
    <row r="34" spans="1:6" ht="12.75">
      <c r="A34" s="1116" t="str">
        <f>+DAP1!A44</f>
        <v>Formulář zpracovala ASPEKT HM, daňová, účetní a auditorská kancelář, www.danovapriznani.cz, business.center.cz</v>
      </c>
      <c r="B34" s="1117"/>
      <c r="C34" s="1117"/>
      <c r="D34" s="1117"/>
      <c r="E34" s="1117"/>
      <c r="F34" s="1117"/>
    </row>
    <row r="35" spans="1:6" ht="12.75">
      <c r="A35" s="1119" t="s">
        <v>114</v>
      </c>
      <c r="B35" s="1119"/>
      <c r="C35" s="1119"/>
      <c r="D35" s="1119"/>
      <c r="E35" s="1119"/>
      <c r="F35" s="1119"/>
    </row>
    <row r="36" spans="1:6" ht="12.75">
      <c r="A36" s="1120" t="s">
        <v>631</v>
      </c>
      <c r="B36" s="1120"/>
      <c r="C36" s="1120"/>
      <c r="D36" s="1120"/>
      <c r="E36" s="1120"/>
      <c r="F36" s="1120"/>
    </row>
    <row r="37" spans="1:6" ht="12.75">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sheetData>
  <sheetProtection password="EF65" sheet="1" objects="1" scenarios="1"/>
  <mergeCells count="32">
    <mergeCell ref="A33:F33"/>
    <mergeCell ref="A35:F35"/>
    <mergeCell ref="A36:F36"/>
    <mergeCell ref="A29:F29"/>
    <mergeCell ref="A30:F30"/>
    <mergeCell ref="A31:F31"/>
    <mergeCell ref="A32:F32"/>
    <mergeCell ref="A8:F8"/>
    <mergeCell ref="A34:F34"/>
    <mergeCell ref="A21:F21"/>
    <mergeCell ref="A22:F22"/>
    <mergeCell ref="A23:F23"/>
    <mergeCell ref="A24:F24"/>
    <mergeCell ref="A25:F25"/>
    <mergeCell ref="A26:F26"/>
    <mergeCell ref="A27:F27"/>
    <mergeCell ref="A28:F28"/>
    <mergeCell ref="E10:E11"/>
    <mergeCell ref="F10:F11"/>
    <mergeCell ref="C1:E1"/>
    <mergeCell ref="A1:B1"/>
    <mergeCell ref="A2:F2"/>
    <mergeCell ref="A3:F3"/>
    <mergeCell ref="A4:F4"/>
    <mergeCell ref="A5:E5"/>
    <mergeCell ref="A6:F6"/>
    <mergeCell ref="A7:F7"/>
    <mergeCell ref="A10:A11"/>
    <mergeCell ref="B10:B11"/>
    <mergeCell ref="C10:C11"/>
    <mergeCell ref="B20:D20"/>
    <mergeCell ref="D10:D1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4.xml><?xml version="1.0" encoding="utf-8"?>
<worksheet xmlns="http://schemas.openxmlformats.org/spreadsheetml/2006/main" xmlns:r="http://schemas.openxmlformats.org/officeDocument/2006/relationships">
  <sheetPr>
    <pageSetUpPr fitToPage="1"/>
  </sheetPr>
  <dimension ref="A1:U48"/>
  <sheetViews>
    <sheetView workbookViewId="0" topLeftCell="A1">
      <selection activeCell="D44" sqref="D44"/>
    </sheetView>
  </sheetViews>
  <sheetFormatPr defaultColWidth="9.140625" defaultRowHeight="12.75"/>
  <cols>
    <col min="1" max="1" width="7.421875" style="0" customWidth="1"/>
    <col min="2" max="2" width="64.7109375" style="0" customWidth="1"/>
    <col min="3" max="6" width="18.7109375" style="0" customWidth="1"/>
    <col min="7" max="21" width="9.140625" style="28" customWidth="1"/>
  </cols>
  <sheetData>
    <row r="1" spans="1:6" ht="18" customHeight="1">
      <c r="A1" s="1107" t="s">
        <v>682</v>
      </c>
      <c r="B1" s="1118"/>
      <c r="C1" s="1118"/>
      <c r="D1" s="1130"/>
      <c r="E1" s="1128">
        <f>+6Př!F1</f>
      </c>
      <c r="F1" s="1129"/>
    </row>
    <row r="2" spans="1:6" ht="12.75">
      <c r="A2" s="1118"/>
      <c r="B2" s="1118"/>
      <c r="C2" s="1118"/>
      <c r="D2" s="1118"/>
      <c r="E2" s="1118"/>
      <c r="F2" s="1118"/>
    </row>
    <row r="3" spans="1:21" s="182" customFormat="1" ht="27.75">
      <c r="A3" s="1131" t="s">
        <v>196</v>
      </c>
      <c r="B3" s="1131"/>
      <c r="C3" s="1131"/>
      <c r="D3" s="1131"/>
      <c r="E3" s="1131"/>
      <c r="F3" s="1131"/>
      <c r="G3" s="134"/>
      <c r="H3" s="134"/>
      <c r="I3" s="134"/>
      <c r="J3" s="134"/>
      <c r="K3" s="134"/>
      <c r="L3" s="134"/>
      <c r="M3" s="134"/>
      <c r="N3" s="134"/>
      <c r="O3" s="134"/>
      <c r="P3" s="134"/>
      <c r="Q3" s="134"/>
      <c r="R3" s="134"/>
      <c r="S3" s="134"/>
      <c r="T3" s="134"/>
      <c r="U3" s="134"/>
    </row>
    <row r="4" spans="1:21" s="182" customFormat="1" ht="18">
      <c r="A4" s="455" t="s">
        <v>115</v>
      </c>
      <c r="B4" s="455"/>
      <c r="C4" s="455"/>
      <c r="D4" s="455"/>
      <c r="E4" s="455"/>
      <c r="F4" s="455"/>
      <c r="G4" s="134"/>
      <c r="H4" s="134"/>
      <c r="I4" s="134"/>
      <c r="J4" s="134"/>
      <c r="K4" s="134"/>
      <c r="L4" s="134"/>
      <c r="M4" s="134"/>
      <c r="N4" s="134"/>
      <c r="O4" s="134"/>
      <c r="P4" s="134"/>
      <c r="Q4" s="134"/>
      <c r="R4" s="134"/>
      <c r="S4" s="134"/>
      <c r="T4" s="134"/>
      <c r="U4" s="134"/>
    </row>
    <row r="5" spans="1:21" s="182" customFormat="1" ht="18">
      <c r="A5" s="455" t="s">
        <v>615</v>
      </c>
      <c r="B5" s="455"/>
      <c r="C5" s="455"/>
      <c r="D5" s="455"/>
      <c r="E5" s="455"/>
      <c r="F5" s="455"/>
      <c r="G5" s="134"/>
      <c r="H5" s="134"/>
      <c r="I5" s="134"/>
      <c r="J5" s="134"/>
      <c r="K5" s="134"/>
      <c r="L5" s="134"/>
      <c r="M5" s="134"/>
      <c r="N5" s="134"/>
      <c r="O5" s="134"/>
      <c r="P5" s="134"/>
      <c r="Q5" s="134"/>
      <c r="R5" s="134"/>
      <c r="S5" s="134"/>
      <c r="T5" s="134"/>
      <c r="U5" s="134"/>
    </row>
    <row r="6" spans="1:21" s="182" customFormat="1" ht="18">
      <c r="A6" s="1124" t="s">
        <v>203</v>
      </c>
      <c r="B6" s="1124"/>
      <c r="C6" s="1124"/>
      <c r="D6" s="1125"/>
      <c r="E6" s="224">
        <f>+DAP1!F22</f>
        <v>2010</v>
      </c>
      <c r="F6" s="183"/>
      <c r="G6" s="134"/>
      <c r="H6" s="134"/>
      <c r="I6" s="134"/>
      <c r="J6" s="134"/>
      <c r="K6" s="134"/>
      <c r="L6" s="134"/>
      <c r="M6" s="134"/>
      <c r="N6" s="134"/>
      <c r="O6" s="134"/>
      <c r="P6" s="134"/>
      <c r="Q6" s="134"/>
      <c r="R6" s="134"/>
      <c r="S6" s="134"/>
      <c r="T6" s="134"/>
      <c r="U6" s="134"/>
    </row>
    <row r="7" spans="1:6" ht="13.5" thickBot="1">
      <c r="A7" s="1118"/>
      <c r="B7" s="1118"/>
      <c r="C7" s="1118"/>
      <c r="D7" s="1118"/>
      <c r="E7" s="1118"/>
      <c r="F7" s="1118"/>
    </row>
    <row r="8" spans="1:6" ht="18" customHeight="1">
      <c r="A8" s="284" t="s">
        <v>49</v>
      </c>
      <c r="B8" s="285" t="s">
        <v>116</v>
      </c>
      <c r="C8" s="285" t="s">
        <v>117</v>
      </c>
      <c r="D8" s="285" t="s">
        <v>118</v>
      </c>
      <c r="E8" s="285" t="s">
        <v>119</v>
      </c>
      <c r="F8" s="286" t="s">
        <v>120</v>
      </c>
    </row>
    <row r="9" spans="1:6" ht="18" customHeight="1" thickBot="1">
      <c r="A9" s="287" t="s">
        <v>204</v>
      </c>
      <c r="B9" s="288" t="s">
        <v>205</v>
      </c>
      <c r="C9" s="288" t="s">
        <v>206</v>
      </c>
      <c r="D9" s="288" t="s">
        <v>207</v>
      </c>
      <c r="E9" s="288" t="s">
        <v>208</v>
      </c>
      <c r="F9" s="289" t="s">
        <v>209</v>
      </c>
    </row>
    <row r="10" spans="1:6" ht="18" customHeight="1">
      <c r="A10" s="290">
        <v>1</v>
      </c>
      <c r="B10" s="291"/>
      <c r="C10" s="292"/>
      <c r="D10" s="292"/>
      <c r="E10" s="292"/>
      <c r="F10" s="293"/>
    </row>
    <row r="11" spans="1:6" ht="18" customHeight="1">
      <c r="A11" s="294"/>
      <c r="B11" s="184"/>
      <c r="C11" s="295"/>
      <c r="D11" s="295"/>
      <c r="E11" s="295"/>
      <c r="F11" s="296"/>
    </row>
    <row r="12" spans="1:6" ht="18" customHeight="1">
      <c r="A12" s="294"/>
      <c r="B12" s="184"/>
      <c r="C12" s="295"/>
      <c r="D12" s="295"/>
      <c r="E12" s="295"/>
      <c r="F12" s="296"/>
    </row>
    <row r="13" spans="1:6" ht="18" customHeight="1">
      <c r="A13" s="294"/>
      <c r="B13" s="184"/>
      <c r="C13" s="295"/>
      <c r="D13" s="295"/>
      <c r="E13" s="295"/>
      <c r="F13" s="296"/>
    </row>
    <row r="14" spans="1:6" ht="18" customHeight="1">
      <c r="A14" s="294"/>
      <c r="B14" s="184"/>
      <c r="C14" s="295"/>
      <c r="D14" s="295"/>
      <c r="E14" s="295"/>
      <c r="F14" s="296"/>
    </row>
    <row r="15" spans="1:6" ht="18" customHeight="1">
      <c r="A15" s="294"/>
      <c r="B15" s="184"/>
      <c r="C15" s="295"/>
      <c r="D15" s="295"/>
      <c r="E15" s="295"/>
      <c r="F15" s="296"/>
    </row>
    <row r="16" spans="1:6" ht="18" customHeight="1">
      <c r="A16" s="294"/>
      <c r="B16" s="184"/>
      <c r="C16" s="295"/>
      <c r="D16" s="295"/>
      <c r="E16" s="295"/>
      <c r="F16" s="296"/>
    </row>
    <row r="17" spans="1:6" ht="18" customHeight="1">
      <c r="A17" s="294"/>
      <c r="B17" s="184"/>
      <c r="C17" s="295"/>
      <c r="D17" s="295"/>
      <c r="E17" s="295"/>
      <c r="F17" s="296"/>
    </row>
    <row r="18" spans="1:6" ht="18" customHeight="1">
      <c r="A18" s="294"/>
      <c r="B18" s="184"/>
      <c r="C18" s="295"/>
      <c r="D18" s="295"/>
      <c r="E18" s="295"/>
      <c r="F18" s="296"/>
    </row>
    <row r="19" spans="1:6" ht="18" customHeight="1">
      <c r="A19" s="294"/>
      <c r="B19" s="184"/>
      <c r="C19" s="295"/>
      <c r="D19" s="295"/>
      <c r="E19" s="295"/>
      <c r="F19" s="296"/>
    </row>
    <row r="20" spans="1:6" ht="18" customHeight="1">
      <c r="A20" s="294"/>
      <c r="B20" s="184"/>
      <c r="C20" s="295"/>
      <c r="D20" s="295"/>
      <c r="E20" s="295"/>
      <c r="F20" s="296"/>
    </row>
    <row r="21" spans="1:6" ht="18" customHeight="1">
      <c r="A21" s="294"/>
      <c r="B21" s="184"/>
      <c r="C21" s="295"/>
      <c r="D21" s="295"/>
      <c r="E21" s="295"/>
      <c r="F21" s="296"/>
    </row>
    <row r="22" spans="1:6" ht="18" customHeight="1">
      <c r="A22" s="294"/>
      <c r="B22" s="184"/>
      <c r="C22" s="295"/>
      <c r="D22" s="295"/>
      <c r="E22" s="295"/>
      <c r="F22" s="296"/>
    </row>
    <row r="23" spans="1:6" ht="18" customHeight="1">
      <c r="A23" s="294"/>
      <c r="B23" s="184"/>
      <c r="C23" s="295"/>
      <c r="D23" s="295"/>
      <c r="E23" s="295"/>
      <c r="F23" s="296"/>
    </row>
    <row r="24" spans="1:6" ht="18" customHeight="1">
      <c r="A24" s="294"/>
      <c r="B24" s="184"/>
      <c r="C24" s="295"/>
      <c r="D24" s="295"/>
      <c r="E24" s="295"/>
      <c r="F24" s="296"/>
    </row>
    <row r="25" spans="1:6" ht="18" customHeight="1" thickBot="1">
      <c r="A25" s="297"/>
      <c r="B25" s="298"/>
      <c r="C25" s="299"/>
      <c r="D25" s="299"/>
      <c r="E25" s="299"/>
      <c r="F25" s="300"/>
    </row>
    <row r="26" spans="1:6" ht="12.75">
      <c r="A26" s="1126"/>
      <c r="B26" s="1126"/>
      <c r="C26" s="1126"/>
      <c r="D26" s="1126"/>
      <c r="E26" s="1126"/>
      <c r="F26" s="1126"/>
    </row>
    <row r="27" spans="1:21" s="182" customFormat="1" ht="12.75">
      <c r="A27" s="1127" t="s">
        <v>210</v>
      </c>
      <c r="B27" s="934"/>
      <c r="C27" s="934"/>
      <c r="D27" s="934"/>
      <c r="E27" s="934"/>
      <c r="F27" s="934"/>
      <c r="G27" s="134"/>
      <c r="H27" s="134"/>
      <c r="I27" s="134"/>
      <c r="J27" s="134"/>
      <c r="K27" s="134"/>
      <c r="L27" s="134"/>
      <c r="M27" s="134"/>
      <c r="N27" s="134"/>
      <c r="O27" s="134"/>
      <c r="P27" s="134"/>
      <c r="Q27" s="134"/>
      <c r="R27" s="134"/>
      <c r="S27" s="134"/>
      <c r="T27" s="134"/>
      <c r="U27" s="134"/>
    </row>
    <row r="28" spans="1:21" s="182" customFormat="1" ht="24" customHeight="1">
      <c r="A28" s="1121" t="s">
        <v>211</v>
      </c>
      <c r="B28" s="513"/>
      <c r="C28" s="513"/>
      <c r="D28" s="513"/>
      <c r="E28" s="513"/>
      <c r="F28" s="513"/>
      <c r="G28" s="134"/>
      <c r="H28" s="134"/>
      <c r="I28" s="134"/>
      <c r="J28" s="134"/>
      <c r="K28" s="134"/>
      <c r="L28" s="134"/>
      <c r="M28" s="134"/>
      <c r="N28" s="134"/>
      <c r="O28" s="134"/>
      <c r="P28" s="134"/>
      <c r="Q28" s="134"/>
      <c r="R28" s="134"/>
      <c r="S28" s="134"/>
      <c r="T28" s="134"/>
      <c r="U28" s="134"/>
    </row>
    <row r="29" spans="1:21" s="182" customFormat="1" ht="12.75">
      <c r="A29" s="1127" t="s">
        <v>212</v>
      </c>
      <c r="B29" s="934"/>
      <c r="C29" s="934"/>
      <c r="D29" s="934"/>
      <c r="E29" s="934"/>
      <c r="F29" s="934"/>
      <c r="G29" s="134"/>
      <c r="H29" s="134"/>
      <c r="I29" s="134"/>
      <c r="J29" s="134"/>
      <c r="K29" s="134"/>
      <c r="L29" s="134"/>
      <c r="M29" s="134"/>
      <c r="N29" s="134"/>
      <c r="O29" s="134"/>
      <c r="P29" s="134"/>
      <c r="Q29" s="134"/>
      <c r="R29" s="134"/>
      <c r="S29" s="134"/>
      <c r="T29" s="134"/>
      <c r="U29" s="134"/>
    </row>
    <row r="30" spans="1:21" s="182" customFormat="1" ht="12.75">
      <c r="A30" s="1127" t="s">
        <v>213</v>
      </c>
      <c r="B30" s="934"/>
      <c r="C30" s="934"/>
      <c r="D30" s="934"/>
      <c r="E30" s="934"/>
      <c r="F30" s="934"/>
      <c r="G30" s="134"/>
      <c r="H30" s="134"/>
      <c r="I30" s="134"/>
      <c r="J30" s="134"/>
      <c r="K30" s="134"/>
      <c r="L30" s="134"/>
      <c r="M30" s="134"/>
      <c r="N30" s="134"/>
      <c r="O30" s="134"/>
      <c r="P30" s="134"/>
      <c r="Q30" s="134"/>
      <c r="R30" s="134"/>
      <c r="S30" s="134"/>
      <c r="T30" s="134"/>
      <c r="U30" s="134"/>
    </row>
    <row r="31" spans="1:21" s="182" customFormat="1" ht="24" customHeight="1">
      <c r="A31" s="1121" t="s">
        <v>214</v>
      </c>
      <c r="B31" s="513"/>
      <c r="C31" s="513"/>
      <c r="D31" s="513"/>
      <c r="E31" s="513"/>
      <c r="F31" s="513"/>
      <c r="G31" s="134"/>
      <c r="H31" s="134"/>
      <c r="I31" s="134"/>
      <c r="J31" s="134"/>
      <c r="K31" s="134"/>
      <c r="L31" s="134"/>
      <c r="M31" s="134"/>
      <c r="N31" s="134"/>
      <c r="O31" s="134"/>
      <c r="P31" s="134"/>
      <c r="Q31" s="134"/>
      <c r="R31" s="134"/>
      <c r="S31" s="134"/>
      <c r="T31" s="134"/>
      <c r="U31" s="134"/>
    </row>
    <row r="32" spans="1:21" s="182" customFormat="1" ht="24" customHeight="1">
      <c r="A32" s="1121" t="s">
        <v>121</v>
      </c>
      <c r="B32" s="513"/>
      <c r="C32" s="513"/>
      <c r="D32" s="513"/>
      <c r="E32" s="513"/>
      <c r="F32" s="513"/>
      <c r="G32" s="134"/>
      <c r="H32" s="134"/>
      <c r="I32" s="134"/>
      <c r="J32" s="134"/>
      <c r="K32" s="134"/>
      <c r="L32" s="134"/>
      <c r="M32" s="134"/>
      <c r="N32" s="134"/>
      <c r="O32" s="134"/>
      <c r="P32" s="134"/>
      <c r="Q32" s="134"/>
      <c r="R32" s="134"/>
      <c r="S32" s="134"/>
      <c r="T32" s="134"/>
      <c r="U32" s="134"/>
    </row>
    <row r="33" spans="1:6" ht="12.75">
      <c r="A33" s="93"/>
      <c r="B33" s="93"/>
      <c r="C33" s="93"/>
      <c r="D33" s="93"/>
      <c r="E33" s="93"/>
      <c r="F33" s="93"/>
    </row>
    <row r="34" spans="1:6" ht="12.75">
      <c r="A34" s="1116" t="str">
        <f>+DAP1!A44</f>
        <v>Formulář zpracovala ASPEKT HM, daňová, účetní a auditorská kancelář, www.danovapriznani.cz, business.center.cz</v>
      </c>
      <c r="B34" s="1122"/>
      <c r="C34" s="1122"/>
      <c r="D34" s="1122"/>
      <c r="E34" s="1122"/>
      <c r="F34" s="1122"/>
    </row>
    <row r="35" spans="1:6" ht="12.75">
      <c r="A35" s="1123" t="s">
        <v>616</v>
      </c>
      <c r="B35" s="1123"/>
      <c r="C35" s="1123"/>
      <c r="D35" s="1123"/>
      <c r="E35" s="1123"/>
      <c r="F35" s="1123"/>
    </row>
    <row r="36" spans="1:6" ht="12.75">
      <c r="A36" s="1120" t="s">
        <v>631</v>
      </c>
      <c r="B36" s="1120"/>
      <c r="C36" s="1120"/>
      <c r="D36" s="1120"/>
      <c r="E36" s="1120"/>
      <c r="F36" s="1120"/>
    </row>
    <row r="37" spans="1:6" ht="13.5" customHeight="1">
      <c r="A37" s="28"/>
      <c r="B37" s="28"/>
      <c r="C37" s="28"/>
      <c r="D37" s="28"/>
      <c r="E37" s="28"/>
      <c r="F37" s="28"/>
    </row>
    <row r="38" spans="1:6" ht="12.75">
      <c r="A38" s="28"/>
      <c r="B38" s="28"/>
      <c r="C38" s="28"/>
      <c r="D38" s="28"/>
      <c r="E38" s="28"/>
      <c r="F38" s="28"/>
    </row>
    <row r="39" spans="1:6" ht="12.75">
      <c r="A39" s="28"/>
      <c r="B39" s="28"/>
      <c r="C39" s="28"/>
      <c r="D39" s="28"/>
      <c r="E39" s="28"/>
      <c r="F39" s="28"/>
    </row>
    <row r="40" spans="1:6" ht="12.75">
      <c r="A40" s="28"/>
      <c r="B40" s="28"/>
      <c r="C40" s="28"/>
      <c r="D40" s="28"/>
      <c r="E40" s="28"/>
      <c r="F40" s="28"/>
    </row>
    <row r="41" spans="1:6" ht="12.75">
      <c r="A41" s="28"/>
      <c r="B41" s="28"/>
      <c r="C41" s="28"/>
      <c r="D41" s="28"/>
      <c r="E41" s="28"/>
      <c r="F41" s="28"/>
    </row>
    <row r="42" spans="1:6" ht="12.75">
      <c r="A42" s="28"/>
      <c r="B42" s="28"/>
      <c r="C42" s="28"/>
      <c r="D42" s="28"/>
      <c r="E42" s="28"/>
      <c r="F42" s="28"/>
    </row>
    <row r="43" spans="1:6" ht="12.75">
      <c r="A43" s="28"/>
      <c r="B43" s="28"/>
      <c r="C43" s="28"/>
      <c r="D43" s="28"/>
      <c r="E43" s="28"/>
      <c r="F43" s="28"/>
    </row>
    <row r="44" spans="1:6" ht="12.75">
      <c r="A44" s="28"/>
      <c r="B44" s="28"/>
      <c r="C44" s="28"/>
      <c r="D44" s="28"/>
      <c r="E44" s="28"/>
      <c r="F44" s="28"/>
    </row>
    <row r="45" spans="1:6" ht="12.75">
      <c r="A45" s="28"/>
      <c r="B45" s="28"/>
      <c r="C45" s="28"/>
      <c r="D45" s="28"/>
      <c r="E45" s="28"/>
      <c r="F45" s="28"/>
    </row>
    <row r="46" spans="1:6" ht="12.75">
      <c r="A46" s="28"/>
      <c r="B46" s="28"/>
      <c r="C46" s="28"/>
      <c r="D46" s="28"/>
      <c r="E46" s="28"/>
      <c r="F46" s="28"/>
    </row>
    <row r="47" spans="1:6" ht="12.75">
      <c r="A47" s="28"/>
      <c r="B47" s="28"/>
      <c r="C47" s="28"/>
      <c r="D47" s="28"/>
      <c r="E47" s="28"/>
      <c r="F47" s="28"/>
    </row>
    <row r="48" spans="1:6" ht="12.75">
      <c r="A48" s="28"/>
      <c r="B48" s="28"/>
      <c r="C48" s="28"/>
      <c r="D48" s="28"/>
      <c r="E48" s="28"/>
      <c r="F48" s="28"/>
    </row>
    <row r="49" s="28" customFormat="1" ht="12.75"/>
    <row r="50" s="28" customFormat="1" ht="12.75"/>
    <row r="51" s="28" customFormat="1" ht="12.75"/>
    <row r="52" s="28" customFormat="1" ht="12.75"/>
    <row r="53" s="28" customFormat="1" ht="12.75"/>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sheetData>
  <sheetProtection password="EF65" sheet="1" objects="1" scenarios="1"/>
  <mergeCells count="18">
    <mergeCell ref="E1:F1"/>
    <mergeCell ref="A1:D1"/>
    <mergeCell ref="A2:F2"/>
    <mergeCell ref="A3:F3"/>
    <mergeCell ref="A4:F4"/>
    <mergeCell ref="A5:F5"/>
    <mergeCell ref="A6:D6"/>
    <mergeCell ref="A36:F36"/>
    <mergeCell ref="A26:F26"/>
    <mergeCell ref="A27:F27"/>
    <mergeCell ref="A28:F28"/>
    <mergeCell ref="A29:F29"/>
    <mergeCell ref="A30:F30"/>
    <mergeCell ref="A31:F31"/>
    <mergeCell ref="A32:F32"/>
    <mergeCell ref="A7:F7"/>
    <mergeCell ref="A34:F34"/>
    <mergeCell ref="A35:F3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8" r:id="rId1"/>
</worksheet>
</file>

<file path=xl/worksheets/sheet15.xml><?xml version="1.0" encoding="utf-8"?>
<worksheet xmlns="http://schemas.openxmlformats.org/spreadsheetml/2006/main" xmlns:r="http://schemas.openxmlformats.org/officeDocument/2006/relationships">
  <sheetPr>
    <pageSetUpPr fitToPage="1"/>
  </sheetPr>
  <dimension ref="A1:BH128"/>
  <sheetViews>
    <sheetView showZeros="0" workbookViewId="0" topLeftCell="A1">
      <selection activeCell="A7" sqref="A7:B7"/>
    </sheetView>
  </sheetViews>
  <sheetFormatPr defaultColWidth="9.140625" defaultRowHeight="12.75"/>
  <cols>
    <col min="1" max="1" width="31.7109375" style="0" customWidth="1"/>
    <col min="2" max="28" width="3.28125" style="0" customWidth="1"/>
    <col min="29" max="60" width="9.140625" style="28" customWidth="1"/>
  </cols>
  <sheetData>
    <row r="1" spans="1:28" ht="18">
      <c r="A1" s="149" t="s">
        <v>274</v>
      </c>
      <c r="B1" s="1189" t="s">
        <v>373</v>
      </c>
      <c r="C1" s="1190"/>
      <c r="D1" s="1190"/>
      <c r="E1" s="1190"/>
      <c r="F1" s="1190"/>
      <c r="G1" s="1190"/>
      <c r="H1" s="1190"/>
      <c r="I1" s="1190"/>
      <c r="J1" s="1190"/>
      <c r="K1" s="1190"/>
      <c r="L1" s="1190"/>
      <c r="M1" s="1190"/>
      <c r="N1" s="1190"/>
      <c r="O1" s="1190"/>
      <c r="P1" s="1190"/>
      <c r="Q1" s="1190"/>
      <c r="R1" s="1190"/>
      <c r="S1" s="1190"/>
      <c r="T1" s="1190"/>
      <c r="U1" s="1190"/>
      <c r="V1" s="1190"/>
      <c r="W1" s="150"/>
      <c r="X1" s="150"/>
      <c r="Y1" s="150"/>
      <c r="Z1" s="150"/>
      <c r="AA1" s="150"/>
      <c r="AB1" s="150"/>
    </row>
    <row r="2" spans="1:28" ht="12.75">
      <c r="A2" s="326" t="s">
        <v>275</v>
      </c>
      <c r="B2" s="1191" t="s">
        <v>506</v>
      </c>
      <c r="C2" s="1191"/>
      <c r="D2" s="1191"/>
      <c r="E2" s="1191"/>
      <c r="F2" s="1191"/>
      <c r="G2" s="1191"/>
      <c r="H2" s="1191"/>
      <c r="I2" s="1191"/>
      <c r="J2" s="1191"/>
      <c r="K2" s="1191"/>
      <c r="L2" s="1191"/>
      <c r="M2" s="1191"/>
      <c r="N2" s="1191"/>
      <c r="O2" s="1191"/>
      <c r="P2" s="1191"/>
      <c r="Q2" s="1191"/>
      <c r="R2" s="1191"/>
      <c r="S2" s="1191"/>
      <c r="T2" s="1191"/>
      <c r="U2" s="1191"/>
      <c r="V2" s="1191"/>
      <c r="W2" s="150"/>
      <c r="X2" s="150"/>
      <c r="Y2" s="150"/>
      <c r="Z2" s="150"/>
      <c r="AA2" s="150"/>
      <c r="AB2" s="150"/>
    </row>
    <row r="3" spans="1:28" ht="12.75">
      <c r="A3" s="149" t="s">
        <v>274</v>
      </c>
      <c r="B3" s="151"/>
      <c r="C3" s="152"/>
      <c r="D3" s="165"/>
      <c r="E3" s="165"/>
      <c r="F3" s="165"/>
      <c r="G3" s="165"/>
      <c r="H3" s="165"/>
      <c r="I3" s="165"/>
      <c r="J3" s="165" t="s">
        <v>675</v>
      </c>
      <c r="K3" s="165"/>
      <c r="L3" s="165"/>
      <c r="M3" s="165"/>
      <c r="N3" s="165"/>
      <c r="O3" s="165"/>
      <c r="P3" s="165" t="s">
        <v>676</v>
      </c>
      <c r="Q3" s="165"/>
      <c r="R3" s="165"/>
      <c r="S3" s="165"/>
      <c r="T3" s="165"/>
      <c r="U3" s="165"/>
      <c r="V3" s="153"/>
      <c r="W3" s="150"/>
      <c r="X3" s="150"/>
      <c r="Y3" s="150"/>
      <c r="Z3" s="150"/>
      <c r="AA3" s="150"/>
      <c r="AB3" s="150"/>
    </row>
    <row r="4" spans="1:28" ht="12.75" customHeight="1">
      <c r="A4" s="1211"/>
      <c r="B4" s="1211"/>
      <c r="C4" s="1211"/>
      <c r="D4" s="1211"/>
      <c r="E4" s="1211"/>
      <c r="F4" s="1211"/>
      <c r="G4" s="462"/>
      <c r="H4" s="462"/>
      <c r="I4" s="1218"/>
      <c r="J4" s="228" t="s">
        <v>546</v>
      </c>
      <c r="K4" s="1210"/>
      <c r="L4" s="1211"/>
      <c r="M4" s="482"/>
      <c r="N4" s="482"/>
      <c r="O4" s="1218"/>
      <c r="P4" s="228"/>
      <c r="Q4" s="1210"/>
      <c r="R4" s="1211"/>
      <c r="S4" s="1211"/>
      <c r="T4" s="1211"/>
      <c r="U4" s="1211"/>
      <c r="V4" s="1211"/>
      <c r="W4" s="1211"/>
      <c r="X4" s="1211"/>
      <c r="Y4" s="1211"/>
      <c r="Z4" s="1211"/>
      <c r="AA4" s="1211"/>
      <c r="AB4" s="1211"/>
    </row>
    <row r="5" spans="1:28" ht="15">
      <c r="A5" s="1164" t="s">
        <v>269</v>
      </c>
      <c r="B5" s="1164"/>
      <c r="C5" s="1164"/>
      <c r="D5" s="1164"/>
      <c r="E5" s="1164"/>
      <c r="F5" s="1164"/>
      <c r="G5" s="1164"/>
      <c r="H5" s="1164"/>
      <c r="I5" s="1164"/>
      <c r="J5" s="1164"/>
      <c r="K5" s="1164"/>
      <c r="L5" s="1164"/>
      <c r="M5" s="1164"/>
      <c r="N5" s="1164"/>
      <c r="O5" s="1164"/>
      <c r="P5" s="1164"/>
      <c r="Q5" s="1164"/>
      <c r="R5" s="1164"/>
      <c r="S5" s="1164"/>
      <c r="T5" s="1164"/>
      <c r="U5" s="1164"/>
      <c r="V5" s="1164"/>
      <c r="W5" s="1213" t="s">
        <v>235</v>
      </c>
      <c r="X5" s="1213"/>
      <c r="Y5" s="1213"/>
      <c r="Z5" s="1213"/>
      <c r="AA5" s="1213"/>
      <c r="AB5" s="1213"/>
    </row>
    <row r="6" spans="1:28" ht="10.5" customHeight="1" thickBot="1">
      <c r="A6" s="1176" t="s">
        <v>256</v>
      </c>
      <c r="B6" s="1176"/>
      <c r="C6" s="327"/>
      <c r="D6" s="1176" t="s">
        <v>257</v>
      </c>
      <c r="E6" s="1176"/>
      <c r="F6" s="1176"/>
      <c r="G6" s="327"/>
      <c r="H6" s="327"/>
      <c r="I6" s="327"/>
      <c r="J6" s="327"/>
      <c r="K6" s="1162" t="s">
        <v>258</v>
      </c>
      <c r="L6" s="1162"/>
      <c r="M6" s="1163"/>
      <c r="N6" s="1163"/>
      <c r="O6" s="1163"/>
      <c r="P6" s="327"/>
      <c r="Q6" s="1176" t="s">
        <v>259</v>
      </c>
      <c r="R6" s="1176"/>
      <c r="S6" s="934"/>
      <c r="T6" s="934"/>
      <c r="U6" s="934"/>
      <c r="V6" s="328"/>
      <c r="W6" s="1201"/>
      <c r="X6" s="1201"/>
      <c r="Y6" s="1201"/>
      <c r="Z6" s="1201"/>
      <c r="AA6" s="1201"/>
      <c r="AB6" s="1201"/>
    </row>
    <row r="7" spans="1:28" ht="15" customHeight="1" thickBot="1">
      <c r="A7" s="1159">
        <f>+DAP1!B26</f>
        <v>0</v>
      </c>
      <c r="B7" s="1205"/>
      <c r="C7" s="330"/>
      <c r="D7" s="1159">
        <f>+DAP1!J26</f>
        <v>0</v>
      </c>
      <c r="E7" s="1160"/>
      <c r="F7" s="1160"/>
      <c r="G7" s="1151"/>
      <c r="H7" s="1151"/>
      <c r="I7" s="1161"/>
      <c r="J7" s="330"/>
      <c r="K7" s="1159">
        <f>+DAP1!B27</f>
        <v>0</v>
      </c>
      <c r="L7" s="1160"/>
      <c r="M7" s="1151"/>
      <c r="N7" s="1151"/>
      <c r="O7" s="1161"/>
      <c r="P7" s="330"/>
      <c r="Q7" s="1219">
        <f>+ZAKL_DATA!B8</f>
        <v>0</v>
      </c>
      <c r="R7" s="1220"/>
      <c r="S7" s="1221"/>
      <c r="T7" s="1221"/>
      <c r="U7" s="1222"/>
      <c r="V7" s="330"/>
      <c r="W7" s="1202">
        <f>+DAP1!A7</f>
      </c>
      <c r="X7" s="1203"/>
      <c r="Y7" s="1203"/>
      <c r="Z7" s="1203"/>
      <c r="AA7" s="1203"/>
      <c r="AB7" s="1204"/>
    </row>
    <row r="8" spans="1:28" ht="10.5" customHeight="1" thickBot="1">
      <c r="A8" s="1162" t="s">
        <v>260</v>
      </c>
      <c r="B8" s="1162"/>
      <c r="C8" s="1162"/>
      <c r="D8" s="1162"/>
      <c r="E8" s="1162"/>
      <c r="F8" s="1162"/>
      <c r="G8" s="1163"/>
      <c r="H8" s="1163"/>
      <c r="I8" s="1163"/>
      <c r="J8" s="327"/>
      <c r="K8" s="1176" t="s">
        <v>261</v>
      </c>
      <c r="L8" s="1176"/>
      <c r="M8" s="1176"/>
      <c r="N8" s="1176"/>
      <c r="O8" s="1176"/>
      <c r="P8" s="1144"/>
      <c r="Q8" s="1150" t="s">
        <v>77</v>
      </c>
      <c r="R8" s="1150"/>
      <c r="S8" s="1151"/>
      <c r="T8" s="1151"/>
      <c r="U8" s="1151"/>
      <c r="V8" s="327"/>
      <c r="W8" s="1192" t="s">
        <v>634</v>
      </c>
      <c r="X8" s="1192"/>
      <c r="Y8" s="1192"/>
      <c r="Z8" s="1192"/>
      <c r="AA8" s="1192"/>
      <c r="AB8" s="1192"/>
    </row>
    <row r="9" spans="1:28" ht="15" customHeight="1" thickBot="1">
      <c r="A9" s="1159">
        <f>+DAP1!G29</f>
        <v>0</v>
      </c>
      <c r="B9" s="1160"/>
      <c r="C9" s="1160"/>
      <c r="D9" s="1160"/>
      <c r="E9" s="1160"/>
      <c r="F9" s="1160"/>
      <c r="G9" s="1151"/>
      <c r="H9" s="1151"/>
      <c r="I9" s="1161"/>
      <c r="J9" s="330"/>
      <c r="K9" s="1159">
        <f>+DAP1!L29</f>
        <v>0</v>
      </c>
      <c r="L9" s="1160"/>
      <c r="M9" s="1151"/>
      <c r="N9" s="1151"/>
      <c r="O9" s="1161"/>
      <c r="P9" s="330"/>
      <c r="Q9" s="1223">
        <f>+DAP1!F30</f>
        <v>0</v>
      </c>
      <c r="R9" s="1224"/>
      <c r="S9" s="1171"/>
      <c r="T9" s="1171"/>
      <c r="U9" s="1172"/>
      <c r="V9" s="332"/>
      <c r="W9" s="1165">
        <f>+ZAKL_DATA!B11</f>
        <v>0</v>
      </c>
      <c r="X9" s="1166"/>
      <c r="Y9" s="1166"/>
      <c r="Z9" s="1166"/>
      <c r="AA9" s="1166"/>
      <c r="AB9" s="1167"/>
    </row>
    <row r="10" spans="1:28" ht="10.5" customHeight="1">
      <c r="A10" s="1150" t="s">
        <v>262</v>
      </c>
      <c r="B10" s="1150"/>
      <c r="C10" s="1150"/>
      <c r="D10" s="1150"/>
      <c r="E10" s="1150"/>
      <c r="F10" s="1150"/>
      <c r="G10" s="1151"/>
      <c r="H10" s="1151"/>
      <c r="I10" s="1151"/>
      <c r="J10" s="327"/>
      <c r="K10" s="1150" t="s">
        <v>248</v>
      </c>
      <c r="L10" s="1150"/>
      <c r="M10" s="1151"/>
      <c r="N10" s="1151"/>
      <c r="O10" s="1151"/>
      <c r="P10" s="327"/>
      <c r="Q10" s="1150" t="s">
        <v>263</v>
      </c>
      <c r="R10" s="1150"/>
      <c r="S10" s="1150"/>
      <c r="T10" s="1150"/>
      <c r="U10" s="1150"/>
      <c r="V10" s="327"/>
      <c r="W10" s="1227" t="s">
        <v>375</v>
      </c>
      <c r="X10" s="1228"/>
      <c r="Y10" s="1228"/>
      <c r="Z10" s="1228"/>
      <c r="AA10" s="1228"/>
      <c r="AB10" s="1228"/>
    </row>
    <row r="11" spans="1:28" ht="15" customHeight="1">
      <c r="A11" s="1169">
        <f>+DAP1!B29</f>
        <v>0</v>
      </c>
      <c r="B11" s="1170"/>
      <c r="C11" s="1170"/>
      <c r="D11" s="1170"/>
      <c r="E11" s="1170"/>
      <c r="F11" s="1170"/>
      <c r="G11" s="1171"/>
      <c r="H11" s="1171"/>
      <c r="I11" s="1172"/>
      <c r="J11" s="330"/>
      <c r="K11" s="1159">
        <f>+DAP1!B30</f>
        <v>0</v>
      </c>
      <c r="L11" s="1160"/>
      <c r="M11" s="331"/>
      <c r="N11" s="331"/>
      <c r="O11" s="329"/>
      <c r="P11" s="330"/>
      <c r="Q11" s="1206"/>
      <c r="R11" s="1207"/>
      <c r="S11" s="1208"/>
      <c r="T11" s="1208"/>
      <c r="U11" s="1209"/>
      <c r="V11" s="322"/>
      <c r="W11" s="1206"/>
      <c r="X11" s="1207"/>
      <c r="Y11" s="1207"/>
      <c r="Z11" s="1207"/>
      <c r="AA11" s="1207"/>
      <c r="AB11" s="1212"/>
    </row>
    <row r="12" spans="1:28" ht="4.5" customHeight="1">
      <c r="A12" s="1144"/>
      <c r="B12" s="1144"/>
      <c r="C12" s="1144"/>
      <c r="D12" s="1144"/>
      <c r="E12" s="1144"/>
      <c r="F12" s="1144"/>
      <c r="G12" s="1144"/>
      <c r="H12" s="1144"/>
      <c r="I12" s="1144"/>
      <c r="J12" s="1144"/>
      <c r="K12" s="1144"/>
      <c r="L12" s="1144"/>
      <c r="M12" s="1144"/>
      <c r="N12" s="1144"/>
      <c r="O12" s="1144"/>
      <c r="P12" s="1144"/>
      <c r="Q12" s="1144"/>
      <c r="R12" s="1144"/>
      <c r="S12" s="1144"/>
      <c r="T12" s="1144"/>
      <c r="U12" s="1144"/>
      <c r="V12" s="1144"/>
      <c r="W12" s="1144"/>
      <c r="X12" s="1144"/>
      <c r="Y12" s="1144"/>
      <c r="Z12" s="1144"/>
      <c r="AA12" s="1144"/>
      <c r="AB12" s="1144"/>
    </row>
    <row r="13" spans="1:28" ht="15">
      <c r="A13" s="1164" t="s">
        <v>249</v>
      </c>
      <c r="B13" s="1164"/>
      <c r="C13" s="1164"/>
      <c r="D13" s="1164"/>
      <c r="E13" s="1164"/>
      <c r="F13" s="1164"/>
      <c r="G13" s="1164"/>
      <c r="H13" s="1164"/>
      <c r="I13" s="1164"/>
      <c r="J13" s="1164"/>
      <c r="K13" s="1164"/>
      <c r="L13" s="1164"/>
      <c r="M13" s="1164"/>
      <c r="N13" s="1164"/>
      <c r="O13" s="1164"/>
      <c r="P13" s="1164"/>
      <c r="Q13" s="1164"/>
      <c r="R13" s="1164"/>
      <c r="S13" s="1164"/>
      <c r="T13" s="1164"/>
      <c r="U13" s="1164"/>
      <c r="V13" s="1164"/>
      <c r="W13" s="1164"/>
      <c r="X13" s="1164"/>
      <c r="Y13" s="1164"/>
      <c r="Z13" s="1164"/>
      <c r="AA13" s="1164"/>
      <c r="AB13" s="1164"/>
    </row>
    <row r="14" spans="1:28" ht="4.5" customHeight="1">
      <c r="A14" s="1144"/>
      <c r="B14" s="1144"/>
      <c r="C14" s="1144"/>
      <c r="D14" s="1144"/>
      <c r="E14" s="1144"/>
      <c r="F14" s="1144"/>
      <c r="G14" s="1144"/>
      <c r="H14" s="1144"/>
      <c r="I14" s="1144"/>
      <c r="J14" s="1144"/>
      <c r="K14" s="1144"/>
      <c r="L14" s="1144"/>
      <c r="M14" s="1144"/>
      <c r="N14" s="1144"/>
      <c r="O14" s="1144"/>
      <c r="P14" s="1144"/>
      <c r="Q14" s="1144"/>
      <c r="R14" s="1144"/>
      <c r="S14" s="1144"/>
      <c r="T14" s="1144"/>
      <c r="U14" s="1144"/>
      <c r="V14" s="1144"/>
      <c r="W14" s="1144"/>
      <c r="X14" s="1144"/>
      <c r="Y14" s="1144"/>
      <c r="Z14" s="1144"/>
      <c r="AA14" s="1144"/>
      <c r="AB14" s="1144"/>
    </row>
    <row r="15" spans="1:28" ht="15" customHeight="1">
      <c r="A15" s="1153" t="s">
        <v>374</v>
      </c>
      <c r="B15" s="1153"/>
      <c r="C15" s="1153"/>
      <c r="D15" s="1153"/>
      <c r="E15" s="1153"/>
      <c r="F15" s="1153"/>
      <c r="G15" s="1153"/>
      <c r="H15" s="1153"/>
      <c r="I15" s="1153"/>
      <c r="J15" s="1154"/>
      <c r="K15" s="333"/>
      <c r="L15" s="1152" t="s">
        <v>264</v>
      </c>
      <c r="M15" s="1153"/>
      <c r="N15" s="1153"/>
      <c r="O15" s="1153"/>
      <c r="P15" s="1154"/>
      <c r="Q15" s="333"/>
      <c r="R15" s="1152" t="s">
        <v>265</v>
      </c>
      <c r="S15" s="1153"/>
      <c r="T15" s="1153"/>
      <c r="U15" s="1153"/>
      <c r="V15" s="1154"/>
      <c r="W15" s="335" t="s">
        <v>546</v>
      </c>
      <c r="X15" s="1152" t="s">
        <v>266</v>
      </c>
      <c r="Y15" s="1153"/>
      <c r="Z15" s="1153"/>
      <c r="AA15" s="1153"/>
      <c r="AB15" s="1168"/>
    </row>
    <row r="16" spans="1:28" ht="9.75" customHeight="1">
      <c r="A16" s="322"/>
      <c r="B16" s="334" t="s">
        <v>466</v>
      </c>
      <c r="C16" s="334"/>
      <c r="D16" s="334" t="s">
        <v>224</v>
      </c>
      <c r="E16" s="322"/>
      <c r="F16" s="1214"/>
      <c r="G16" s="1214"/>
      <c r="H16" s="1214"/>
      <c r="I16" s="1214"/>
      <c r="J16" s="934"/>
      <c r="K16" s="934"/>
      <c r="L16" s="934"/>
      <c r="M16" s="934"/>
      <c r="N16" s="934"/>
      <c r="O16" s="934"/>
      <c r="P16" s="934"/>
      <c r="Q16" s="934"/>
      <c r="R16" s="934"/>
      <c r="S16" s="934"/>
      <c r="T16" s="934"/>
      <c r="U16" s="934"/>
      <c r="V16" s="934"/>
      <c r="W16" s="934"/>
      <c r="X16" s="934"/>
      <c r="Y16" s="934"/>
      <c r="Z16" s="934"/>
      <c r="AA16" s="934"/>
      <c r="AB16" s="934"/>
    </row>
    <row r="17" spans="1:28" ht="22.5" customHeight="1">
      <c r="A17" s="154" t="s">
        <v>267</v>
      </c>
      <c r="B17" s="335"/>
      <c r="C17" s="332"/>
      <c r="D17" s="333" t="s">
        <v>546</v>
      </c>
      <c r="E17" s="322"/>
      <c r="F17" s="1200" t="s">
        <v>469</v>
      </c>
      <c r="G17" s="1200"/>
      <c r="H17" s="1200"/>
      <c r="I17" s="1200"/>
      <c r="J17" s="1200"/>
      <c r="K17" s="1200"/>
      <c r="L17" s="1200"/>
      <c r="M17" s="1200"/>
      <c r="N17" s="1200"/>
      <c r="O17" s="1200"/>
      <c r="P17" s="1200"/>
      <c r="Q17" s="1206"/>
      <c r="R17" s="1207"/>
      <c r="S17" s="1208"/>
      <c r="T17" s="1208"/>
      <c r="U17" s="1209"/>
      <c r="V17" s="1196"/>
      <c r="W17" s="776"/>
      <c r="X17" s="776"/>
      <c r="Y17" s="776"/>
      <c r="Z17" s="776"/>
      <c r="AA17" s="776"/>
      <c r="AB17" s="776"/>
    </row>
    <row r="18" spans="1:28" ht="9.75" customHeight="1">
      <c r="A18" s="322"/>
      <c r="B18" s="334" t="s">
        <v>466</v>
      </c>
      <c r="C18" s="334"/>
      <c r="D18" s="334" t="s">
        <v>224</v>
      </c>
      <c r="E18" s="322"/>
      <c r="F18" s="1144"/>
      <c r="G18" s="1144"/>
      <c r="H18" s="1144"/>
      <c r="I18" s="1144"/>
      <c r="J18" s="1144"/>
      <c r="K18" s="1144"/>
      <c r="L18" s="1144"/>
      <c r="M18" s="1144"/>
      <c r="N18" s="1144"/>
      <c r="O18" s="1144"/>
      <c r="P18" s="1144"/>
      <c r="Q18" s="1193" t="s">
        <v>251</v>
      </c>
      <c r="R18" s="1193"/>
      <c r="S18" s="336"/>
      <c r="T18" s="336"/>
      <c r="U18" s="336"/>
      <c r="V18" s="336"/>
      <c r="W18" s="1193" t="s">
        <v>252</v>
      </c>
      <c r="X18" s="1193"/>
      <c r="Y18" s="1193"/>
      <c r="Z18" s="1193"/>
      <c r="AA18" s="1193"/>
      <c r="AB18" s="1193"/>
    </row>
    <row r="19" spans="1:28" ht="22.5">
      <c r="A19" s="154" t="s">
        <v>268</v>
      </c>
      <c r="B19" s="335" t="s">
        <v>546</v>
      </c>
      <c r="C19" s="332"/>
      <c r="D19" s="333"/>
      <c r="E19" s="322"/>
      <c r="F19" s="1200" t="s">
        <v>664</v>
      </c>
      <c r="G19" s="1200"/>
      <c r="H19" s="1200"/>
      <c r="I19" s="1200"/>
      <c r="J19" s="1200"/>
      <c r="K19" s="1200"/>
      <c r="L19" s="1200"/>
      <c r="M19" s="1200"/>
      <c r="N19" s="1200"/>
      <c r="O19" s="1200"/>
      <c r="P19" s="1200"/>
      <c r="Q19" s="1206"/>
      <c r="R19" s="1207"/>
      <c r="S19" s="1208"/>
      <c r="T19" s="1208"/>
      <c r="U19" s="1209"/>
      <c r="V19" s="322"/>
      <c r="W19" s="1206"/>
      <c r="X19" s="1207"/>
      <c r="Y19" s="1207"/>
      <c r="Z19" s="1207"/>
      <c r="AA19" s="1207"/>
      <c r="AB19" s="1212"/>
    </row>
    <row r="20" spans="1:28" ht="9.75" customHeight="1">
      <c r="A20" s="322"/>
      <c r="B20" s="334" t="s">
        <v>466</v>
      </c>
      <c r="C20" s="334"/>
      <c r="D20" s="334" t="s">
        <v>224</v>
      </c>
      <c r="E20" s="322"/>
      <c r="F20" s="1144"/>
      <c r="G20" s="1144"/>
      <c r="H20" s="1144"/>
      <c r="I20" s="1144"/>
      <c r="J20" s="1144"/>
      <c r="K20" s="1144"/>
      <c r="L20" s="1144"/>
      <c r="M20" s="1144"/>
      <c r="N20" s="1144"/>
      <c r="O20" s="1144"/>
      <c r="P20" s="1144"/>
      <c r="Q20" s="334" t="s">
        <v>466</v>
      </c>
      <c r="R20" s="1214"/>
      <c r="S20" s="1214"/>
      <c r="T20" s="1214"/>
      <c r="U20" s="1214"/>
      <c r="V20" s="934"/>
      <c r="W20" s="334" t="s">
        <v>224</v>
      </c>
      <c r="X20" s="1215"/>
      <c r="Y20" s="1215"/>
      <c r="Z20" s="1215"/>
      <c r="AA20" s="1215"/>
      <c r="AB20" s="1216"/>
    </row>
    <row r="21" spans="1:28" ht="22.5" customHeight="1">
      <c r="A21" s="154" t="s">
        <v>250</v>
      </c>
      <c r="B21" s="335"/>
      <c r="C21" s="332"/>
      <c r="D21" s="333" t="s">
        <v>546</v>
      </c>
      <c r="E21" s="322"/>
      <c r="F21" s="1200" t="s">
        <v>85</v>
      </c>
      <c r="G21" s="1200"/>
      <c r="H21" s="1200"/>
      <c r="I21" s="1200"/>
      <c r="J21" s="1200"/>
      <c r="K21" s="1200"/>
      <c r="L21" s="1200"/>
      <c r="M21" s="1200"/>
      <c r="N21" s="1200"/>
      <c r="O21" s="1200"/>
      <c r="P21" s="1217"/>
      <c r="Q21" s="335"/>
      <c r="R21" s="934"/>
      <c r="S21" s="934"/>
      <c r="T21" s="934"/>
      <c r="U21" s="934"/>
      <c r="V21" s="934"/>
      <c r="W21" s="333" t="s">
        <v>546</v>
      </c>
      <c r="X21" s="934"/>
      <c r="Y21" s="934"/>
      <c r="Z21" s="934"/>
      <c r="AA21" s="934"/>
      <c r="AB21" s="934"/>
    </row>
    <row r="22" spans="1:28" ht="4.5" customHeight="1">
      <c r="A22" s="1144"/>
      <c r="B22" s="1144"/>
      <c r="C22" s="1144"/>
      <c r="D22" s="1144"/>
      <c r="E22" s="1144"/>
      <c r="F22" s="1144"/>
      <c r="G22" s="1144"/>
      <c r="H22" s="1144"/>
      <c r="I22" s="1144"/>
      <c r="J22" s="1144"/>
      <c r="K22" s="1144"/>
      <c r="L22" s="1144"/>
      <c r="M22" s="1144"/>
      <c r="N22" s="1144"/>
      <c r="O22" s="1144"/>
      <c r="P22" s="1144"/>
      <c r="Q22" s="1144"/>
      <c r="R22" s="1144"/>
      <c r="S22" s="1144"/>
      <c r="T22" s="1144"/>
      <c r="U22" s="1144"/>
      <c r="V22" s="1144"/>
      <c r="W22" s="1144"/>
      <c r="X22" s="1144"/>
      <c r="Y22" s="1144"/>
      <c r="Z22" s="1144"/>
      <c r="AA22" s="1144"/>
      <c r="AB22" s="1144"/>
    </row>
    <row r="23" spans="1:28" ht="15">
      <c r="A23" s="1164" t="s">
        <v>376</v>
      </c>
      <c r="B23" s="1164"/>
      <c r="C23" s="1164"/>
      <c r="D23" s="1164"/>
      <c r="E23" s="1164"/>
      <c r="F23" s="1164"/>
      <c r="G23" s="1164"/>
      <c r="H23" s="1164"/>
      <c r="I23" s="1164"/>
      <c r="J23" s="1164"/>
      <c r="K23" s="1164"/>
      <c r="L23" s="1164"/>
      <c r="M23" s="1164"/>
      <c r="N23" s="1164"/>
      <c r="O23" s="1164"/>
      <c r="P23" s="1164"/>
      <c r="Q23" s="1164"/>
      <c r="R23" s="1164"/>
      <c r="S23" s="1164"/>
      <c r="T23" s="1164"/>
      <c r="U23" s="1164"/>
      <c r="V23" s="1164"/>
      <c r="W23" s="1164"/>
      <c r="X23" s="1164"/>
      <c r="Y23" s="1164"/>
      <c r="Z23" s="1164"/>
      <c r="AA23" s="1164"/>
      <c r="AB23" s="1164"/>
    </row>
    <row r="24" spans="1:28" ht="12" customHeight="1">
      <c r="A24" s="323"/>
      <c r="B24" s="334"/>
      <c r="C24" s="334">
        <v>1</v>
      </c>
      <c r="D24" s="334"/>
      <c r="E24" s="334">
        <v>2</v>
      </c>
      <c r="F24" s="334"/>
      <c r="G24" s="334">
        <v>3</v>
      </c>
      <c r="H24" s="334"/>
      <c r="I24" s="334">
        <v>4</v>
      </c>
      <c r="J24" s="334"/>
      <c r="K24" s="334">
        <v>5</v>
      </c>
      <c r="L24" s="334"/>
      <c r="M24" s="334">
        <v>6</v>
      </c>
      <c r="N24" s="334"/>
      <c r="O24" s="334">
        <v>7</v>
      </c>
      <c r="P24" s="334"/>
      <c r="Q24" s="334">
        <v>8</v>
      </c>
      <c r="R24" s="334"/>
      <c r="S24" s="334">
        <v>9</v>
      </c>
      <c r="T24" s="334"/>
      <c r="U24" s="334">
        <v>10</v>
      </c>
      <c r="V24" s="334"/>
      <c r="W24" s="334">
        <v>11</v>
      </c>
      <c r="X24" s="334"/>
      <c r="Y24" s="334">
        <v>12</v>
      </c>
      <c r="Z24" s="1177" t="s">
        <v>470</v>
      </c>
      <c r="AA24" s="1178"/>
      <c r="AB24" s="1178"/>
    </row>
    <row r="25" spans="1:28" ht="21.75" customHeight="1">
      <c r="A25" s="1179" t="s">
        <v>377</v>
      </c>
      <c r="B25" s="1133"/>
      <c r="C25" s="335"/>
      <c r="D25" s="334"/>
      <c r="E25" s="335"/>
      <c r="F25" s="334"/>
      <c r="G25" s="335"/>
      <c r="H25" s="334"/>
      <c r="I25" s="335"/>
      <c r="J25" s="334"/>
      <c r="K25" s="335"/>
      <c r="L25" s="334"/>
      <c r="M25" s="335"/>
      <c r="N25" s="334"/>
      <c r="O25" s="335"/>
      <c r="P25" s="334"/>
      <c r="Q25" s="335"/>
      <c r="R25" s="334"/>
      <c r="S25" s="335"/>
      <c r="T25" s="334"/>
      <c r="U25" s="335"/>
      <c r="V25" s="334"/>
      <c r="W25" s="335"/>
      <c r="X25" s="334"/>
      <c r="Y25" s="335"/>
      <c r="Z25" s="334"/>
      <c r="AA25" s="335"/>
      <c r="AB25" s="334"/>
    </row>
    <row r="26" spans="1:28" ht="15" customHeight="1">
      <c r="A26" s="1179" t="s">
        <v>471</v>
      </c>
      <c r="B26" s="776"/>
      <c r="C26" s="934"/>
      <c r="D26" s="934"/>
      <c r="E26" s="934"/>
      <c r="F26" s="934"/>
      <c r="G26" s="934"/>
      <c r="H26" s="934"/>
      <c r="I26" s="934"/>
      <c r="J26" s="934"/>
      <c r="K26" s="934"/>
      <c r="L26" s="934"/>
      <c r="M26" s="934"/>
      <c r="N26" s="934"/>
      <c r="O26" s="934"/>
      <c r="P26" s="934"/>
      <c r="Q26" s="934"/>
      <c r="R26" s="934"/>
      <c r="S26" s="934"/>
      <c r="T26" s="934"/>
      <c r="U26" s="934"/>
      <c r="V26" s="934"/>
      <c r="W26" s="934"/>
      <c r="X26" s="934"/>
      <c r="Y26" s="934"/>
      <c r="Z26" s="934"/>
      <c r="AA26" s="934"/>
      <c r="AB26" s="934"/>
    </row>
    <row r="27" spans="1:28" ht="22.5" customHeight="1">
      <c r="A27" s="1155" t="s">
        <v>472</v>
      </c>
      <c r="B27" s="934"/>
      <c r="C27" s="934"/>
      <c r="D27" s="934"/>
      <c r="E27" s="934"/>
      <c r="F27" s="934"/>
      <c r="G27" s="934"/>
      <c r="H27" s="934"/>
      <c r="I27" s="934"/>
      <c r="J27" s="934"/>
      <c r="K27" s="934"/>
      <c r="L27" s="934"/>
      <c r="M27" s="934"/>
      <c r="N27" s="934"/>
      <c r="O27" s="934"/>
      <c r="P27" s="934"/>
      <c r="Q27" s="1133"/>
      <c r="R27" s="1156"/>
      <c r="S27" s="1157"/>
      <c r="T27" s="1158"/>
      <c r="U27" s="934"/>
      <c r="V27" s="934"/>
      <c r="W27" s="934"/>
      <c r="X27" s="934"/>
      <c r="Y27" s="934"/>
      <c r="Z27" s="934"/>
      <c r="AA27" s="934"/>
      <c r="AB27" s="934"/>
    </row>
    <row r="28" spans="1:28" ht="7.5" customHeight="1">
      <c r="A28" s="1155"/>
      <c r="B28" s="934"/>
      <c r="C28" s="934"/>
      <c r="D28" s="934"/>
      <c r="E28" s="934"/>
      <c r="F28" s="934"/>
      <c r="G28" s="934"/>
      <c r="H28" s="934"/>
      <c r="I28" s="934"/>
      <c r="J28" s="934"/>
      <c r="K28" s="934"/>
      <c r="L28" s="934"/>
      <c r="M28" s="934"/>
      <c r="N28" s="934"/>
      <c r="O28" s="934"/>
      <c r="P28" s="934"/>
      <c r="Q28" s="934"/>
      <c r="R28" s="934"/>
      <c r="S28" s="934"/>
      <c r="T28" s="934"/>
      <c r="U28" s="934"/>
      <c r="V28" s="934"/>
      <c r="W28" s="934"/>
      <c r="X28" s="934"/>
      <c r="Y28" s="934"/>
      <c r="Z28" s="934"/>
      <c r="AA28" s="934"/>
      <c r="AB28" s="934"/>
    </row>
    <row r="29" spans="1:28" ht="22.5" customHeight="1">
      <c r="A29" s="1155" t="s">
        <v>473</v>
      </c>
      <c r="B29" s="934"/>
      <c r="C29" s="934"/>
      <c r="D29" s="934"/>
      <c r="E29" s="934"/>
      <c r="F29" s="934"/>
      <c r="G29" s="934"/>
      <c r="H29" s="934"/>
      <c r="I29" s="934"/>
      <c r="J29" s="934"/>
      <c r="K29" s="934"/>
      <c r="L29" s="934"/>
      <c r="M29" s="934"/>
      <c r="N29" s="934"/>
      <c r="O29" s="934"/>
      <c r="P29" s="934"/>
      <c r="Q29" s="1133"/>
      <c r="R29" s="1156"/>
      <c r="S29" s="1157"/>
      <c r="T29" s="1158"/>
      <c r="U29" s="934"/>
      <c r="V29" s="934"/>
      <c r="W29" s="934"/>
      <c r="X29" s="934"/>
      <c r="Y29" s="934"/>
      <c r="Z29" s="934"/>
      <c r="AA29" s="934"/>
      <c r="AB29" s="934"/>
    </row>
    <row r="30" spans="1:28" ht="7.5" customHeight="1">
      <c r="A30" s="1155"/>
      <c r="B30" s="934"/>
      <c r="C30" s="934"/>
      <c r="D30" s="934"/>
      <c r="E30" s="934"/>
      <c r="F30" s="934"/>
      <c r="G30" s="934"/>
      <c r="H30" s="934"/>
      <c r="I30" s="934"/>
      <c r="J30" s="934"/>
      <c r="K30" s="934"/>
      <c r="L30" s="934"/>
      <c r="M30" s="934"/>
      <c r="N30" s="934"/>
      <c r="O30" s="934"/>
      <c r="P30" s="934"/>
      <c r="Q30" s="934"/>
      <c r="R30" s="934"/>
      <c r="S30" s="934"/>
      <c r="T30" s="934"/>
      <c r="U30" s="934"/>
      <c r="V30" s="934"/>
      <c r="W30" s="934"/>
      <c r="X30" s="934"/>
      <c r="Y30" s="934"/>
      <c r="Z30" s="934"/>
      <c r="AA30" s="934"/>
      <c r="AB30" s="934"/>
    </row>
    <row r="31" spans="1:28" ht="22.5" customHeight="1">
      <c r="A31" s="1155" t="s">
        <v>474</v>
      </c>
      <c r="B31" s="934"/>
      <c r="C31" s="934"/>
      <c r="D31" s="934"/>
      <c r="E31" s="934"/>
      <c r="F31" s="934"/>
      <c r="G31" s="934"/>
      <c r="H31" s="934"/>
      <c r="I31" s="934"/>
      <c r="J31" s="934"/>
      <c r="K31" s="934"/>
      <c r="L31" s="934"/>
      <c r="M31" s="934"/>
      <c r="N31" s="934"/>
      <c r="O31" s="934"/>
      <c r="P31" s="934"/>
      <c r="Q31" s="1133"/>
      <c r="R31" s="1156"/>
      <c r="S31" s="1157"/>
      <c r="T31" s="1158"/>
      <c r="U31" s="934"/>
      <c r="V31" s="934"/>
      <c r="W31" s="934"/>
      <c r="X31" s="934"/>
      <c r="Y31" s="934"/>
      <c r="Z31" s="934"/>
      <c r="AA31" s="934"/>
      <c r="AB31" s="934"/>
    </row>
    <row r="32" spans="1:28" ht="7.5" customHeight="1">
      <c r="A32" s="1155"/>
      <c r="B32" s="934"/>
      <c r="C32" s="934"/>
      <c r="D32" s="934"/>
      <c r="E32" s="934"/>
      <c r="F32" s="934"/>
      <c r="G32" s="934"/>
      <c r="H32" s="934"/>
      <c r="I32" s="934"/>
      <c r="J32" s="934"/>
      <c r="K32" s="934"/>
      <c r="L32" s="934"/>
      <c r="M32" s="934"/>
      <c r="N32" s="934"/>
      <c r="O32" s="934"/>
      <c r="P32" s="934"/>
      <c r="Q32" s="934"/>
      <c r="R32" s="934"/>
      <c r="S32" s="934"/>
      <c r="T32" s="934"/>
      <c r="U32" s="934"/>
      <c r="V32" s="934"/>
      <c r="W32" s="934"/>
      <c r="X32" s="934"/>
      <c r="Y32" s="934"/>
      <c r="Z32" s="934"/>
      <c r="AA32" s="934"/>
      <c r="AB32" s="934"/>
    </row>
    <row r="33" spans="1:28" ht="22.5" customHeight="1">
      <c r="A33" s="1155" t="s">
        <v>475</v>
      </c>
      <c r="B33" s="934"/>
      <c r="C33" s="934"/>
      <c r="D33" s="934"/>
      <c r="E33" s="934"/>
      <c r="F33" s="934"/>
      <c r="G33" s="934"/>
      <c r="H33" s="934"/>
      <c r="I33" s="934"/>
      <c r="J33" s="934"/>
      <c r="K33" s="934"/>
      <c r="L33" s="934"/>
      <c r="M33" s="934"/>
      <c r="N33" s="934"/>
      <c r="O33" s="934"/>
      <c r="P33" s="934"/>
      <c r="Q33" s="1133"/>
      <c r="R33" s="1156"/>
      <c r="S33" s="1157"/>
      <c r="T33" s="1158"/>
      <c r="U33" s="934"/>
      <c r="V33" s="934"/>
      <c r="W33" s="934"/>
      <c r="X33" s="934"/>
      <c r="Y33" s="934"/>
      <c r="Z33" s="934"/>
      <c r="AA33" s="934"/>
      <c r="AB33" s="934"/>
    </row>
    <row r="34" spans="1:28" ht="7.5" customHeight="1">
      <c r="A34" s="1155"/>
      <c r="B34" s="1155"/>
      <c r="C34" s="1155"/>
      <c r="D34" s="1155"/>
      <c r="E34" s="1155"/>
      <c r="F34" s="1155"/>
      <c r="G34" s="1155"/>
      <c r="H34" s="1155"/>
      <c r="I34" s="1155"/>
      <c r="J34" s="1155"/>
      <c r="K34" s="1155"/>
      <c r="L34" s="1155"/>
      <c r="M34" s="1155"/>
      <c r="N34" s="1155"/>
      <c r="O34" s="1155"/>
      <c r="P34" s="1155"/>
      <c r="Q34" s="1155"/>
      <c r="R34" s="1155"/>
      <c r="S34" s="1155"/>
      <c r="T34" s="1155"/>
      <c r="U34" s="1155"/>
      <c r="V34" s="1155"/>
      <c r="W34" s="1155"/>
      <c r="X34" s="1155"/>
      <c r="Y34" s="1155"/>
      <c r="Z34" s="1155"/>
      <c r="AA34" s="1155"/>
      <c r="AB34" s="1155"/>
    </row>
    <row r="35" spans="1:28" ht="22.5" customHeight="1">
      <c r="A35" s="1155" t="s">
        <v>378</v>
      </c>
      <c r="B35" s="934"/>
      <c r="C35" s="934"/>
      <c r="D35" s="934"/>
      <c r="E35" s="934"/>
      <c r="F35" s="934"/>
      <c r="G35" s="934"/>
      <c r="H35" s="934"/>
      <c r="I35" s="934"/>
      <c r="J35" s="934"/>
      <c r="K35" s="934"/>
      <c r="L35" s="934"/>
      <c r="M35" s="934"/>
      <c r="N35" s="934"/>
      <c r="O35" s="934"/>
      <c r="P35" s="934"/>
      <c r="Q35" s="1133"/>
      <c r="R35" s="1156"/>
      <c r="S35" s="1157"/>
      <c r="T35" s="1158"/>
      <c r="U35" s="934"/>
      <c r="V35" s="934"/>
      <c r="W35" s="934"/>
      <c r="X35" s="934"/>
      <c r="Y35" s="934"/>
      <c r="Z35" s="934"/>
      <c r="AA35" s="934"/>
      <c r="AB35" s="934"/>
    </row>
    <row r="36" spans="1:28" ht="7.5" customHeight="1">
      <c r="A36" s="1155"/>
      <c r="B36" s="1155"/>
      <c r="C36" s="1155"/>
      <c r="D36" s="1155"/>
      <c r="E36" s="1155"/>
      <c r="F36" s="1155"/>
      <c r="G36" s="1155"/>
      <c r="H36" s="1155"/>
      <c r="I36" s="1155"/>
      <c r="J36" s="1155"/>
      <c r="K36" s="1155"/>
      <c r="L36" s="1155"/>
      <c r="M36" s="1155"/>
      <c r="N36" s="1155"/>
      <c r="O36" s="1155"/>
      <c r="P36" s="1155"/>
      <c r="Q36" s="1155"/>
      <c r="R36" s="1155"/>
      <c r="S36" s="1155"/>
      <c r="T36" s="1155"/>
      <c r="U36" s="1155"/>
      <c r="V36" s="1155"/>
      <c r="W36" s="1155"/>
      <c r="X36" s="1155"/>
      <c r="Y36" s="1155"/>
      <c r="Z36" s="1155"/>
      <c r="AA36" s="1155"/>
      <c r="AB36" s="1155"/>
    </row>
    <row r="37" spans="1:28" ht="22.5" customHeight="1">
      <c r="A37" s="1155" t="s">
        <v>476</v>
      </c>
      <c r="B37" s="934"/>
      <c r="C37" s="934"/>
      <c r="D37" s="934"/>
      <c r="E37" s="934"/>
      <c r="F37" s="934"/>
      <c r="G37" s="934"/>
      <c r="H37" s="934"/>
      <c r="I37" s="934"/>
      <c r="J37" s="934"/>
      <c r="K37" s="934"/>
      <c r="L37" s="934"/>
      <c r="M37" s="934"/>
      <c r="N37" s="934"/>
      <c r="O37" s="934"/>
      <c r="P37" s="934"/>
      <c r="Q37" s="1133"/>
      <c r="R37" s="1156"/>
      <c r="S37" s="1157"/>
      <c r="T37" s="1158"/>
      <c r="U37" s="934"/>
      <c r="V37" s="934"/>
      <c r="W37" s="934"/>
      <c r="X37" s="934"/>
      <c r="Y37" s="934"/>
      <c r="Z37" s="934"/>
      <c r="AA37" s="934"/>
      <c r="AB37" s="934"/>
    </row>
    <row r="38" spans="1:28" ht="7.5" customHeight="1">
      <c r="A38" s="1155"/>
      <c r="B38" s="1155"/>
      <c r="C38" s="1155"/>
      <c r="D38" s="1155"/>
      <c r="E38" s="1155"/>
      <c r="F38" s="1155"/>
      <c r="G38" s="1155"/>
      <c r="H38" s="1155"/>
      <c r="I38" s="1155"/>
      <c r="J38" s="1155"/>
      <c r="K38" s="1155"/>
      <c r="L38" s="1155"/>
      <c r="M38" s="1155"/>
      <c r="N38" s="1155"/>
      <c r="O38" s="1155"/>
      <c r="P38" s="1155"/>
      <c r="Q38" s="1155"/>
      <c r="R38" s="1155"/>
      <c r="S38" s="1155"/>
      <c r="T38" s="1155"/>
      <c r="U38" s="1155"/>
      <c r="V38" s="1155"/>
      <c r="W38" s="1155"/>
      <c r="X38" s="1155"/>
      <c r="Y38" s="1155"/>
      <c r="Z38" s="1155"/>
      <c r="AA38" s="1155"/>
      <c r="AB38" s="1155"/>
    </row>
    <row r="39" spans="1:28" ht="22.5" customHeight="1">
      <c r="A39" s="1155" t="s">
        <v>477</v>
      </c>
      <c r="B39" s="934"/>
      <c r="C39" s="934"/>
      <c r="D39" s="934"/>
      <c r="E39" s="934"/>
      <c r="F39" s="934"/>
      <c r="G39" s="934"/>
      <c r="H39" s="934"/>
      <c r="I39" s="934"/>
      <c r="J39" s="934"/>
      <c r="K39" s="934"/>
      <c r="L39" s="934"/>
      <c r="M39" s="934"/>
      <c r="N39" s="934"/>
      <c r="O39" s="934"/>
      <c r="P39" s="934"/>
      <c r="Q39" s="1133"/>
      <c r="R39" s="1156"/>
      <c r="S39" s="1157"/>
      <c r="T39" s="1158"/>
      <c r="U39" s="934"/>
      <c r="V39" s="934"/>
      <c r="W39" s="934"/>
      <c r="X39" s="934"/>
      <c r="Y39" s="934"/>
      <c r="Z39" s="934"/>
      <c r="AA39" s="934"/>
      <c r="AB39" s="934"/>
    </row>
    <row r="40" spans="1:28" ht="7.5" customHeight="1">
      <c r="A40" s="1155"/>
      <c r="B40" s="1155"/>
      <c r="C40" s="1155"/>
      <c r="D40" s="1155"/>
      <c r="E40" s="1155"/>
      <c r="F40" s="1155"/>
      <c r="G40" s="1155"/>
      <c r="H40" s="1155"/>
      <c r="I40" s="1155"/>
      <c r="J40" s="1155"/>
      <c r="K40" s="1155"/>
      <c r="L40" s="1155"/>
      <c r="M40" s="1155"/>
      <c r="N40" s="1155"/>
      <c r="O40" s="1155"/>
      <c r="P40" s="1155"/>
      <c r="Q40" s="1155"/>
      <c r="R40" s="1155"/>
      <c r="S40" s="1155"/>
      <c r="T40" s="1155"/>
      <c r="U40" s="1155"/>
      <c r="V40" s="1155"/>
      <c r="W40" s="1155"/>
      <c r="X40" s="1155"/>
      <c r="Y40" s="1155"/>
      <c r="Z40" s="1155"/>
      <c r="AA40" s="1155"/>
      <c r="AB40" s="1155"/>
    </row>
    <row r="41" spans="1:28" ht="15">
      <c r="A41" s="1164" t="s">
        <v>390</v>
      </c>
      <c r="B41" s="1164"/>
      <c r="C41" s="1164"/>
      <c r="D41" s="1164"/>
      <c r="E41" s="1164"/>
      <c r="F41" s="1164"/>
      <c r="G41" s="1164"/>
      <c r="H41" s="1164"/>
      <c r="I41" s="1164"/>
      <c r="J41" s="1164"/>
      <c r="K41" s="1164"/>
      <c r="L41" s="1164"/>
      <c r="M41" s="1164"/>
      <c r="N41" s="1164"/>
      <c r="O41" s="1164"/>
      <c r="P41" s="1164"/>
      <c r="Q41" s="1164"/>
      <c r="R41" s="1164"/>
      <c r="S41" s="1164"/>
      <c r="T41" s="1164"/>
      <c r="U41" s="1164"/>
      <c r="V41" s="1164"/>
      <c r="W41" s="1164"/>
      <c r="X41" s="1164"/>
      <c r="Y41" s="1164"/>
      <c r="Z41" s="1164"/>
      <c r="AA41" s="1164"/>
      <c r="AB41" s="1164"/>
    </row>
    <row r="42" spans="1:28" ht="4.5" customHeight="1">
      <c r="A42" s="1144"/>
      <c r="B42" s="1144"/>
      <c r="C42" s="1144"/>
      <c r="D42" s="1144"/>
      <c r="E42" s="1144"/>
      <c r="F42" s="1144"/>
      <c r="G42" s="1144"/>
      <c r="H42" s="1144"/>
      <c r="I42" s="1144"/>
      <c r="J42" s="1144"/>
      <c r="K42" s="1144"/>
      <c r="L42" s="1144"/>
      <c r="M42" s="1144"/>
      <c r="N42" s="1144"/>
      <c r="O42" s="1144"/>
      <c r="P42" s="1144"/>
      <c r="Q42" s="1144"/>
      <c r="R42" s="1144"/>
      <c r="S42" s="1144"/>
      <c r="T42" s="1144"/>
      <c r="U42" s="1144"/>
      <c r="V42" s="1144"/>
      <c r="W42" s="1144"/>
      <c r="X42" s="1144"/>
      <c r="Y42" s="1144"/>
      <c r="Z42" s="1144"/>
      <c r="AA42" s="1144"/>
      <c r="AB42" s="1144"/>
    </row>
    <row r="43" spans="1:28" ht="22.5" customHeight="1">
      <c r="A43" s="1132" t="s">
        <v>478</v>
      </c>
      <c r="B43" s="1144"/>
      <c r="C43" s="1144"/>
      <c r="D43" s="1181">
        <f>+1Př1!F23</f>
        <v>0</v>
      </c>
      <c r="E43" s="1182"/>
      <c r="F43" s="1182"/>
      <c r="G43" s="1146"/>
      <c r="H43" s="1146"/>
      <c r="I43" s="1188"/>
      <c r="J43" s="1225" t="s">
        <v>331</v>
      </c>
      <c r="K43" s="1225"/>
      <c r="L43" s="1144"/>
      <c r="M43" s="1144"/>
      <c r="N43" s="1144"/>
      <c r="O43" s="1144"/>
      <c r="P43" s="1144"/>
      <c r="Q43" s="1144"/>
      <c r="R43" s="1144"/>
      <c r="S43" s="1144"/>
      <c r="T43" s="1144"/>
      <c r="U43" s="1144"/>
      <c r="V43" s="1144"/>
      <c r="W43" s="1144"/>
      <c r="X43" s="1144"/>
      <c r="Y43" s="1144"/>
      <c r="Z43" s="1144"/>
      <c r="AA43" s="1144"/>
      <c r="AB43" s="1144"/>
    </row>
    <row r="44" spans="1:28" ht="9.75" customHeight="1">
      <c r="A44" s="322"/>
      <c r="B44" s="322"/>
      <c r="C44" s="322"/>
      <c r="D44" s="322"/>
      <c r="E44" s="322"/>
      <c r="F44" s="322"/>
      <c r="G44" s="322"/>
      <c r="H44" s="322"/>
      <c r="I44" s="322"/>
      <c r="J44" s="322"/>
      <c r="K44" s="1194" t="s">
        <v>271</v>
      </c>
      <c r="L44" s="934"/>
      <c r="M44" s="934"/>
      <c r="N44" s="1194"/>
      <c r="O44" s="934"/>
      <c r="P44" s="934"/>
      <c r="Q44" s="1194" t="s">
        <v>272</v>
      </c>
      <c r="R44" s="934"/>
      <c r="S44" s="934"/>
      <c r="T44" s="1194"/>
      <c r="U44" s="934"/>
      <c r="V44" s="934"/>
      <c r="W44" s="934"/>
      <c r="X44" s="934"/>
      <c r="Y44" s="934"/>
      <c r="Z44" s="934"/>
      <c r="AA44" s="934"/>
      <c r="AB44" s="934"/>
    </row>
    <row r="45" spans="1:28" ht="22.5" customHeight="1">
      <c r="A45" s="1132" t="s">
        <v>479</v>
      </c>
      <c r="B45" s="1132"/>
      <c r="C45" s="1132"/>
      <c r="D45" s="1132"/>
      <c r="E45" s="1132"/>
      <c r="F45" s="1132"/>
      <c r="G45" s="1132"/>
      <c r="H45" s="1132"/>
      <c r="I45" s="1132"/>
      <c r="J45" s="1132"/>
      <c r="K45" s="1132"/>
      <c r="L45" s="335">
        <v>0</v>
      </c>
      <c r="M45" s="1196"/>
      <c r="N45" s="1144"/>
      <c r="O45" s="1144"/>
      <c r="P45" s="1144"/>
      <c r="Q45" s="1197"/>
      <c r="R45" s="335">
        <v>0</v>
      </c>
      <c r="S45" s="322"/>
      <c r="T45" s="934"/>
      <c r="U45" s="934"/>
      <c r="V45" s="934"/>
      <c r="W45" s="934"/>
      <c r="X45" s="934"/>
      <c r="Y45" s="934"/>
      <c r="Z45" s="934"/>
      <c r="AA45" s="934"/>
      <c r="AB45" s="934"/>
    </row>
    <row r="46" spans="1:28" ht="9.75" customHeight="1">
      <c r="A46" s="322"/>
      <c r="B46" s="322"/>
      <c r="C46" s="322"/>
      <c r="D46" s="322"/>
      <c r="E46" s="322"/>
      <c r="F46" s="322"/>
      <c r="G46" s="322"/>
      <c r="H46" s="322"/>
      <c r="I46" s="322"/>
      <c r="J46" s="322"/>
      <c r="K46" s="1194" t="s">
        <v>271</v>
      </c>
      <c r="L46" s="934"/>
      <c r="M46" s="934"/>
      <c r="N46" s="1194"/>
      <c r="O46" s="934"/>
      <c r="P46" s="934"/>
      <c r="Q46" s="1194" t="s">
        <v>272</v>
      </c>
      <c r="R46" s="934"/>
      <c r="S46" s="934"/>
      <c r="T46" s="934"/>
      <c r="U46" s="934"/>
      <c r="V46" s="934"/>
      <c r="W46" s="934"/>
      <c r="X46" s="934"/>
      <c r="Y46" s="934"/>
      <c r="Z46" s="934"/>
      <c r="AA46" s="934"/>
      <c r="AB46" s="934"/>
    </row>
    <row r="47" spans="1:60" s="147" customFormat="1" ht="22.5" customHeight="1">
      <c r="A47" s="1195" t="s">
        <v>480</v>
      </c>
      <c r="B47" s="1195"/>
      <c r="C47" s="1195"/>
      <c r="D47" s="1195"/>
      <c r="E47" s="1195"/>
      <c r="F47" s="1195"/>
      <c r="G47" s="1195"/>
      <c r="H47" s="1195"/>
      <c r="I47" s="1195"/>
      <c r="J47" s="1195"/>
      <c r="K47" s="1195"/>
      <c r="L47" s="335">
        <f>+L45</f>
        <v>0</v>
      </c>
      <c r="M47" s="1196"/>
      <c r="N47" s="1144"/>
      <c r="O47" s="1144"/>
      <c r="P47" s="1144"/>
      <c r="Q47" s="1197"/>
      <c r="R47" s="335">
        <f>+R45</f>
        <v>0</v>
      </c>
      <c r="S47" s="322"/>
      <c r="T47" s="934"/>
      <c r="U47" s="934"/>
      <c r="V47" s="934"/>
      <c r="W47" s="934"/>
      <c r="X47" s="934"/>
      <c r="Y47" s="934"/>
      <c r="Z47" s="934"/>
      <c r="AA47" s="934"/>
      <c r="AB47" s="934"/>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row>
    <row r="48" spans="1:28" ht="4.5" customHeight="1">
      <c r="A48" s="1144"/>
      <c r="B48" s="1144"/>
      <c r="C48" s="1144"/>
      <c r="D48" s="1144"/>
      <c r="E48" s="1144"/>
      <c r="F48" s="1144"/>
      <c r="G48" s="1144"/>
      <c r="H48" s="1144"/>
      <c r="I48" s="1144"/>
      <c r="J48" s="1144"/>
      <c r="K48" s="1144"/>
      <c r="L48" s="1144"/>
      <c r="M48" s="1144"/>
      <c r="N48" s="1144"/>
      <c r="O48" s="1144"/>
      <c r="P48" s="1144"/>
      <c r="Q48" s="1144"/>
      <c r="R48" s="1144"/>
      <c r="S48" s="1144"/>
      <c r="T48" s="1144"/>
      <c r="U48" s="1144"/>
      <c r="V48" s="1144"/>
      <c r="W48" s="1144"/>
      <c r="X48" s="1144"/>
      <c r="Y48" s="1144"/>
      <c r="Z48" s="1144"/>
      <c r="AA48" s="1144"/>
      <c r="AB48" s="1144"/>
    </row>
    <row r="49" spans="1:28" ht="22.5" customHeight="1">
      <c r="A49" s="1132" t="s">
        <v>481</v>
      </c>
      <c r="B49" s="1144"/>
      <c r="C49" s="1144"/>
      <c r="D49" s="1198">
        <f>+IF(L47+R47=0,0,D43/(L47+R47))</f>
        <v>0</v>
      </c>
      <c r="E49" s="1199"/>
      <c r="F49" s="1199"/>
      <c r="G49" s="1139"/>
      <c r="H49" s="1139"/>
      <c r="I49" s="1140"/>
      <c r="J49" s="1135" t="s">
        <v>331</v>
      </c>
      <c r="K49" s="1135"/>
      <c r="L49" s="1173"/>
      <c r="M49" s="1173"/>
      <c r="N49" s="1173"/>
      <c r="O49" s="1173"/>
      <c r="P49" s="1144"/>
      <c r="Q49" s="1144"/>
      <c r="R49" s="1144"/>
      <c r="S49" s="1144"/>
      <c r="T49" s="1144"/>
      <c r="U49" s="1144"/>
      <c r="V49" s="1144"/>
      <c r="W49" s="1144"/>
      <c r="X49" s="1144"/>
      <c r="Y49" s="1144"/>
      <c r="Z49" s="1144"/>
      <c r="AA49" s="1144"/>
      <c r="AB49" s="1144"/>
    </row>
    <row r="50" spans="1:28" ht="7.5" customHeight="1">
      <c r="A50" s="1144"/>
      <c r="B50" s="1144"/>
      <c r="C50" s="1144"/>
      <c r="D50" s="1184" t="s">
        <v>552</v>
      </c>
      <c r="E50" s="1184"/>
      <c r="F50" s="1184"/>
      <c r="G50" s="1185"/>
      <c r="H50" s="1185"/>
      <c r="I50" s="1185"/>
      <c r="J50" s="1173"/>
      <c r="K50" s="1173"/>
      <c r="L50" s="1180" t="s">
        <v>553</v>
      </c>
      <c r="M50" s="1180"/>
      <c r="N50" s="1180"/>
      <c r="O50" s="1180"/>
      <c r="P50" s="1180"/>
      <c r="Q50" s="1180"/>
      <c r="R50" s="322"/>
      <c r="S50" s="1144"/>
      <c r="T50" s="934"/>
      <c r="U50" s="934"/>
      <c r="V50" s="1174" t="s">
        <v>584</v>
      </c>
      <c r="W50" s="1175"/>
      <c r="X50" s="1175"/>
      <c r="Y50" s="1175"/>
      <c r="Z50" s="1175"/>
      <c r="AA50" s="1175"/>
      <c r="AB50" s="1175"/>
    </row>
    <row r="51" spans="1:28" ht="22.5" customHeight="1">
      <c r="A51" s="1132" t="s">
        <v>482</v>
      </c>
      <c r="B51" s="1144"/>
      <c r="C51" s="1144"/>
      <c r="D51" s="1181">
        <f>IF(OR(EXACT("X",W15),EXACT("x",W15)),+D49*L47,0)</f>
        <v>0</v>
      </c>
      <c r="E51" s="1182"/>
      <c r="F51" s="1182"/>
      <c r="G51" s="1146"/>
      <c r="H51" s="1146"/>
      <c r="I51" s="1188"/>
      <c r="J51" s="1135" t="s">
        <v>331</v>
      </c>
      <c r="K51" s="1135"/>
      <c r="L51" s="1181">
        <f>IF(OR(EXACT("X",W15),EXACT("x",W15)),+D49*R47,0)</f>
        <v>0</v>
      </c>
      <c r="M51" s="1182"/>
      <c r="N51" s="1182"/>
      <c r="O51" s="1182"/>
      <c r="P51" s="1182"/>
      <c r="Q51" s="1183"/>
      <c r="R51" s="155" t="s">
        <v>331</v>
      </c>
      <c r="S51" s="934"/>
      <c r="T51" s="934"/>
      <c r="U51" s="934"/>
      <c r="V51" s="1186" t="s">
        <v>483</v>
      </c>
      <c r="W51" s="1187"/>
      <c r="X51" s="1187"/>
      <c r="Y51" s="1187"/>
      <c r="Z51" s="1187"/>
      <c r="AA51" s="1187"/>
      <c r="AB51" s="1187"/>
    </row>
    <row r="52" spans="1:28" ht="7.5" customHeight="1">
      <c r="A52" s="1144"/>
      <c r="B52" s="1144"/>
      <c r="C52" s="1144"/>
      <c r="D52" s="1184" t="s">
        <v>552</v>
      </c>
      <c r="E52" s="1184"/>
      <c r="F52" s="1184"/>
      <c r="G52" s="1185"/>
      <c r="H52" s="1185"/>
      <c r="I52" s="1185"/>
      <c r="J52" s="1173"/>
      <c r="K52" s="1173"/>
      <c r="L52" s="1180" t="s">
        <v>553</v>
      </c>
      <c r="M52" s="1180"/>
      <c r="N52" s="1180"/>
      <c r="O52" s="1180"/>
      <c r="P52" s="1180"/>
      <c r="Q52" s="1180"/>
      <c r="R52" s="322"/>
      <c r="S52" s="934"/>
      <c r="T52" s="934"/>
      <c r="U52" s="934"/>
      <c r="V52" s="1187"/>
      <c r="W52" s="1187"/>
      <c r="X52" s="1187"/>
      <c r="Y52" s="1187"/>
      <c r="Z52" s="1187"/>
      <c r="AA52" s="1187"/>
      <c r="AB52" s="1187"/>
    </row>
    <row r="53" spans="1:28" ht="22.5" customHeight="1">
      <c r="A53" s="1132" t="s">
        <v>497</v>
      </c>
      <c r="B53" s="1144"/>
      <c r="C53" s="1144"/>
      <c r="D53" s="1181">
        <f>+IF(OR(EXACT(K15,"X"),EXACT(K15,"x")),ROUND(D43*0.5,0),ROUND(+D51*0.5,0))</f>
        <v>0</v>
      </c>
      <c r="E53" s="1182"/>
      <c r="F53" s="1182"/>
      <c r="G53" s="1146"/>
      <c r="H53" s="1146"/>
      <c r="I53" s="1188"/>
      <c r="J53" s="1135" t="s">
        <v>331</v>
      </c>
      <c r="K53" s="1135"/>
      <c r="L53" s="1181">
        <f>+IF(OR(EXACT(Q15,"X"),EXACT(Q15,"x")),ROUND(D43*0.5,0),ROUND(+L51*0.5,0))</f>
        <v>0</v>
      </c>
      <c r="M53" s="1182"/>
      <c r="N53" s="1182"/>
      <c r="O53" s="1182"/>
      <c r="P53" s="1182"/>
      <c r="Q53" s="1183"/>
      <c r="R53" s="155" t="s">
        <v>331</v>
      </c>
      <c r="S53" s="934"/>
      <c r="T53" s="934"/>
      <c r="U53" s="934"/>
      <c r="V53" s="1187"/>
      <c r="W53" s="1187"/>
      <c r="X53" s="1187"/>
      <c r="Y53" s="1187"/>
      <c r="Z53" s="1187"/>
      <c r="AA53" s="1187"/>
      <c r="AB53" s="1187"/>
    </row>
    <row r="54" spans="1:28" ht="7.5" customHeight="1">
      <c r="A54" s="1144"/>
      <c r="B54" s="1144"/>
      <c r="C54" s="1144"/>
      <c r="D54" s="1184" t="s">
        <v>552</v>
      </c>
      <c r="E54" s="1184"/>
      <c r="F54" s="1184"/>
      <c r="G54" s="1185"/>
      <c r="H54" s="1185"/>
      <c r="I54" s="1185"/>
      <c r="J54" s="1173"/>
      <c r="K54" s="1173"/>
      <c r="L54" s="1180" t="s">
        <v>553</v>
      </c>
      <c r="M54" s="1180"/>
      <c r="N54" s="1180"/>
      <c r="O54" s="1180"/>
      <c r="P54" s="1180"/>
      <c r="Q54" s="1180"/>
      <c r="R54" s="322"/>
      <c r="S54" s="934"/>
      <c r="T54" s="934"/>
      <c r="U54" s="934"/>
      <c r="V54" s="1187"/>
      <c r="W54" s="1187"/>
      <c r="X54" s="1187"/>
      <c r="Y54" s="1187"/>
      <c r="Z54" s="1187"/>
      <c r="AA54" s="1187"/>
      <c r="AB54" s="1187"/>
    </row>
    <row r="55" spans="1:28" ht="22.5" customHeight="1">
      <c r="A55" s="1132" t="s">
        <v>496</v>
      </c>
      <c r="B55" s="1144"/>
      <c r="C55" s="1144"/>
      <c r="D55" s="1181">
        <f>+IF(L45&gt;0,5928*L47,0)</f>
        <v>0</v>
      </c>
      <c r="E55" s="1182"/>
      <c r="F55" s="1182"/>
      <c r="G55" s="1146"/>
      <c r="H55" s="1146"/>
      <c r="I55" s="1188"/>
      <c r="J55" s="1135" t="s">
        <v>331</v>
      </c>
      <c r="K55" s="1135"/>
      <c r="L55" s="1181">
        <f>+IF(R45&gt;0,2371*R47,0)</f>
        <v>0</v>
      </c>
      <c r="M55" s="1182"/>
      <c r="N55" s="1182"/>
      <c r="O55" s="1182"/>
      <c r="P55" s="1182"/>
      <c r="Q55" s="1183"/>
      <c r="R55" s="162" t="s">
        <v>331</v>
      </c>
      <c r="S55" s="934"/>
      <c r="T55" s="934"/>
      <c r="U55" s="934"/>
      <c r="V55" s="1187"/>
      <c r="W55" s="1187"/>
      <c r="X55" s="1187"/>
      <c r="Y55" s="1187"/>
      <c r="Z55" s="1187"/>
      <c r="AA55" s="1187"/>
      <c r="AB55" s="1187"/>
    </row>
    <row r="56" spans="1:28" ht="7.5" customHeight="1">
      <c r="A56" s="1144"/>
      <c r="B56" s="1144"/>
      <c r="C56" s="1144"/>
      <c r="D56" s="1144"/>
      <c r="E56" s="1144"/>
      <c r="F56" s="1144"/>
      <c r="G56" s="1144"/>
      <c r="H56" s="1144"/>
      <c r="I56" s="1144"/>
      <c r="J56" s="1144"/>
      <c r="K56" s="1144"/>
      <c r="L56" s="1144"/>
      <c r="M56" s="1144"/>
      <c r="N56" s="1144"/>
      <c r="O56" s="1144"/>
      <c r="P56" s="1144"/>
      <c r="Q56" s="1144"/>
      <c r="R56" s="1144"/>
      <c r="S56" s="1144"/>
      <c r="T56" s="1144"/>
      <c r="U56" s="1144"/>
      <c r="V56" s="934"/>
      <c r="W56" s="934"/>
      <c r="X56" s="934"/>
      <c r="Y56" s="934"/>
      <c r="Z56" s="934"/>
      <c r="AA56" s="934"/>
      <c r="AB56" s="934"/>
    </row>
    <row r="57" spans="1:28" ht="22.5" customHeight="1">
      <c r="A57" s="1132" t="s">
        <v>495</v>
      </c>
      <c r="B57" s="1144"/>
      <c r="C57" s="1144"/>
      <c r="D57" s="1181">
        <f>MIN(IF(OR(EXACT(K15,"X"),EXACT(K15,"x")),MAX(+L47*5928,D53),IF(OR(EXACT(Q15,"X"),EXACT(Q15,"x")),MAX(+R45*2371,L53),+MAX(D53,D55)+MAX(+L53,L55))),1707048)</f>
        <v>0</v>
      </c>
      <c r="E57" s="1182"/>
      <c r="F57" s="1182"/>
      <c r="G57" s="1146"/>
      <c r="H57" s="1146"/>
      <c r="I57" s="1188"/>
      <c r="J57" s="1135" t="s">
        <v>331</v>
      </c>
      <c r="K57" s="1135"/>
      <c r="L57" s="1147" t="s">
        <v>667</v>
      </c>
      <c r="M57" s="1147"/>
      <c r="N57" s="1147"/>
      <c r="O57" s="1147"/>
      <c r="P57" s="1148"/>
      <c r="Q57" s="1148"/>
      <c r="R57" s="1149"/>
      <c r="S57" s="934"/>
      <c r="T57" s="934"/>
      <c r="U57" s="1133"/>
      <c r="V57" s="1137">
        <f>IF(D63&lt;1707048,D59,MAX(0,1707048-D61))</f>
        <v>0</v>
      </c>
      <c r="W57" s="1138"/>
      <c r="X57" s="1138"/>
      <c r="Y57" s="1139"/>
      <c r="Z57" s="1139"/>
      <c r="AA57" s="1140"/>
      <c r="AB57" s="225" t="s">
        <v>331</v>
      </c>
    </row>
    <row r="58" spans="1:28" ht="7.5" customHeight="1">
      <c r="A58" s="1144"/>
      <c r="B58" s="1144"/>
      <c r="C58" s="1144"/>
      <c r="D58" s="1144"/>
      <c r="E58" s="1144"/>
      <c r="F58" s="1144"/>
      <c r="G58" s="1144"/>
      <c r="H58" s="1144"/>
      <c r="I58" s="1144"/>
      <c r="J58" s="1144"/>
      <c r="K58" s="1144"/>
      <c r="L58" s="1144"/>
      <c r="M58" s="1144"/>
      <c r="N58" s="1144"/>
      <c r="O58" s="1144"/>
      <c r="P58" s="1144"/>
      <c r="Q58" s="1144"/>
      <c r="R58" s="1144"/>
      <c r="S58" s="1144"/>
      <c r="T58" s="1144"/>
      <c r="U58" s="1144"/>
      <c r="V58" s="1144"/>
      <c r="W58" s="1144"/>
      <c r="X58" s="1144"/>
      <c r="Y58" s="1144"/>
      <c r="Z58" s="1144"/>
      <c r="AA58" s="1144"/>
      <c r="AB58" s="1144"/>
    </row>
    <row r="59" spans="1:28" ht="22.5" customHeight="1">
      <c r="A59" s="1132" t="s">
        <v>494</v>
      </c>
      <c r="B59" s="934"/>
      <c r="C59" s="1133"/>
      <c r="D59" s="1181">
        <f>+D57</f>
        <v>0</v>
      </c>
      <c r="E59" s="1146"/>
      <c r="F59" s="1146"/>
      <c r="G59" s="1139"/>
      <c r="H59" s="1139"/>
      <c r="I59" s="1140"/>
      <c r="J59" s="1134" t="s">
        <v>331</v>
      </c>
      <c r="K59" s="1135"/>
      <c r="L59" s="1147" t="s">
        <v>666</v>
      </c>
      <c r="M59" s="1147"/>
      <c r="N59" s="1147"/>
      <c r="O59" s="1147"/>
      <c r="P59" s="1148"/>
      <c r="Q59" s="1148"/>
      <c r="R59" s="1149"/>
      <c r="S59" s="934"/>
      <c r="T59" s="934"/>
      <c r="U59" s="1133"/>
      <c r="V59" s="1137">
        <f>+CEILING(V57*0.292,1)</f>
        <v>0</v>
      </c>
      <c r="W59" s="1138"/>
      <c r="X59" s="1138"/>
      <c r="Y59" s="1139"/>
      <c r="Z59" s="1139"/>
      <c r="AA59" s="1140"/>
      <c r="AB59" s="225" t="s">
        <v>331</v>
      </c>
    </row>
    <row r="60" spans="1:28" ht="6.75" customHeight="1">
      <c r="A60" s="1144"/>
      <c r="B60" s="1144"/>
      <c r="C60" s="1144"/>
      <c r="D60" s="1144"/>
      <c r="E60" s="1144"/>
      <c r="F60" s="1144"/>
      <c r="G60" s="1144"/>
      <c r="H60" s="1144"/>
      <c r="I60" s="1144"/>
      <c r="J60" s="1144"/>
      <c r="K60" s="1144"/>
      <c r="L60" s="1144"/>
      <c r="M60" s="1144"/>
      <c r="N60" s="1144"/>
      <c r="O60" s="1144"/>
      <c r="P60" s="1144"/>
      <c r="Q60" s="1144"/>
      <c r="R60" s="1144"/>
      <c r="S60" s="1144"/>
      <c r="T60" s="1144"/>
      <c r="U60" s="1144"/>
      <c r="V60" s="1144"/>
      <c r="W60" s="1144"/>
      <c r="X60" s="1144"/>
      <c r="Y60" s="1144"/>
      <c r="Z60" s="1144"/>
      <c r="AA60" s="1144"/>
      <c r="AB60" s="1144"/>
    </row>
    <row r="61" spans="1:28" ht="22.5" customHeight="1">
      <c r="A61" s="1132" t="s">
        <v>493</v>
      </c>
      <c r="B61" s="934"/>
      <c r="C61" s="1133"/>
      <c r="D61" s="1181">
        <f>+DAP2!E4</f>
        <v>0</v>
      </c>
      <c r="E61" s="1146"/>
      <c r="F61" s="1146"/>
      <c r="G61" s="1146"/>
      <c r="H61" s="1146"/>
      <c r="I61" s="1188"/>
      <c r="J61" s="1134" t="s">
        <v>331</v>
      </c>
      <c r="K61" s="1135"/>
      <c r="L61" s="1147" t="s">
        <v>665</v>
      </c>
      <c r="M61" s="1147"/>
      <c r="N61" s="1147"/>
      <c r="O61" s="1147"/>
      <c r="P61" s="1148"/>
      <c r="Q61" s="1148"/>
      <c r="R61" s="1149"/>
      <c r="S61" s="934"/>
      <c r="T61" s="934"/>
      <c r="U61" s="1133"/>
      <c r="V61" s="1145">
        <v>0</v>
      </c>
      <c r="W61" s="1146"/>
      <c r="X61" s="1146"/>
      <c r="Y61" s="1139"/>
      <c r="Z61" s="1139"/>
      <c r="AA61" s="1140"/>
      <c r="AB61" s="225" t="s">
        <v>331</v>
      </c>
    </row>
    <row r="62" spans="1:28" ht="7.5" customHeight="1">
      <c r="A62" s="1144"/>
      <c r="B62" s="1144"/>
      <c r="C62" s="1144"/>
      <c r="D62" s="1144"/>
      <c r="E62" s="1144"/>
      <c r="F62" s="1144"/>
      <c r="G62" s="1144"/>
      <c r="H62" s="1144"/>
      <c r="I62" s="1144"/>
      <c r="J62" s="1144"/>
      <c r="K62" s="1144"/>
      <c r="L62" s="1144"/>
      <c r="M62" s="1144"/>
      <c r="N62" s="1144"/>
      <c r="O62" s="1144"/>
      <c r="P62" s="1144"/>
      <c r="Q62" s="1144"/>
      <c r="R62" s="1144"/>
      <c r="S62" s="1144"/>
      <c r="T62" s="1144"/>
      <c r="U62" s="1144"/>
      <c r="V62" s="1144"/>
      <c r="W62" s="1144"/>
      <c r="X62" s="1144"/>
      <c r="Y62" s="1144"/>
      <c r="Z62" s="1144"/>
      <c r="AA62" s="1144"/>
      <c r="AB62" s="1144"/>
    </row>
    <row r="63" spans="1:28" ht="22.5" customHeight="1">
      <c r="A63" s="1132" t="s">
        <v>492</v>
      </c>
      <c r="B63" s="934"/>
      <c r="C63" s="1133"/>
      <c r="D63" s="1198">
        <f>+D61+D59</f>
        <v>0</v>
      </c>
      <c r="E63" s="1138"/>
      <c r="F63" s="1138"/>
      <c r="G63" s="1139"/>
      <c r="H63" s="1139"/>
      <c r="I63" s="1140"/>
      <c r="J63" s="1134" t="s">
        <v>331</v>
      </c>
      <c r="K63" s="1135"/>
      <c r="L63" s="1141" t="s">
        <v>498</v>
      </c>
      <c r="M63" s="1141"/>
      <c r="N63" s="1141"/>
      <c r="O63" s="1141"/>
      <c r="P63" s="1142"/>
      <c r="Q63" s="1142"/>
      <c r="R63" s="1143"/>
      <c r="S63" s="934"/>
      <c r="T63" s="934"/>
      <c r="U63" s="934"/>
      <c r="V63" s="1137">
        <f>+V59-V61</f>
        <v>0</v>
      </c>
      <c r="W63" s="1138"/>
      <c r="X63" s="1138"/>
      <c r="Y63" s="1139"/>
      <c r="Z63" s="1139"/>
      <c r="AA63" s="1140"/>
      <c r="AB63" s="225" t="s">
        <v>331</v>
      </c>
    </row>
    <row r="64" spans="1:28" ht="7.5" customHeight="1">
      <c r="A64" s="1132"/>
      <c r="B64" s="934"/>
      <c r="C64" s="934"/>
      <c r="D64" s="934"/>
      <c r="E64" s="934"/>
      <c r="F64" s="934"/>
      <c r="G64" s="934"/>
      <c r="H64" s="934"/>
      <c r="I64" s="934"/>
      <c r="J64" s="934"/>
      <c r="K64" s="934"/>
      <c r="L64" s="934"/>
      <c r="M64" s="934"/>
      <c r="N64" s="934"/>
      <c r="O64" s="934"/>
      <c r="P64" s="934"/>
      <c r="Q64" s="934"/>
      <c r="R64" s="934"/>
      <c r="S64" s="934"/>
      <c r="T64" s="934"/>
      <c r="U64" s="934"/>
      <c r="V64" s="1136"/>
      <c r="W64" s="1136"/>
      <c r="X64" s="1136"/>
      <c r="Y64" s="1136"/>
      <c r="Z64" s="1136"/>
      <c r="AA64" s="1136"/>
      <c r="AB64" s="1136"/>
    </row>
    <row r="65" spans="1:28" ht="15" customHeight="1">
      <c r="A65" s="1226">
        <f>+ZAKL_DATA!A44</f>
        <v>0</v>
      </c>
      <c r="B65" s="1226"/>
      <c r="C65" s="1226"/>
      <c r="D65" s="1226"/>
      <c r="E65" s="1226"/>
      <c r="F65" s="1226"/>
      <c r="G65" s="1226"/>
      <c r="H65" s="1226"/>
      <c r="I65" s="1226"/>
      <c r="J65" s="1226"/>
      <c r="K65" s="1226"/>
      <c r="L65" s="1226"/>
      <c r="M65" s="1226"/>
      <c r="N65" s="1226"/>
      <c r="O65" s="1226"/>
      <c r="P65" s="1226"/>
      <c r="Q65" s="1226"/>
      <c r="R65" s="1226"/>
      <c r="S65" s="1226"/>
      <c r="T65" s="1226"/>
      <c r="U65" s="1226"/>
      <c r="V65" s="1226"/>
      <c r="W65" s="1226"/>
      <c r="X65" s="1226"/>
      <c r="Y65" s="1226"/>
      <c r="Z65" s="1226"/>
      <c r="AA65" s="1226"/>
      <c r="AB65" s="1226"/>
    </row>
    <row r="66" spans="1:28" ht="15" customHeight="1">
      <c r="A66" s="1226" t="str">
        <f>+DAP1!A44</f>
        <v>Formulář zpracovala ASPEKT HM, daňová, účetní a auditorská kancelář, www.danovapriznani.cz, business.center.cz</v>
      </c>
      <c r="B66" s="1226"/>
      <c r="C66" s="1226"/>
      <c r="D66" s="1226"/>
      <c r="E66" s="1226"/>
      <c r="F66" s="1226"/>
      <c r="G66" s="1226"/>
      <c r="H66" s="1226"/>
      <c r="I66" s="1226"/>
      <c r="J66" s="1226"/>
      <c r="K66" s="1226"/>
      <c r="L66" s="1226"/>
      <c r="M66" s="1226"/>
      <c r="N66" s="1226"/>
      <c r="O66" s="1226"/>
      <c r="P66" s="1226"/>
      <c r="Q66" s="1226"/>
      <c r="R66" s="1226"/>
      <c r="S66" s="1226"/>
      <c r="T66" s="1226"/>
      <c r="U66" s="1226"/>
      <c r="V66" s="1226"/>
      <c r="W66" s="1226"/>
      <c r="X66" s="1226"/>
      <c r="Y66" s="1226"/>
      <c r="Z66" s="1226"/>
      <c r="AA66" s="1226"/>
      <c r="AB66" s="1226"/>
    </row>
    <row r="67" spans="1:28" ht="12.75">
      <c r="A67" s="1229" t="s">
        <v>507</v>
      </c>
      <c r="B67" s="509"/>
      <c r="C67" s="509"/>
      <c r="D67" s="509"/>
      <c r="E67" s="509"/>
      <c r="F67" s="509"/>
      <c r="G67" s="509"/>
      <c r="H67" s="509"/>
      <c r="I67" s="509"/>
      <c r="J67" s="509"/>
      <c r="K67" s="509"/>
      <c r="L67" s="509"/>
      <c r="M67" s="509"/>
      <c r="N67" s="509"/>
      <c r="O67" s="509"/>
      <c r="P67" s="509"/>
      <c r="Q67" s="509"/>
      <c r="R67" s="509"/>
      <c r="S67" s="509"/>
      <c r="T67" s="509"/>
      <c r="U67" s="509"/>
      <c r="V67" s="509"/>
      <c r="W67" s="509"/>
      <c r="X67" s="337"/>
      <c r="Y67" s="337"/>
      <c r="Z67" s="337"/>
      <c r="AA67" s="337"/>
      <c r="AB67" s="338" t="s">
        <v>273</v>
      </c>
    </row>
    <row r="68" spans="1:28" ht="12.7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row>
    <row r="69" spans="1:28" ht="12.7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row>
    <row r="70" spans="1:28" ht="12.7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row>
    <row r="71" spans="1:28" ht="12.7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row>
    <row r="72" spans="1:28" ht="12.7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row>
    <row r="73" spans="1:28" ht="12.7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row>
    <row r="74" spans="1:28" ht="12.7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row>
    <row r="75" spans="1:28" ht="12.7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row>
    <row r="76" spans="1:28" ht="12.7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row>
    <row r="77" spans="1:28" ht="12.7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row>
    <row r="78" spans="1:28" ht="12.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row>
    <row r="79" spans="1:28" ht="12.7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row>
    <row r="80" spans="1:28" ht="12.7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row>
    <row r="81" spans="1:28" ht="12.7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row>
    <row r="82" spans="1:28" ht="12.7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row>
    <row r="83" spans="1:28" ht="12.7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row>
    <row r="84" spans="1:28" ht="12.7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row>
    <row r="85" spans="1:28" ht="12.7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row>
    <row r="86" spans="1:28" ht="12.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row>
    <row r="87" spans="1:28" ht="12.7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row>
    <row r="88" spans="1:28"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row>
    <row r="89" spans="1:28" ht="12.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row>
    <row r="90" spans="1:28"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row>
    <row r="91" spans="1:28"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row>
    <row r="92" spans="1:28"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row>
    <row r="93" spans="1:28" ht="12.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row>
    <row r="94" spans="1:28"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row>
    <row r="95" spans="1:28" ht="12.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row>
    <row r="96" spans="1:28"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row>
    <row r="97" spans="1:28" ht="12.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row>
    <row r="98" spans="1:28"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row>
    <row r="99" spans="1:28" ht="12.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row>
    <row r="100" spans="1:28"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row>
    <row r="101" spans="1:28" ht="12.7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row>
    <row r="102" spans="1:28" ht="12.7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row>
    <row r="103" spans="1:28" ht="12.7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row>
    <row r="104" spans="1:28" ht="12.7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row>
    <row r="105" spans="1:28" ht="12.7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row>
    <row r="106" spans="1:28" ht="12.7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row>
    <row r="107" spans="1:28" ht="12.7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row>
    <row r="108" spans="1:28" ht="12.7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row>
    <row r="109" spans="1:28" ht="12.7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row>
    <row r="110" spans="1:28" ht="12.7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row>
    <row r="111" spans="1:28" ht="12.7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row>
    <row r="112" spans="1:28" ht="12.7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row>
    <row r="113" spans="1:28" ht="12.7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row>
    <row r="114" spans="1:28" ht="12.7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row>
    <row r="115" spans="1:28" ht="12.7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row>
    <row r="116" spans="1:28" ht="12.7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row>
    <row r="117" spans="1:28" ht="12.7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row>
    <row r="118" spans="1:28" ht="12.7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row>
    <row r="119" spans="1:28" ht="12.7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row>
    <row r="120" spans="1:28" ht="12.7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row>
    <row r="121" spans="1:28" ht="12.7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row>
    <row r="122" spans="1:28" ht="12.7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row>
    <row r="123" spans="1:28" ht="12.7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row>
    <row r="124" spans="1:28" ht="12.7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row>
    <row r="125" spans="1:28" ht="12.7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row>
    <row r="126" spans="1:28" ht="12.7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row>
    <row r="127" spans="1:28" ht="12.7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row>
    <row r="128" spans="1:28" ht="12.7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row>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sheetData>
  <sheetProtection password="EF65" sheet="1" objects="1" scenarios="1"/>
  <mergeCells count="165">
    <mergeCell ref="W11:AB11"/>
    <mergeCell ref="Q10:U10"/>
    <mergeCell ref="W10:AB10"/>
    <mergeCell ref="A67:W67"/>
    <mergeCell ref="A65:AB65"/>
    <mergeCell ref="D57:I57"/>
    <mergeCell ref="D59:I59"/>
    <mergeCell ref="D61:I61"/>
    <mergeCell ref="D63:I63"/>
    <mergeCell ref="V57:AA57"/>
    <mergeCell ref="A66:AB66"/>
    <mergeCell ref="J52:K52"/>
    <mergeCell ref="A60:AB60"/>
    <mergeCell ref="A58:AB58"/>
    <mergeCell ref="A54:C54"/>
    <mergeCell ref="J54:K54"/>
    <mergeCell ref="A57:C57"/>
    <mergeCell ref="J57:K57"/>
    <mergeCell ref="A55:C55"/>
    <mergeCell ref="J55:K55"/>
    <mergeCell ref="D52:I52"/>
    <mergeCell ref="D54:I54"/>
    <mergeCell ref="D51:I51"/>
    <mergeCell ref="D53:I53"/>
    <mergeCell ref="D43:I43"/>
    <mergeCell ref="J43:K43"/>
    <mergeCell ref="M45:Q45"/>
    <mergeCell ref="N46:P46"/>
    <mergeCell ref="Q44:S44"/>
    <mergeCell ref="Q46:S46"/>
    <mergeCell ref="K44:M44"/>
    <mergeCell ref="K46:M46"/>
    <mergeCell ref="N44:P44"/>
    <mergeCell ref="T39:AB39"/>
    <mergeCell ref="A40:AB40"/>
    <mergeCell ref="A37:Q37"/>
    <mergeCell ref="R37:S37"/>
    <mergeCell ref="T37:AB37"/>
    <mergeCell ref="A38:AB38"/>
    <mergeCell ref="A39:Q39"/>
    <mergeCell ref="R39:S39"/>
    <mergeCell ref="A35:Q35"/>
    <mergeCell ref="R35:S35"/>
    <mergeCell ref="T35:AB35"/>
    <mergeCell ref="A36:AB36"/>
    <mergeCell ref="K4:O4"/>
    <mergeCell ref="A4:I4"/>
    <mergeCell ref="Q17:U17"/>
    <mergeCell ref="Q19:U19"/>
    <mergeCell ref="K6:O6"/>
    <mergeCell ref="K10:O10"/>
    <mergeCell ref="Q6:U6"/>
    <mergeCell ref="Q7:U7"/>
    <mergeCell ref="Q9:U9"/>
    <mergeCell ref="D7:I7"/>
    <mergeCell ref="F18:P18"/>
    <mergeCell ref="F20:P20"/>
    <mergeCell ref="R20:V21"/>
    <mergeCell ref="X20:AB21"/>
    <mergeCell ref="F21:P21"/>
    <mergeCell ref="A27:Q27"/>
    <mergeCell ref="T27:AB27"/>
    <mergeCell ref="Q4:AB4"/>
    <mergeCell ref="W19:AB19"/>
    <mergeCell ref="F19:P19"/>
    <mergeCell ref="W5:AB5"/>
    <mergeCell ref="K11:L11"/>
    <mergeCell ref="A22:AB22"/>
    <mergeCell ref="A6:B6"/>
    <mergeCell ref="F16:AB16"/>
    <mergeCell ref="R29:S29"/>
    <mergeCell ref="T29:AB29"/>
    <mergeCell ref="A30:AB30"/>
    <mergeCell ref="A28:AB28"/>
    <mergeCell ref="A5:V5"/>
    <mergeCell ref="A14:AB14"/>
    <mergeCell ref="A12:AB12"/>
    <mergeCell ref="F17:P17"/>
    <mergeCell ref="W6:AB6"/>
    <mergeCell ref="W7:AB7"/>
    <mergeCell ref="A7:B7"/>
    <mergeCell ref="V17:AB17"/>
    <mergeCell ref="Q8:U8"/>
    <mergeCell ref="Q11:U11"/>
    <mergeCell ref="T44:AB47"/>
    <mergeCell ref="L57:U57"/>
    <mergeCell ref="L59:U59"/>
    <mergeCell ref="A48:AB48"/>
    <mergeCell ref="A45:K45"/>
    <mergeCell ref="A47:K47"/>
    <mergeCell ref="A49:C49"/>
    <mergeCell ref="M47:Q47"/>
    <mergeCell ref="D49:I49"/>
    <mergeCell ref="J49:K49"/>
    <mergeCell ref="B1:V1"/>
    <mergeCell ref="B2:V2"/>
    <mergeCell ref="L43:AB43"/>
    <mergeCell ref="A43:C43"/>
    <mergeCell ref="A42:AB42"/>
    <mergeCell ref="A41:AB41"/>
    <mergeCell ref="W8:AB8"/>
    <mergeCell ref="Q18:R18"/>
    <mergeCell ref="W18:AB18"/>
    <mergeCell ref="D6:F6"/>
    <mergeCell ref="A56:AB56"/>
    <mergeCell ref="L54:Q54"/>
    <mergeCell ref="V51:AB55"/>
    <mergeCell ref="D55:I55"/>
    <mergeCell ref="A52:C52"/>
    <mergeCell ref="L55:Q55"/>
    <mergeCell ref="A53:C53"/>
    <mergeCell ref="J53:K53"/>
    <mergeCell ref="L53:Q53"/>
    <mergeCell ref="L52:Q52"/>
    <mergeCell ref="L50:Q50"/>
    <mergeCell ref="J50:K50"/>
    <mergeCell ref="A51:C51"/>
    <mergeCell ref="A50:C50"/>
    <mergeCell ref="L51:Q51"/>
    <mergeCell ref="D50:I50"/>
    <mergeCell ref="J51:K51"/>
    <mergeCell ref="L49:AB49"/>
    <mergeCell ref="S50:U55"/>
    <mergeCell ref="V50:AB50"/>
    <mergeCell ref="K8:P8"/>
    <mergeCell ref="A34:AB34"/>
    <mergeCell ref="A23:AB23"/>
    <mergeCell ref="Z24:AB24"/>
    <mergeCell ref="A25:B25"/>
    <mergeCell ref="A26:AB26"/>
    <mergeCell ref="R27:S27"/>
    <mergeCell ref="K7:O7"/>
    <mergeCell ref="A8:I8"/>
    <mergeCell ref="A15:J15"/>
    <mergeCell ref="L15:P15"/>
    <mergeCell ref="A13:AB13"/>
    <mergeCell ref="W9:AB9"/>
    <mergeCell ref="X15:AB15"/>
    <mergeCell ref="A9:I9"/>
    <mergeCell ref="A11:I11"/>
    <mergeCell ref="K9:O9"/>
    <mergeCell ref="A10:I10"/>
    <mergeCell ref="R15:V15"/>
    <mergeCell ref="A32:AB32"/>
    <mergeCell ref="A33:Q33"/>
    <mergeCell ref="R33:S33"/>
    <mergeCell ref="T33:AB33"/>
    <mergeCell ref="A31:Q31"/>
    <mergeCell ref="R31:S31"/>
    <mergeCell ref="T31:AB31"/>
    <mergeCell ref="A29:Q29"/>
    <mergeCell ref="A59:C59"/>
    <mergeCell ref="A62:AB62"/>
    <mergeCell ref="A61:C61"/>
    <mergeCell ref="V61:AA61"/>
    <mergeCell ref="L61:U61"/>
    <mergeCell ref="J59:K59"/>
    <mergeCell ref="J61:K61"/>
    <mergeCell ref="V59:AA59"/>
    <mergeCell ref="A63:C63"/>
    <mergeCell ref="J63:K63"/>
    <mergeCell ref="A64:K64"/>
    <mergeCell ref="V64:AB64"/>
    <mergeCell ref="V63:AA63"/>
    <mergeCell ref="L63:U64"/>
  </mergeCells>
  <printOptions horizontalCentered="1" verticalCentered="1"/>
  <pageMargins left="0.1968503937007874" right="0.1968503937007874" top="0.5905511811023623" bottom="0.3937007874015748" header="0.5118110236220472" footer="0.5118110236220472"/>
  <pageSetup fitToHeight="1" fitToWidth="1" horizontalDpi="600" verticalDpi="600" orientation="portrait" paperSize="9" scale="81"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CD64"/>
  <sheetViews>
    <sheetView workbookViewId="0" topLeftCell="A1">
      <selection activeCell="M7" sqref="M7:X7"/>
    </sheetView>
  </sheetViews>
  <sheetFormatPr defaultColWidth="9.140625" defaultRowHeight="12.75"/>
  <cols>
    <col min="1" max="2" width="2.421875" style="157" customWidth="1"/>
    <col min="3" max="3" width="16.7109375" style="157" customWidth="1"/>
    <col min="4" max="4" width="3.140625" style="157" customWidth="1"/>
    <col min="5" max="5" width="1.7109375" style="157" customWidth="1"/>
    <col min="6" max="40" width="2.421875" style="157" customWidth="1"/>
    <col min="41" max="80" width="9.140625" style="28" customWidth="1"/>
    <col min="81" max="16384" width="9.140625" style="157" customWidth="1"/>
  </cols>
  <sheetData>
    <row r="1" spans="1:82" ht="15.75">
      <c r="A1" s="1330" t="s">
        <v>274</v>
      </c>
      <c r="B1" s="462"/>
      <c r="C1" s="483"/>
      <c r="D1" s="1332" t="s">
        <v>392</v>
      </c>
      <c r="E1" s="1333"/>
      <c r="F1" s="1333"/>
      <c r="G1" s="1333"/>
      <c r="H1" s="1333"/>
      <c r="I1" s="1333"/>
      <c r="J1" s="1333"/>
      <c r="K1" s="462"/>
      <c r="L1" s="462"/>
      <c r="M1" s="462"/>
      <c r="N1" s="462"/>
      <c r="O1" s="462"/>
      <c r="P1" s="462"/>
      <c r="Q1" s="462"/>
      <c r="R1" s="462"/>
      <c r="S1" s="462"/>
      <c r="T1" s="462"/>
      <c r="U1" s="462"/>
      <c r="V1" s="462"/>
      <c r="W1" s="462"/>
      <c r="X1" s="462"/>
      <c r="Y1" s="462"/>
      <c r="Z1" s="462"/>
      <c r="AA1" s="462"/>
      <c r="AB1" s="462"/>
      <c r="AC1" s="462"/>
      <c r="AD1" s="462"/>
      <c r="AE1" s="462"/>
      <c r="AF1" s="462"/>
      <c r="AG1" s="462"/>
      <c r="AH1" s="462"/>
      <c r="AI1" s="1331"/>
      <c r="AJ1" s="1331"/>
      <c r="AK1" s="1331"/>
      <c r="AL1" s="1331"/>
      <c r="AM1" s="1331"/>
      <c r="AN1" s="1331"/>
      <c r="CC1" s="28"/>
      <c r="CD1" s="28"/>
    </row>
    <row r="2" spans="1:82" ht="12.75">
      <c r="A2" s="1337" t="s">
        <v>275</v>
      </c>
      <c r="B2" s="1337"/>
      <c r="C2" s="1338"/>
      <c r="D2" s="1334" t="s">
        <v>253</v>
      </c>
      <c r="E2" s="1335"/>
      <c r="F2" s="1335"/>
      <c r="G2" s="1335"/>
      <c r="H2" s="1335"/>
      <c r="I2" s="1335"/>
      <c r="J2" s="1335"/>
      <c r="K2" s="1336"/>
      <c r="L2" s="1336"/>
      <c r="M2" s="1336"/>
      <c r="N2" s="1336"/>
      <c r="O2" s="1336"/>
      <c r="P2" s="1336"/>
      <c r="Q2" s="1336"/>
      <c r="R2" s="1336"/>
      <c r="S2" s="1336"/>
      <c r="T2" s="1336"/>
      <c r="U2" s="1336"/>
      <c r="V2" s="1336"/>
      <c r="W2" s="1336"/>
      <c r="X2" s="1336"/>
      <c r="Y2" s="1336"/>
      <c r="Z2" s="1336"/>
      <c r="AA2" s="1336"/>
      <c r="AB2" s="1336"/>
      <c r="AC2" s="1336"/>
      <c r="AD2" s="1336"/>
      <c r="AE2" s="1336"/>
      <c r="AF2" s="1336"/>
      <c r="AG2" s="1336"/>
      <c r="AH2" s="1336"/>
      <c r="AI2" s="1331"/>
      <c r="AJ2" s="1331"/>
      <c r="AK2" s="1331"/>
      <c r="AL2" s="1331"/>
      <c r="AM2" s="1331"/>
      <c r="AN2" s="1331"/>
      <c r="CC2" s="28"/>
      <c r="CD2" s="28"/>
    </row>
    <row r="3" spans="1:82" ht="12.75">
      <c r="A3" s="1330" t="s">
        <v>274</v>
      </c>
      <c r="B3" s="462"/>
      <c r="C3" s="483"/>
      <c r="D3" s="151"/>
      <c r="E3" s="165"/>
      <c r="F3" s="165"/>
      <c r="G3" s="165"/>
      <c r="H3" s="165"/>
      <c r="I3" s="165"/>
      <c r="J3" s="165"/>
      <c r="K3" s="152"/>
      <c r="L3" s="165"/>
      <c r="M3" s="165"/>
      <c r="N3" s="165"/>
      <c r="O3" s="165"/>
      <c r="P3" s="165"/>
      <c r="Q3" s="165"/>
      <c r="R3" s="1339">
        <f>+SP1!W7</f>
      </c>
      <c r="S3" s="1340"/>
      <c r="T3" s="1340"/>
      <c r="U3" s="1340"/>
      <c r="V3" s="1340"/>
      <c r="W3" s="1340"/>
      <c r="X3" s="1340"/>
      <c r="Y3" s="1341"/>
      <c r="Z3" s="1342"/>
      <c r="AA3" s="462"/>
      <c r="AB3" s="462"/>
      <c r="AC3" s="462"/>
      <c r="AD3" s="462"/>
      <c r="AE3" s="462"/>
      <c r="AF3" s="462"/>
      <c r="AG3" s="462"/>
      <c r="AH3" s="153"/>
      <c r="AI3" s="1331"/>
      <c r="AJ3" s="1331"/>
      <c r="AK3" s="1331"/>
      <c r="AL3" s="1331"/>
      <c r="AM3" s="1331"/>
      <c r="AN3" s="1331"/>
      <c r="CC3" s="28"/>
      <c r="CD3" s="28"/>
    </row>
    <row r="4" spans="1:40" ht="4.5" customHeight="1">
      <c r="A4" s="1211"/>
      <c r="B4" s="1211"/>
      <c r="C4" s="1211"/>
      <c r="D4" s="1211"/>
      <c r="E4" s="1211"/>
      <c r="F4" s="1211"/>
      <c r="G4" s="1211"/>
      <c r="H4" s="1211"/>
      <c r="I4" s="1211"/>
      <c r="J4" s="1211"/>
      <c r="K4" s="1211"/>
      <c r="L4" s="1211"/>
      <c r="M4" s="1211"/>
      <c r="N4" s="1211"/>
      <c r="O4" s="1211"/>
      <c r="P4" s="1211"/>
      <c r="Q4" s="1211"/>
      <c r="R4" s="1211"/>
      <c r="S4" s="1211"/>
      <c r="T4" s="1211"/>
      <c r="U4" s="1211"/>
      <c r="V4" s="1211"/>
      <c r="W4" s="1211"/>
      <c r="X4" s="1211"/>
      <c r="Y4" s="1211"/>
      <c r="Z4" s="1211"/>
      <c r="AA4" s="462"/>
      <c r="AB4" s="462"/>
      <c r="AC4" s="462"/>
      <c r="AD4" s="462"/>
      <c r="AE4" s="462"/>
      <c r="AF4" s="462"/>
      <c r="AG4" s="462"/>
      <c r="AH4" s="462"/>
      <c r="AI4" s="462"/>
      <c r="AJ4" s="462"/>
      <c r="AK4" s="462"/>
      <c r="AL4" s="462"/>
      <c r="AM4" s="462"/>
      <c r="AN4" s="462"/>
    </row>
    <row r="5" spans="1:40" ht="12.75">
      <c r="A5" s="1315" t="s">
        <v>583</v>
      </c>
      <c r="B5" s="1315"/>
      <c r="C5" s="1315"/>
      <c r="D5" s="1315"/>
      <c r="E5" s="1315"/>
      <c r="F5" s="1315"/>
      <c r="G5" s="1315"/>
      <c r="H5" s="1315"/>
      <c r="I5" s="1315"/>
      <c r="J5" s="1315"/>
      <c r="K5" s="1315"/>
      <c r="L5" s="1315"/>
      <c r="M5" s="1315"/>
      <c r="N5" s="1315"/>
      <c r="O5" s="1315"/>
      <c r="P5" s="1315"/>
      <c r="Q5" s="1315"/>
      <c r="R5" s="1315"/>
      <c r="S5" s="1315"/>
      <c r="T5" s="1315"/>
      <c r="U5" s="1315"/>
      <c r="V5" s="1315"/>
      <c r="W5" s="1315"/>
      <c r="X5" s="1315"/>
      <c r="Y5" s="1315"/>
      <c r="Z5" s="1315"/>
      <c r="AA5" s="1315"/>
      <c r="AB5" s="1315"/>
      <c r="AC5" s="1315"/>
      <c r="AD5" s="1315"/>
      <c r="AE5" s="1315"/>
      <c r="AF5" s="1315"/>
      <c r="AG5" s="1315"/>
      <c r="AH5" s="1315"/>
      <c r="AI5" s="1315"/>
      <c r="AJ5" s="1315"/>
      <c r="AK5" s="1315"/>
      <c r="AL5" s="1315"/>
      <c r="AM5" s="1315"/>
      <c r="AN5" s="1315"/>
    </row>
    <row r="6" ht="4.5" customHeight="1"/>
    <row r="7" spans="1:40" ht="22.5" customHeight="1">
      <c r="A7" s="1237" t="s">
        <v>669</v>
      </c>
      <c r="B7" s="1238"/>
      <c r="C7" s="1238"/>
      <c r="D7" s="1239"/>
      <c r="E7" s="1239"/>
      <c r="F7" s="1239"/>
      <c r="G7" s="1239"/>
      <c r="H7" s="1239"/>
      <c r="I7" s="1239"/>
      <c r="J7" s="1239"/>
      <c r="K7" s="1239"/>
      <c r="L7" s="1240"/>
      <c r="M7" s="1243">
        <f>+IF(SP1!V63&lt;0,-SP1!V63,0)</f>
        <v>0</v>
      </c>
      <c r="N7" s="1139"/>
      <c r="O7" s="1139"/>
      <c r="P7" s="1139"/>
      <c r="Q7" s="1139"/>
      <c r="R7" s="1139"/>
      <c r="S7" s="1139"/>
      <c r="T7" s="1139"/>
      <c r="U7" s="1139"/>
      <c r="V7" s="1139"/>
      <c r="W7" s="1139"/>
      <c r="X7" s="1140"/>
      <c r="Y7" s="1235" t="s">
        <v>331</v>
      </c>
      <c r="Z7" s="1236"/>
      <c r="AA7" s="1236"/>
      <c r="AB7" s="1236"/>
      <c r="AC7" s="1236"/>
      <c r="AD7" s="1236"/>
      <c r="AE7" s="1236"/>
      <c r="AF7" s="1236"/>
      <c r="AG7" s="1236"/>
      <c r="AH7" s="1236"/>
      <c r="AI7" s="1236"/>
      <c r="AJ7" s="1236"/>
      <c r="AK7" s="1236"/>
      <c r="AL7" s="1236"/>
      <c r="AM7" s="1236"/>
      <c r="AN7" s="1236"/>
    </row>
    <row r="8" spans="1:40" ht="15" customHeight="1">
      <c r="A8" s="1241" t="s">
        <v>391</v>
      </c>
      <c r="B8" s="1242"/>
      <c r="C8" s="1242"/>
      <c r="D8" s="1242"/>
      <c r="E8" s="1242"/>
      <c r="F8" s="1242"/>
      <c r="G8" s="1242"/>
      <c r="H8" s="1242"/>
      <c r="I8" s="1242"/>
      <c r="J8" s="1242"/>
      <c r="K8" s="1242"/>
      <c r="L8" s="1242"/>
      <c r="M8" s="1242"/>
      <c r="N8" s="1242"/>
      <c r="O8" s="1242"/>
      <c r="P8" s="1242"/>
      <c r="Q8" s="1242"/>
      <c r="R8" s="1242"/>
      <c r="S8" s="1242"/>
      <c r="T8" s="1242"/>
      <c r="U8" s="1242"/>
      <c r="V8" s="1242"/>
      <c r="W8" s="1242"/>
      <c r="X8" s="1242"/>
      <c r="Y8" s="1242"/>
      <c r="Z8" s="1242"/>
      <c r="AA8" s="1242"/>
      <c r="AB8" s="1242"/>
      <c r="AC8" s="1242"/>
      <c r="AD8" s="1242"/>
      <c r="AE8" s="1242"/>
      <c r="AF8" s="1242"/>
      <c r="AG8" s="1242"/>
      <c r="AH8" s="1242"/>
      <c r="AI8" s="1242"/>
      <c r="AJ8" s="1242"/>
      <c r="AK8" s="1242"/>
      <c r="AL8" s="1242"/>
      <c r="AM8" s="1242"/>
      <c r="AN8" s="1242"/>
    </row>
    <row r="9" spans="1:80" s="227" customFormat="1" ht="9.75" customHeight="1">
      <c r="A9" s="1248" t="s">
        <v>484</v>
      </c>
      <c r="B9" s="482"/>
      <c r="C9" s="482"/>
      <c r="D9" s="482"/>
      <c r="E9" s="482"/>
      <c r="F9" s="1233" t="s">
        <v>486</v>
      </c>
      <c r="G9" s="934"/>
      <c r="H9" s="1230"/>
      <c r="I9" s="1233" t="s">
        <v>487</v>
      </c>
      <c r="J9" s="934"/>
      <c r="K9" s="1230"/>
      <c r="L9" s="1233" t="s">
        <v>488</v>
      </c>
      <c r="M9" s="934"/>
      <c r="N9" s="1230"/>
      <c r="O9" s="1233" t="s">
        <v>489</v>
      </c>
      <c r="P9" s="934"/>
      <c r="Q9" s="1230"/>
      <c r="R9" s="1233" t="s">
        <v>490</v>
      </c>
      <c r="S9" s="934"/>
      <c r="T9" s="1230"/>
      <c r="U9" s="1233" t="s">
        <v>491</v>
      </c>
      <c r="V9" s="934"/>
      <c r="W9" s="1230"/>
      <c r="X9" s="1233" t="s">
        <v>508</v>
      </c>
      <c r="Y9" s="934"/>
      <c r="Z9" s="1230"/>
      <c r="AA9" s="1233" t="s">
        <v>509</v>
      </c>
      <c r="AB9" s="934"/>
      <c r="AC9" s="1230"/>
      <c r="AD9" s="1233" t="s">
        <v>510</v>
      </c>
      <c r="AE9" s="934"/>
      <c r="AF9" s="1230"/>
      <c r="AG9" s="1233" t="s">
        <v>511</v>
      </c>
      <c r="AH9" s="934"/>
      <c r="AI9" s="1230"/>
      <c r="AJ9" s="1233" t="s">
        <v>512</v>
      </c>
      <c r="AK9" s="934"/>
      <c r="AL9" s="1230"/>
      <c r="AM9" s="1233" t="s">
        <v>513</v>
      </c>
      <c r="AN9" s="934"/>
      <c r="AO9" s="1234"/>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row>
    <row r="10" spans="1:41" ht="22.5" customHeight="1">
      <c r="A10" s="482"/>
      <c r="B10" s="482"/>
      <c r="C10" s="482"/>
      <c r="D10" s="482"/>
      <c r="E10" s="482"/>
      <c r="F10" s="1231"/>
      <c r="G10" s="1232"/>
      <c r="H10" s="1230"/>
      <c r="I10" s="1231"/>
      <c r="J10" s="1232"/>
      <c r="K10" s="1230"/>
      <c r="L10" s="1231"/>
      <c r="M10" s="1232"/>
      <c r="N10" s="1230"/>
      <c r="O10" s="1231"/>
      <c r="P10" s="1232"/>
      <c r="Q10" s="1230"/>
      <c r="R10" s="1231"/>
      <c r="S10" s="1232"/>
      <c r="T10" s="1230"/>
      <c r="U10" s="1231"/>
      <c r="V10" s="1232"/>
      <c r="W10" s="1230"/>
      <c r="X10" s="1231"/>
      <c r="Y10" s="1232"/>
      <c r="Z10" s="1230"/>
      <c r="AA10" s="1231"/>
      <c r="AB10" s="1232"/>
      <c r="AC10" s="1230"/>
      <c r="AD10" s="1231"/>
      <c r="AE10" s="1232"/>
      <c r="AF10" s="1230"/>
      <c r="AG10" s="1231"/>
      <c r="AH10" s="1232"/>
      <c r="AI10" s="1230"/>
      <c r="AJ10" s="1231"/>
      <c r="AK10" s="1232"/>
      <c r="AL10" s="1230"/>
      <c r="AM10" s="1231"/>
      <c r="AN10" s="1232"/>
      <c r="AO10" s="1234"/>
    </row>
    <row r="11" spans="1:40" ht="4.5" customHeight="1">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row>
    <row r="12" spans="1:40" ht="12.75">
      <c r="A12" s="1245" t="s">
        <v>668</v>
      </c>
      <c r="B12" s="1245"/>
      <c r="C12" s="1245"/>
      <c r="D12" s="1245"/>
      <c r="E12" s="1245"/>
      <c r="F12" s="1245"/>
      <c r="G12" s="1245"/>
      <c r="H12" s="1245"/>
      <c r="I12" s="1245"/>
      <c r="J12" s="1245"/>
      <c r="K12" s="1245"/>
      <c r="L12" s="1245"/>
      <c r="M12" s="1245"/>
      <c r="N12" s="1245"/>
      <c r="O12" s="1245"/>
      <c r="P12" s="1245"/>
      <c r="Q12" s="1245"/>
      <c r="R12" s="1245"/>
      <c r="S12" s="1245"/>
      <c r="T12" s="1245"/>
      <c r="U12" s="1245"/>
      <c r="V12" s="1245"/>
      <c r="W12" s="1245"/>
      <c r="X12" s="1245"/>
      <c r="Y12" s="1245"/>
      <c r="Z12" s="1245"/>
      <c r="AA12" s="1245"/>
      <c r="AB12" s="1245"/>
      <c r="AC12" s="1245"/>
      <c r="AD12" s="1245"/>
      <c r="AE12" s="1245"/>
      <c r="AF12" s="1245"/>
      <c r="AG12" s="1245"/>
      <c r="AH12" s="1245"/>
      <c r="AI12" s="1245"/>
      <c r="AJ12" s="1245"/>
      <c r="AK12" s="1245"/>
      <c r="AL12" s="1245"/>
      <c r="AM12" s="1245"/>
      <c r="AN12" s="1245"/>
    </row>
    <row r="13" spans="1:40" ht="12.75">
      <c r="A13" s="1246"/>
      <c r="B13" s="1247"/>
      <c r="C13" s="1247"/>
      <c r="D13" s="1246" t="s">
        <v>563</v>
      </c>
      <c r="E13" s="1246"/>
      <c r="F13" s="1246"/>
      <c r="G13" s="1246"/>
      <c r="H13" s="1246"/>
      <c r="I13" s="1246"/>
      <c r="J13" s="1246"/>
      <c r="K13" s="1246"/>
      <c r="L13" s="1246"/>
      <c r="M13" s="1246"/>
      <c r="N13" s="1246"/>
      <c r="O13" s="1246"/>
      <c r="P13" s="1246"/>
      <c r="Q13" s="1246"/>
      <c r="R13" s="1246"/>
      <c r="S13" s="1246"/>
      <c r="T13" s="1246"/>
      <c r="U13" s="1246"/>
      <c r="V13" s="1246"/>
      <c r="W13" s="1247"/>
      <c r="X13" s="1247"/>
      <c r="Y13" s="1247"/>
      <c r="Z13" s="1247"/>
      <c r="AA13" s="1244"/>
      <c r="AB13" s="1244"/>
      <c r="AC13" s="1244"/>
      <c r="AD13" s="1244"/>
      <c r="AE13" s="1244"/>
      <c r="AF13" s="1244"/>
      <c r="AG13" s="1244"/>
      <c r="AH13" s="1244"/>
      <c r="AI13" s="1244"/>
      <c r="AJ13" s="1244"/>
      <c r="AK13" s="1244"/>
      <c r="AL13" s="1244"/>
      <c r="AM13" s="1244"/>
      <c r="AN13" s="1244"/>
    </row>
    <row r="14" spans="1:40" ht="15" customHeight="1">
      <c r="A14" s="339" t="s">
        <v>463</v>
      </c>
      <c r="B14" s="160"/>
      <c r="C14" s="325" t="s">
        <v>485</v>
      </c>
      <c r="D14" s="1249"/>
      <c r="E14" s="1250"/>
      <c r="F14" s="1250"/>
      <c r="G14" s="1250"/>
      <c r="H14" s="1250"/>
      <c r="I14" s="1250"/>
      <c r="J14" s="1250"/>
      <c r="K14" s="1250"/>
      <c r="L14" s="1250"/>
      <c r="M14" s="1250"/>
      <c r="N14" s="1250"/>
      <c r="O14" s="1250"/>
      <c r="P14" s="1250"/>
      <c r="Q14" s="1250"/>
      <c r="R14" s="1250"/>
      <c r="S14" s="1250"/>
      <c r="T14" s="1250"/>
      <c r="U14" s="1250"/>
      <c r="V14" s="1250"/>
      <c r="W14" s="1250"/>
      <c r="X14" s="1250"/>
      <c r="Y14" s="1250"/>
      <c r="Z14" s="1251"/>
      <c r="AA14" s="1244"/>
      <c r="AB14" s="1244"/>
      <c r="AC14" s="1244"/>
      <c r="AD14" s="1244"/>
      <c r="AE14" s="1244"/>
      <c r="AF14" s="1244"/>
      <c r="AG14" s="1244"/>
      <c r="AH14" s="1244"/>
      <c r="AI14" s="1244"/>
      <c r="AJ14" s="1244"/>
      <c r="AK14" s="1244"/>
      <c r="AL14" s="1244"/>
      <c r="AM14" s="1244"/>
      <c r="AN14" s="1244"/>
    </row>
    <row r="15" spans="1:80" s="158" customFormat="1" ht="9.75" customHeight="1">
      <c r="A15" s="1246"/>
      <c r="B15" s="1247"/>
      <c r="C15" s="1247"/>
      <c r="D15" s="340" t="s">
        <v>564</v>
      </c>
      <c r="E15" s="340"/>
      <c r="F15" s="340"/>
      <c r="G15" s="340"/>
      <c r="H15" s="340"/>
      <c r="I15" s="340"/>
      <c r="J15" s="340"/>
      <c r="K15" s="340"/>
      <c r="L15" s="1257" t="s">
        <v>565</v>
      </c>
      <c r="M15" s="1257"/>
      <c r="N15" s="1257"/>
      <c r="O15" s="1257"/>
      <c r="P15" s="1257"/>
      <c r="Q15" s="1257"/>
      <c r="R15" s="1257"/>
      <c r="S15" s="1257"/>
      <c r="T15" s="1257"/>
      <c r="U15" s="340"/>
      <c r="V15" s="1257" t="s">
        <v>453</v>
      </c>
      <c r="W15" s="1257"/>
      <c r="X15" s="1257"/>
      <c r="Y15" s="1257"/>
      <c r="Z15" s="340"/>
      <c r="AA15" s="340"/>
      <c r="AB15" s="1261" t="s">
        <v>634</v>
      </c>
      <c r="AC15" s="1247"/>
      <c r="AD15" s="1247"/>
      <c r="AE15" s="1247"/>
      <c r="AF15" s="1247"/>
      <c r="AG15" s="1247"/>
      <c r="AH15" s="340"/>
      <c r="AI15" s="1261" t="s">
        <v>567</v>
      </c>
      <c r="AJ15" s="1261"/>
      <c r="AK15" s="1261"/>
      <c r="AL15" s="1261"/>
      <c r="AM15" s="1247"/>
      <c r="AN15" s="1247"/>
      <c r="AO15" s="159"/>
      <c r="AP15" s="159"/>
      <c r="AQ15" s="159"/>
      <c r="AR15" s="159"/>
      <c r="AS15" s="159"/>
      <c r="AT15" s="159"/>
      <c r="AU15" s="159"/>
      <c r="AV15" s="159"/>
      <c r="AW15" s="159"/>
      <c r="AX15" s="159"/>
      <c r="AY15" s="159"/>
      <c r="AZ15" s="159"/>
      <c r="BA15" s="159"/>
      <c r="BB15" s="159"/>
      <c r="BC15" s="159"/>
      <c r="BD15" s="159"/>
      <c r="BE15" s="159"/>
      <c r="BF15" s="159"/>
      <c r="BG15" s="159"/>
      <c r="BH15" s="159"/>
      <c r="BI15" s="159"/>
      <c r="BJ15" s="159"/>
      <c r="BK15" s="159"/>
      <c r="BL15" s="159"/>
      <c r="BM15" s="159"/>
      <c r="BN15" s="159"/>
      <c r="BO15" s="159"/>
      <c r="BP15" s="159"/>
      <c r="BQ15" s="159"/>
      <c r="BR15" s="159"/>
      <c r="BS15" s="159"/>
      <c r="BT15" s="159"/>
      <c r="BU15" s="159"/>
      <c r="BV15" s="159"/>
      <c r="BW15" s="159"/>
      <c r="BX15" s="159"/>
      <c r="BY15" s="159"/>
      <c r="BZ15" s="159"/>
      <c r="CA15" s="159"/>
      <c r="CB15" s="159"/>
    </row>
    <row r="16" spans="1:40" ht="15" customHeight="1">
      <c r="A16" s="1247"/>
      <c r="B16" s="1247"/>
      <c r="C16" s="1247"/>
      <c r="D16" s="1260"/>
      <c r="E16" s="1208"/>
      <c r="F16" s="1208"/>
      <c r="G16" s="1208"/>
      <c r="H16" s="1208"/>
      <c r="I16" s="1208"/>
      <c r="J16" s="1209"/>
      <c r="K16" s="342" t="s">
        <v>270</v>
      </c>
      <c r="L16" s="1252">
        <f>+ZAKL_DATA!B32</f>
        <v>0</v>
      </c>
      <c r="M16" s="1253"/>
      <c r="N16" s="1253"/>
      <c r="O16" s="1253"/>
      <c r="P16" s="1253"/>
      <c r="Q16" s="1253"/>
      <c r="R16" s="1253"/>
      <c r="S16" s="1253"/>
      <c r="T16" s="1254"/>
      <c r="U16" s="342" t="s">
        <v>566</v>
      </c>
      <c r="V16" s="1252">
        <f>+ZAKL_DATA!B33</f>
        <v>0</v>
      </c>
      <c r="W16" s="1255"/>
      <c r="X16" s="1255"/>
      <c r="Y16" s="1256"/>
      <c r="Z16" s="1258"/>
      <c r="AA16" s="1259"/>
      <c r="AB16" s="1265">
        <f>+R3</f>
      </c>
      <c r="AC16" s="1255"/>
      <c r="AD16" s="1255"/>
      <c r="AE16" s="1255"/>
      <c r="AF16" s="1255"/>
      <c r="AG16" s="1256"/>
      <c r="AH16" s="339"/>
      <c r="AI16" s="1252"/>
      <c r="AJ16" s="1262"/>
      <c r="AK16" s="1262"/>
      <c r="AL16" s="1262"/>
      <c r="AM16" s="1263"/>
      <c r="AN16" s="1264"/>
    </row>
    <row r="17" spans="1:40" ht="9.75" customHeight="1">
      <c r="A17" s="1136"/>
      <c r="B17" s="1136"/>
      <c r="C17" s="1136"/>
      <c r="D17" s="1136"/>
      <c r="E17" s="1136"/>
      <c r="F17" s="1136"/>
      <c r="G17" s="1136"/>
      <c r="H17" s="1136"/>
      <c r="I17" s="1136"/>
      <c r="J17" s="1136"/>
      <c r="K17" s="1136"/>
      <c r="L17" s="1136"/>
      <c r="M17" s="1136"/>
      <c r="N17" s="1136"/>
      <c r="O17" s="1136"/>
      <c r="P17" s="1136"/>
      <c r="Q17" s="1136"/>
      <c r="R17" s="1136"/>
      <c r="S17" s="1136"/>
      <c r="T17" s="1136"/>
      <c r="U17" s="1136"/>
      <c r="V17" s="1136"/>
      <c r="W17" s="1136"/>
      <c r="X17" s="1136"/>
      <c r="Y17" s="1136"/>
      <c r="Z17" s="1136"/>
      <c r="AA17" s="1136"/>
      <c r="AB17" s="1136"/>
      <c r="AC17" s="1136"/>
      <c r="AD17" s="1136"/>
      <c r="AE17" s="1136"/>
      <c r="AF17" s="1136"/>
      <c r="AG17" s="1136"/>
      <c r="AH17" s="1136"/>
      <c r="AI17" s="1136"/>
      <c r="AJ17" s="1136"/>
      <c r="AK17" s="1136"/>
      <c r="AL17" s="1136"/>
      <c r="AM17" s="1136"/>
      <c r="AN17" s="1136"/>
    </row>
    <row r="18" spans="1:40" ht="9.75" customHeight="1">
      <c r="A18" s="161"/>
      <c r="B18" s="161"/>
      <c r="C18" s="161"/>
      <c r="D18" s="1246" t="s">
        <v>156</v>
      </c>
      <c r="E18" s="1246"/>
      <c r="F18" s="1246"/>
      <c r="G18" s="1246"/>
      <c r="H18" s="1246"/>
      <c r="I18" s="1246"/>
      <c r="J18" s="1246"/>
      <c r="K18" s="1246"/>
      <c r="L18" s="1246"/>
      <c r="M18" s="1246"/>
      <c r="N18" s="1246"/>
      <c r="O18" s="1246"/>
      <c r="P18" s="1246"/>
      <c r="Q18" s="1246"/>
      <c r="R18" s="1246"/>
      <c r="S18" s="1246"/>
      <c r="T18" s="1246"/>
      <c r="U18" s="1246"/>
      <c r="V18" s="1136"/>
      <c r="W18" s="1246" t="s">
        <v>155</v>
      </c>
      <c r="X18" s="1246"/>
      <c r="Y18" s="1246"/>
      <c r="Z18" s="1246"/>
      <c r="AA18" s="1246"/>
      <c r="AB18" s="1246"/>
      <c r="AC18" s="1246"/>
      <c r="AD18" s="1136"/>
      <c r="AE18" s="1246" t="s">
        <v>192</v>
      </c>
      <c r="AF18" s="1246"/>
      <c r="AG18" s="1246"/>
      <c r="AH18" s="1246"/>
      <c r="AI18" s="1246"/>
      <c r="AJ18" s="1246"/>
      <c r="AK18" s="1246"/>
      <c r="AL18" s="1136"/>
      <c r="AM18" s="1136"/>
      <c r="AN18" s="1136"/>
    </row>
    <row r="19" spans="1:40" ht="15" customHeight="1">
      <c r="A19" s="324" t="s">
        <v>464</v>
      </c>
      <c r="B19" s="160"/>
      <c r="C19" s="1269" t="s">
        <v>568</v>
      </c>
      <c r="D19" s="1266" t="str">
        <f>IF(EXACT("X",B19),+SP1!A7," ")</f>
        <v> </v>
      </c>
      <c r="E19" s="1267"/>
      <c r="F19" s="1267"/>
      <c r="G19" s="1267"/>
      <c r="H19" s="1267"/>
      <c r="I19" s="1267"/>
      <c r="J19" s="1267"/>
      <c r="K19" s="1267"/>
      <c r="L19" s="1267"/>
      <c r="M19" s="1267"/>
      <c r="N19" s="1267"/>
      <c r="O19" s="1267"/>
      <c r="P19" s="1267"/>
      <c r="Q19" s="1267"/>
      <c r="R19" s="1267"/>
      <c r="S19" s="1267"/>
      <c r="T19" s="1267"/>
      <c r="U19" s="1268"/>
      <c r="V19" s="1136"/>
      <c r="W19" s="1266" t="str">
        <f>IF(EXACT("X",B19),+SP1!D7," ")</f>
        <v> </v>
      </c>
      <c r="X19" s="1267"/>
      <c r="Y19" s="1267"/>
      <c r="Z19" s="1267"/>
      <c r="AA19" s="1267"/>
      <c r="AB19" s="1267"/>
      <c r="AC19" s="1268"/>
      <c r="AD19" s="1136"/>
      <c r="AE19" s="1266" t="str">
        <f>IF(EXACT("X",B19),+SP1!K7," ")</f>
        <v> </v>
      </c>
      <c r="AF19" s="1267"/>
      <c r="AG19" s="1267"/>
      <c r="AH19" s="1267"/>
      <c r="AI19" s="1267"/>
      <c r="AJ19" s="1267"/>
      <c r="AK19" s="1268"/>
      <c r="AL19" s="1136"/>
      <c r="AM19" s="1136"/>
      <c r="AN19" s="1136"/>
    </row>
    <row r="20" spans="1:40" ht="9.75" customHeight="1">
      <c r="A20" s="161"/>
      <c r="B20" s="161"/>
      <c r="C20" s="513"/>
      <c r="D20" s="1246" t="s">
        <v>569</v>
      </c>
      <c r="E20" s="1246"/>
      <c r="F20" s="1246"/>
      <c r="G20" s="1246"/>
      <c r="H20" s="1246"/>
      <c r="I20" s="1246"/>
      <c r="J20" s="1246"/>
      <c r="K20" s="1246"/>
      <c r="L20" s="1246"/>
      <c r="M20" s="1246"/>
      <c r="N20" s="1246"/>
      <c r="O20" s="1246"/>
      <c r="P20" s="1246"/>
      <c r="Q20" s="1246"/>
      <c r="R20" s="1246"/>
      <c r="S20" s="1246"/>
      <c r="T20" s="1246"/>
      <c r="U20" s="1246"/>
      <c r="V20" s="934"/>
      <c r="W20" s="934"/>
      <c r="X20" s="934"/>
      <c r="Y20" s="934"/>
      <c r="Z20" s="934"/>
      <c r="AA20" s="934"/>
      <c r="AB20" s="934"/>
      <c r="AC20" s="934"/>
      <c r="AD20" s="1136"/>
      <c r="AE20" s="1246" t="s">
        <v>570</v>
      </c>
      <c r="AF20" s="1246"/>
      <c r="AG20" s="1246"/>
      <c r="AH20" s="1246"/>
      <c r="AI20" s="1246"/>
      <c r="AJ20" s="1246"/>
      <c r="AK20" s="1246"/>
      <c r="AL20" s="1136"/>
      <c r="AM20" s="1136"/>
      <c r="AN20" s="1136"/>
    </row>
    <row r="21" spans="1:40" ht="15" customHeight="1">
      <c r="A21" s="1136"/>
      <c r="B21" s="1136"/>
      <c r="C21" s="1136"/>
      <c r="D21" s="1266" t="str">
        <f>IF(EXACT("X",B19),+SP1!A9," ")</f>
        <v> </v>
      </c>
      <c r="E21" s="1267"/>
      <c r="F21" s="1267"/>
      <c r="G21" s="1267"/>
      <c r="H21" s="1267"/>
      <c r="I21" s="1267"/>
      <c r="J21" s="1267"/>
      <c r="K21" s="1267"/>
      <c r="L21" s="1267"/>
      <c r="M21" s="1267"/>
      <c r="N21" s="1267"/>
      <c r="O21" s="1267"/>
      <c r="P21" s="1267"/>
      <c r="Q21" s="1267"/>
      <c r="R21" s="1267"/>
      <c r="S21" s="1267"/>
      <c r="T21" s="1267"/>
      <c r="U21" s="1267"/>
      <c r="V21" s="1272"/>
      <c r="W21" s="1272"/>
      <c r="X21" s="1272"/>
      <c r="Y21" s="1272"/>
      <c r="Z21" s="1272"/>
      <c r="AA21" s="1272"/>
      <c r="AB21" s="1272"/>
      <c r="AC21" s="1273"/>
      <c r="AD21" s="1136"/>
      <c r="AE21" s="1266" t="str">
        <f>IF(EXACT("X",B19),+SP1!K9," ")</f>
        <v> </v>
      </c>
      <c r="AF21" s="1267"/>
      <c r="AG21" s="1267"/>
      <c r="AH21" s="1267"/>
      <c r="AI21" s="1267"/>
      <c r="AJ21" s="1267"/>
      <c r="AK21" s="1268"/>
      <c r="AL21" s="1136"/>
      <c r="AM21" s="1136"/>
      <c r="AN21" s="1136"/>
    </row>
    <row r="22" spans="1:40" ht="9.75" customHeight="1">
      <c r="A22" s="1136"/>
      <c r="B22" s="1136"/>
      <c r="C22" s="1136"/>
      <c r="D22" s="1270" t="s">
        <v>571</v>
      </c>
      <c r="E22" s="1270"/>
      <c r="F22" s="1270"/>
      <c r="G22" s="1270"/>
      <c r="H22" s="1270"/>
      <c r="I22" s="1270"/>
      <c r="J22" s="1270"/>
      <c r="K22" s="1270"/>
      <c r="L22" s="1270"/>
      <c r="M22" s="1270"/>
      <c r="N22" s="1270"/>
      <c r="O22" s="1270"/>
      <c r="P22" s="1270"/>
      <c r="Q22" s="1270"/>
      <c r="R22" s="1270"/>
      <c r="S22" s="1270"/>
      <c r="T22" s="1270"/>
      <c r="U22" s="1270"/>
      <c r="V22" s="1271"/>
      <c r="W22" s="1271"/>
      <c r="X22" s="1271"/>
      <c r="Y22" s="1271"/>
      <c r="Z22" s="1271"/>
      <c r="AA22" s="1271"/>
      <c r="AB22" s="1271"/>
      <c r="AC22" s="1271"/>
      <c r="AD22" s="1136"/>
      <c r="AE22" s="1270" t="s">
        <v>572</v>
      </c>
      <c r="AF22" s="1270"/>
      <c r="AG22" s="1270"/>
      <c r="AH22" s="1270"/>
      <c r="AI22" s="1270"/>
      <c r="AJ22" s="1270"/>
      <c r="AK22" s="1270"/>
      <c r="AL22" s="1136"/>
      <c r="AM22" s="1136"/>
      <c r="AN22" s="1136"/>
    </row>
    <row r="23" spans="1:40" ht="15" customHeight="1">
      <c r="A23" s="1136"/>
      <c r="B23" s="1136"/>
      <c r="C23" s="1136"/>
      <c r="D23" s="1266" t="str">
        <f>IF(EXACT("X",B19),+SP1!A11," ")</f>
        <v> </v>
      </c>
      <c r="E23" s="1267"/>
      <c r="F23" s="1267"/>
      <c r="G23" s="1267"/>
      <c r="H23" s="1267"/>
      <c r="I23" s="1267"/>
      <c r="J23" s="1267"/>
      <c r="K23" s="1267"/>
      <c r="L23" s="1267"/>
      <c r="M23" s="1267"/>
      <c r="N23" s="1267"/>
      <c r="O23" s="1267"/>
      <c r="P23" s="1267"/>
      <c r="Q23" s="1267"/>
      <c r="R23" s="1267"/>
      <c r="S23" s="1267"/>
      <c r="T23" s="1267"/>
      <c r="U23" s="1267"/>
      <c r="V23" s="1272"/>
      <c r="W23" s="1272"/>
      <c r="X23" s="1272"/>
      <c r="Y23" s="1272"/>
      <c r="Z23" s="1272"/>
      <c r="AA23" s="1272"/>
      <c r="AB23" s="1272"/>
      <c r="AC23" s="1273"/>
      <c r="AD23" s="1136"/>
      <c r="AE23" s="1266" t="str">
        <f>IF(EXACT("X",B19),+SP1!K11," ")</f>
        <v> </v>
      </c>
      <c r="AF23" s="1267"/>
      <c r="AG23" s="1267"/>
      <c r="AH23" s="1267"/>
      <c r="AI23" s="1267"/>
      <c r="AJ23" s="1267"/>
      <c r="AK23" s="1268"/>
      <c r="AL23" s="1136"/>
      <c r="AM23" s="1136"/>
      <c r="AN23" s="1136"/>
    </row>
    <row r="24" spans="1:40" ht="9.75" customHeight="1">
      <c r="A24" s="1136"/>
      <c r="B24" s="1136"/>
      <c r="C24" s="1136"/>
      <c r="D24" s="1246" t="s">
        <v>573</v>
      </c>
      <c r="E24" s="1246"/>
      <c r="F24" s="1246"/>
      <c r="G24" s="1246"/>
      <c r="H24" s="1246"/>
      <c r="I24" s="1246"/>
      <c r="J24" s="1246"/>
      <c r="K24" s="1246"/>
      <c r="L24" s="1246"/>
      <c r="M24" s="1246"/>
      <c r="N24" s="1246"/>
      <c r="O24" s="1246"/>
      <c r="P24" s="1246"/>
      <c r="Q24" s="1246"/>
      <c r="R24" s="1246"/>
      <c r="S24" s="1246"/>
      <c r="T24" s="1246"/>
      <c r="U24" s="1246"/>
      <c r="V24" s="934"/>
      <c r="W24" s="934"/>
      <c r="X24" s="934"/>
      <c r="Y24" s="934"/>
      <c r="Z24" s="934"/>
      <c r="AA24" s="934"/>
      <c r="AB24" s="934"/>
      <c r="AC24" s="934"/>
      <c r="AD24" s="934"/>
      <c r="AE24" s="934"/>
      <c r="AF24" s="934"/>
      <c r="AG24" s="934"/>
      <c r="AH24" s="934"/>
      <c r="AI24" s="934"/>
      <c r="AJ24" s="934"/>
      <c r="AK24" s="934"/>
      <c r="AL24" s="1136"/>
      <c r="AM24" s="1136"/>
      <c r="AN24" s="1136"/>
    </row>
    <row r="25" spans="1:40" ht="15" customHeight="1">
      <c r="A25" s="1136"/>
      <c r="B25" s="1136"/>
      <c r="C25" s="1136"/>
      <c r="D25" s="1266" t="str">
        <f>IF(EXACT("X",B19),+SP1!Q11," ")</f>
        <v> </v>
      </c>
      <c r="E25" s="1267"/>
      <c r="F25" s="1267"/>
      <c r="G25" s="1267"/>
      <c r="H25" s="1267"/>
      <c r="I25" s="1267"/>
      <c r="J25" s="1267"/>
      <c r="K25" s="1267"/>
      <c r="L25" s="1267"/>
      <c r="M25" s="1267"/>
      <c r="N25" s="1267"/>
      <c r="O25" s="1267"/>
      <c r="P25" s="1267"/>
      <c r="Q25" s="1267"/>
      <c r="R25" s="1267"/>
      <c r="S25" s="1267"/>
      <c r="T25" s="1267"/>
      <c r="U25" s="1267"/>
      <c r="V25" s="1272"/>
      <c r="W25" s="1272"/>
      <c r="X25" s="1272"/>
      <c r="Y25" s="1272"/>
      <c r="Z25" s="1272"/>
      <c r="AA25" s="1272"/>
      <c r="AB25" s="1272"/>
      <c r="AC25" s="1272"/>
      <c r="AD25" s="1272"/>
      <c r="AE25" s="1272"/>
      <c r="AF25" s="1272"/>
      <c r="AG25" s="1272"/>
      <c r="AH25" s="1272"/>
      <c r="AI25" s="1272"/>
      <c r="AJ25" s="1272"/>
      <c r="AK25" s="1273"/>
      <c r="AL25" s="1136"/>
      <c r="AM25" s="1136"/>
      <c r="AN25" s="1136"/>
    </row>
    <row r="26" spans="1:40" ht="4.5" customHeight="1">
      <c r="A26" s="1136"/>
      <c r="B26" s="1136"/>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36"/>
      <c r="AI26" s="1136"/>
      <c r="AJ26" s="1136"/>
      <c r="AK26" s="1136"/>
      <c r="AL26" s="1136"/>
      <c r="AM26" s="1136"/>
      <c r="AN26" s="1136"/>
    </row>
    <row r="27" spans="1:40" ht="12.75">
      <c r="A27" s="1352" t="s">
        <v>395</v>
      </c>
      <c r="B27" s="1352"/>
      <c r="C27" s="1352"/>
      <c r="D27" s="1352"/>
      <c r="E27" s="1352"/>
      <c r="F27" s="1352"/>
      <c r="G27" s="1352"/>
      <c r="H27" s="1352"/>
      <c r="I27" s="1352"/>
      <c r="J27" s="1352"/>
      <c r="K27" s="1352"/>
      <c r="L27" s="1352"/>
      <c r="M27" s="1352"/>
      <c r="N27" s="1352"/>
      <c r="O27" s="1352"/>
      <c r="P27" s="1352"/>
      <c r="Q27" s="1352"/>
      <c r="R27" s="1352"/>
      <c r="S27" s="1352"/>
      <c r="T27" s="1352"/>
      <c r="U27" s="1352"/>
      <c r="V27" s="1352"/>
      <c r="W27" s="1352"/>
      <c r="X27" s="1352"/>
      <c r="Y27" s="1352"/>
      <c r="Z27" s="1352"/>
      <c r="AA27" s="1352"/>
      <c r="AB27" s="1352"/>
      <c r="AC27" s="1352"/>
      <c r="AD27" s="1352"/>
      <c r="AE27" s="1352"/>
      <c r="AF27" s="1352"/>
      <c r="AG27" s="1352"/>
      <c r="AH27" s="1352"/>
      <c r="AI27" s="1352"/>
      <c r="AJ27" s="1352"/>
      <c r="AK27" s="1352"/>
      <c r="AL27" s="1352"/>
      <c r="AM27" s="1352"/>
      <c r="AN27" s="1352"/>
    </row>
    <row r="28" spans="1:40" ht="4.5" customHeight="1">
      <c r="A28" s="1136"/>
      <c r="B28" s="1136"/>
      <c r="C28" s="1136"/>
      <c r="D28" s="1136"/>
      <c r="E28" s="1136"/>
      <c r="F28" s="1136"/>
      <c r="G28" s="1136"/>
      <c r="H28" s="1136"/>
      <c r="I28" s="1136"/>
      <c r="J28" s="1136"/>
      <c r="K28" s="1136"/>
      <c r="L28" s="1136"/>
      <c r="M28" s="1136"/>
      <c r="N28" s="1136"/>
      <c r="O28" s="1136"/>
      <c r="P28" s="1136"/>
      <c r="Q28" s="1136"/>
      <c r="R28" s="1136"/>
      <c r="S28" s="1136"/>
      <c r="T28" s="1136"/>
      <c r="U28" s="1136"/>
      <c r="V28" s="1136"/>
      <c r="W28" s="1136"/>
      <c r="X28" s="1136"/>
      <c r="Y28" s="1136"/>
      <c r="Z28" s="1136"/>
      <c r="AA28" s="1136"/>
      <c r="AB28" s="1136"/>
      <c r="AC28" s="1136"/>
      <c r="AD28" s="1136"/>
      <c r="AE28" s="1136"/>
      <c r="AF28" s="1136"/>
      <c r="AG28" s="1136"/>
      <c r="AH28" s="1136"/>
      <c r="AI28" s="1136"/>
      <c r="AJ28" s="1136"/>
      <c r="AK28" s="1136"/>
      <c r="AL28" s="1136"/>
      <c r="AM28" s="1136"/>
      <c r="AN28" s="1136"/>
    </row>
    <row r="29" spans="1:40" ht="18.75" customHeight="1">
      <c r="A29" s="1351" t="s">
        <v>514</v>
      </c>
      <c r="B29" s="1351"/>
      <c r="C29" s="1351"/>
      <c r="D29" s="1351"/>
      <c r="E29" s="1351"/>
      <c r="F29" s="1351"/>
      <c r="G29" s="1351"/>
      <c r="H29" s="1351"/>
      <c r="I29" s="1351"/>
      <c r="J29" s="1351"/>
      <c r="K29" s="1351"/>
      <c r="L29" s="1351"/>
      <c r="M29" s="1351"/>
      <c r="N29" s="1351"/>
      <c r="O29" s="1351"/>
      <c r="P29" s="1351"/>
      <c r="Q29" s="1351"/>
      <c r="R29" s="1351"/>
      <c r="S29" s="1351"/>
      <c r="T29" s="1351"/>
      <c r="U29" s="1351"/>
      <c r="V29" s="1351"/>
      <c r="W29" s="1351"/>
      <c r="X29" s="1351"/>
      <c r="Y29" s="1351"/>
      <c r="Z29" s="1349"/>
      <c r="AA29" s="1349" t="s">
        <v>552</v>
      </c>
      <c r="AB29" s="776"/>
      <c r="AC29" s="776"/>
      <c r="AD29" s="776"/>
      <c r="AE29" s="1133"/>
      <c r="AF29" s="1343"/>
      <c r="AG29" s="1232"/>
      <c r="AH29" s="1350" t="s">
        <v>553</v>
      </c>
      <c r="AI29" s="934"/>
      <c r="AJ29" s="934"/>
      <c r="AK29" s="934"/>
      <c r="AL29" s="934"/>
      <c r="AM29" s="1343"/>
      <c r="AN29" s="1232"/>
    </row>
    <row r="30" spans="1:40" ht="9.75" customHeight="1">
      <c r="A30" s="1274"/>
      <c r="B30" s="1274"/>
      <c r="C30" s="1274"/>
      <c r="D30" s="1274"/>
      <c r="E30" s="1274"/>
      <c r="F30" s="1274"/>
      <c r="G30" s="1274"/>
      <c r="H30" s="1274"/>
      <c r="I30" s="1274"/>
      <c r="J30" s="1274"/>
      <c r="K30" s="1274"/>
      <c r="L30" s="1274"/>
      <c r="M30" s="1274"/>
      <c r="N30" s="1274"/>
      <c r="O30" s="1274"/>
      <c r="P30" s="1274"/>
      <c r="Q30" s="1274"/>
      <c r="R30" s="1274"/>
      <c r="S30" s="1274"/>
      <c r="T30" s="1274"/>
      <c r="U30" s="1274"/>
      <c r="V30" s="1274"/>
      <c r="W30" s="1274"/>
      <c r="X30" s="1274"/>
      <c r="Y30" s="1274"/>
      <c r="Z30" s="1274"/>
      <c r="AA30" s="1274"/>
      <c r="AB30" s="1274"/>
      <c r="AC30" s="1274"/>
      <c r="AD30" s="1274"/>
      <c r="AE30" s="1274"/>
      <c r="AF30" s="1274"/>
      <c r="AG30" s="1274"/>
      <c r="AH30" s="1274"/>
      <c r="AI30" s="1274"/>
      <c r="AJ30" s="1274"/>
      <c r="AK30" s="1274"/>
      <c r="AL30" s="1274"/>
      <c r="AM30" s="1274"/>
      <c r="AN30" s="1274"/>
    </row>
    <row r="31" spans="1:40" ht="22.5" customHeight="1">
      <c r="A31" s="1277" t="s">
        <v>670</v>
      </c>
      <c r="B31" s="1277"/>
      <c r="C31" s="1277"/>
      <c r="D31" s="1277"/>
      <c r="E31" s="1277"/>
      <c r="F31" s="1277"/>
      <c r="G31" s="1277"/>
      <c r="H31" s="1277"/>
      <c r="I31" s="1277"/>
      <c r="J31" s="1277"/>
      <c r="K31" s="1278"/>
      <c r="L31" s="1275">
        <f>IF((SP1!L45+SP1!R45)=0,0,CEILING(IF(OR(EXACT(AF29,"X"),EXACT(AF29,"x")),MIN(148440,MAX(6185,SP1!D43*0.5/(SP1!L45+SP1!R45))),MIN(148440,MAX(2474,SP1!D43*0.5/(SP1!L45+SP1!R45)))),1))</f>
        <v>0</v>
      </c>
      <c r="M31" s="1276"/>
      <c r="N31" s="1276"/>
      <c r="O31" s="1276"/>
      <c r="P31" s="1276"/>
      <c r="Q31" s="1276"/>
      <c r="R31" s="1182"/>
      <c r="S31" s="1182"/>
      <c r="T31" s="1183"/>
      <c r="U31" s="1196" t="s">
        <v>331</v>
      </c>
      <c r="V31" s="1274"/>
      <c r="W31" s="1274"/>
      <c r="X31" s="1274"/>
      <c r="Y31" s="1274"/>
      <c r="Z31" s="1274"/>
      <c r="AA31" s="1274"/>
      <c r="AB31" s="1274"/>
      <c r="AC31" s="1274"/>
      <c r="AD31" s="1274"/>
      <c r="AE31" s="1274"/>
      <c r="AF31" s="1274"/>
      <c r="AG31" s="1274"/>
      <c r="AH31" s="1274"/>
      <c r="AI31" s="1274"/>
      <c r="AJ31" s="1274"/>
      <c r="AK31" s="1274"/>
      <c r="AL31" s="1274"/>
      <c r="AM31" s="1274"/>
      <c r="AN31" s="1274"/>
    </row>
    <row r="32" spans="1:40" ht="9.75" customHeight="1">
      <c r="A32" s="1274"/>
      <c r="B32" s="1274"/>
      <c r="C32" s="1274"/>
      <c r="D32" s="1274"/>
      <c r="E32" s="1274"/>
      <c r="F32" s="1274"/>
      <c r="G32" s="1274"/>
      <c r="H32" s="1274"/>
      <c r="I32" s="1274"/>
      <c r="J32" s="1274"/>
      <c r="K32" s="1274"/>
      <c r="L32" s="1274"/>
      <c r="M32" s="1274"/>
      <c r="N32" s="1274"/>
      <c r="O32" s="1274"/>
      <c r="P32" s="1274"/>
      <c r="Q32" s="1274"/>
      <c r="R32" s="1274"/>
      <c r="S32" s="1274"/>
      <c r="T32" s="1274"/>
      <c r="U32" s="1274"/>
      <c r="V32" s="1274"/>
      <c r="W32" s="1274"/>
      <c r="X32" s="1274"/>
      <c r="Y32" s="1274"/>
      <c r="Z32" s="1274"/>
      <c r="AA32" s="1274"/>
      <c r="AB32" s="1274"/>
      <c r="AC32" s="1274"/>
      <c r="AD32" s="1274"/>
      <c r="AE32" s="1274"/>
      <c r="AF32" s="1274"/>
      <c r="AG32" s="1274"/>
      <c r="AH32" s="1274"/>
      <c r="AI32" s="1274"/>
      <c r="AJ32" s="1274"/>
      <c r="AK32" s="1274"/>
      <c r="AL32" s="1274"/>
      <c r="AM32" s="1274"/>
      <c r="AN32" s="1274"/>
    </row>
    <row r="33" spans="1:40" ht="22.5" customHeight="1">
      <c r="A33" s="1277" t="s">
        <v>671</v>
      </c>
      <c r="B33" s="1277"/>
      <c r="C33" s="1277"/>
      <c r="D33" s="1277"/>
      <c r="E33" s="1277"/>
      <c r="F33" s="1277"/>
      <c r="G33" s="1277"/>
      <c r="H33" s="1277"/>
      <c r="I33" s="1277"/>
      <c r="J33" s="1277"/>
      <c r="K33" s="1278"/>
      <c r="L33" s="1198">
        <f>+CEILING(L31*0.292,1)</f>
        <v>0</v>
      </c>
      <c r="M33" s="1199"/>
      <c r="N33" s="1199"/>
      <c r="O33" s="1199"/>
      <c r="P33" s="1199"/>
      <c r="Q33" s="1199"/>
      <c r="R33" s="1199"/>
      <c r="S33" s="1199"/>
      <c r="T33" s="1279"/>
      <c r="U33" s="1196" t="s">
        <v>331</v>
      </c>
      <c r="V33" s="1274"/>
      <c r="W33" s="1274"/>
      <c r="X33" s="1274"/>
      <c r="Y33" s="1274"/>
      <c r="Z33" s="1274"/>
      <c r="AA33" s="1274"/>
      <c r="AB33" s="1274"/>
      <c r="AC33" s="1274"/>
      <c r="AD33" s="1274"/>
      <c r="AE33" s="1274"/>
      <c r="AF33" s="1274"/>
      <c r="AG33" s="1274"/>
      <c r="AH33" s="1274"/>
      <c r="AI33" s="1274"/>
      <c r="AJ33" s="1274"/>
      <c r="AK33" s="1274"/>
      <c r="AL33" s="1274"/>
      <c r="AM33" s="1274"/>
      <c r="AN33" s="1274"/>
    </row>
    <row r="34" spans="1:40" ht="4.5" customHeight="1">
      <c r="A34" s="1136"/>
      <c r="B34" s="1136"/>
      <c r="C34" s="1136"/>
      <c r="D34" s="1136"/>
      <c r="E34" s="1136"/>
      <c r="F34" s="1136"/>
      <c r="G34" s="1136"/>
      <c r="H34" s="1136"/>
      <c r="I34" s="1136"/>
      <c r="J34" s="1136"/>
      <c r="K34" s="1136"/>
      <c r="L34" s="1136"/>
      <c r="M34" s="1136"/>
      <c r="N34" s="1136"/>
      <c r="O34" s="1136"/>
      <c r="P34" s="1136"/>
      <c r="Q34" s="1136"/>
      <c r="R34" s="1136"/>
      <c r="S34" s="1136"/>
      <c r="T34" s="1136"/>
      <c r="U34" s="1136"/>
      <c r="V34" s="1136"/>
      <c r="W34" s="1136"/>
      <c r="X34" s="1136"/>
      <c r="Y34" s="1136"/>
      <c r="Z34" s="1136"/>
      <c r="AA34" s="1136"/>
      <c r="AB34" s="1136"/>
      <c r="AC34" s="1136"/>
      <c r="AD34" s="1136"/>
      <c r="AE34" s="1136"/>
      <c r="AF34" s="1136"/>
      <c r="AG34" s="1136"/>
      <c r="AH34" s="1136"/>
      <c r="AI34" s="1136"/>
      <c r="AJ34" s="1136"/>
      <c r="AK34" s="1136"/>
      <c r="AL34" s="1136"/>
      <c r="AM34" s="1136"/>
      <c r="AN34" s="1136"/>
    </row>
    <row r="35" spans="1:40" ht="12.75">
      <c r="A35" s="1298" t="s">
        <v>576</v>
      </c>
      <c r="B35" s="1298"/>
      <c r="C35" s="1298"/>
      <c r="D35" s="1298"/>
      <c r="E35" s="1298"/>
      <c r="F35" s="1298"/>
      <c r="G35" s="1298"/>
      <c r="H35" s="1298"/>
      <c r="I35" s="1298"/>
      <c r="J35" s="1298"/>
      <c r="K35" s="1298"/>
      <c r="L35" s="1298"/>
      <c r="M35" s="1298"/>
      <c r="N35" s="1298"/>
      <c r="O35" s="1298"/>
      <c r="P35" s="1298"/>
      <c r="Q35" s="1298"/>
      <c r="R35" s="1298"/>
      <c r="S35" s="1298"/>
      <c r="T35" s="1298"/>
      <c r="U35" s="1298"/>
      <c r="V35" s="1298"/>
      <c r="W35" s="1298"/>
      <c r="X35" s="1298"/>
      <c r="Y35" s="1298"/>
      <c r="Z35" s="1298"/>
      <c r="AA35" s="1298"/>
      <c r="AB35" s="1298"/>
      <c r="AC35" s="1298"/>
      <c r="AD35" s="1298"/>
      <c r="AE35" s="1298"/>
      <c r="AF35" s="1298"/>
      <c r="AG35" s="1298"/>
      <c r="AH35" s="1299" t="s">
        <v>235</v>
      </c>
      <c r="AI35" s="1299"/>
      <c r="AJ35" s="1299"/>
      <c r="AK35" s="1299"/>
      <c r="AL35" s="1299"/>
      <c r="AM35" s="1299"/>
      <c r="AN35" s="1299"/>
    </row>
    <row r="36" spans="1:40" ht="4.5" customHeight="1">
      <c r="A36" s="1136"/>
      <c r="B36" s="1136"/>
      <c r="C36" s="1136"/>
      <c r="D36" s="1136"/>
      <c r="E36" s="1136"/>
      <c r="F36" s="1136"/>
      <c r="G36" s="1136"/>
      <c r="H36" s="1136"/>
      <c r="I36" s="1136"/>
      <c r="J36" s="1136"/>
      <c r="K36" s="1136"/>
      <c r="L36" s="1136"/>
      <c r="M36" s="1136"/>
      <c r="N36" s="1136"/>
      <c r="O36" s="1136"/>
      <c r="P36" s="1136"/>
      <c r="Q36" s="1136"/>
      <c r="R36" s="1136"/>
      <c r="S36" s="1136"/>
      <c r="T36" s="1136"/>
      <c r="U36" s="1136"/>
      <c r="V36" s="1136"/>
      <c r="W36" s="1136"/>
      <c r="X36" s="1136"/>
      <c r="Y36" s="1136"/>
      <c r="Z36" s="1136"/>
      <c r="AA36" s="1136"/>
      <c r="AB36" s="1136"/>
      <c r="AC36" s="1136"/>
      <c r="AD36" s="1136"/>
      <c r="AE36" s="1136"/>
      <c r="AF36" s="1136"/>
      <c r="AG36" s="1136"/>
      <c r="AH36" s="1300"/>
      <c r="AI36" s="1300"/>
      <c r="AJ36" s="1300"/>
      <c r="AK36" s="1300"/>
      <c r="AL36" s="1300"/>
      <c r="AM36" s="1300"/>
      <c r="AN36" s="1300"/>
    </row>
    <row r="37" spans="1:40" ht="9.75" customHeight="1" thickBot="1">
      <c r="A37" s="1261" t="s">
        <v>156</v>
      </c>
      <c r="B37" s="1261"/>
      <c r="C37" s="1261"/>
      <c r="D37" s="1261"/>
      <c r="E37" s="341"/>
      <c r="F37" s="341"/>
      <c r="G37" s="341"/>
      <c r="H37" s="341"/>
      <c r="I37" s="341"/>
      <c r="J37" s="341"/>
      <c r="K37" s="1261"/>
      <c r="L37" s="1284" t="s">
        <v>155</v>
      </c>
      <c r="M37" s="1284"/>
      <c r="N37" s="1284"/>
      <c r="O37" s="1284"/>
      <c r="P37" s="1284"/>
      <c r="Q37" s="1284"/>
      <c r="R37" s="1292"/>
      <c r="S37" s="1292"/>
      <c r="T37" s="1292"/>
      <c r="U37" s="339"/>
      <c r="V37" s="1284" t="s">
        <v>192</v>
      </c>
      <c r="W37" s="1284"/>
      <c r="X37" s="1284"/>
      <c r="Y37" s="1284"/>
      <c r="Z37" s="339"/>
      <c r="AA37" s="1261" t="s">
        <v>577</v>
      </c>
      <c r="AB37" s="1261"/>
      <c r="AC37" s="1261"/>
      <c r="AD37" s="1261"/>
      <c r="AE37" s="1247"/>
      <c r="AF37" s="1247"/>
      <c r="AG37" s="339"/>
      <c r="AH37" s="1293"/>
      <c r="AI37" s="1293"/>
      <c r="AJ37" s="1293"/>
      <c r="AK37" s="1293"/>
      <c r="AL37" s="1293"/>
      <c r="AM37" s="1293"/>
      <c r="AN37" s="1293"/>
    </row>
    <row r="38" spans="1:40" ht="18" customHeight="1" thickBot="1">
      <c r="A38" s="1280">
        <f>+1Př2!D44</f>
        <v>0</v>
      </c>
      <c r="B38" s="1282"/>
      <c r="C38" s="1282"/>
      <c r="D38" s="1282"/>
      <c r="E38" s="1301"/>
      <c r="F38" s="1301"/>
      <c r="G38" s="1301"/>
      <c r="H38" s="1301"/>
      <c r="I38" s="1301"/>
      <c r="J38" s="1302"/>
      <c r="K38" s="1288"/>
      <c r="L38" s="1289">
        <f>+1Př2!B44</f>
        <v>0</v>
      </c>
      <c r="M38" s="1290"/>
      <c r="N38" s="1290"/>
      <c r="O38" s="1290"/>
      <c r="P38" s="1290"/>
      <c r="Q38" s="1290"/>
      <c r="R38" s="1290"/>
      <c r="S38" s="1290"/>
      <c r="T38" s="1291"/>
      <c r="U38" s="343"/>
      <c r="V38" s="1260"/>
      <c r="W38" s="1253"/>
      <c r="X38" s="1253"/>
      <c r="Y38" s="1254"/>
      <c r="Z38" s="343"/>
      <c r="AA38" s="1285"/>
      <c r="AB38" s="1253"/>
      <c r="AC38" s="1253"/>
      <c r="AD38" s="1253"/>
      <c r="AE38" s="1286"/>
      <c r="AF38" s="1287"/>
      <c r="AG38" s="343"/>
      <c r="AH38" s="1294">
        <f>+MID(1Př2!F44,3,10)</f>
      </c>
      <c r="AI38" s="1295"/>
      <c r="AJ38" s="1295"/>
      <c r="AK38" s="1295"/>
      <c r="AL38" s="1296"/>
      <c r="AM38" s="1296"/>
      <c r="AN38" s="1297"/>
    </row>
    <row r="39" spans="1:40" ht="9.75" customHeight="1">
      <c r="A39" s="1246" t="s">
        <v>569</v>
      </c>
      <c r="B39" s="1246"/>
      <c r="C39" s="1246"/>
      <c r="D39" s="1246"/>
      <c r="E39" s="1246"/>
      <c r="F39" s="1246"/>
      <c r="G39" s="1246"/>
      <c r="H39" s="1246"/>
      <c r="I39" s="1246"/>
      <c r="J39" s="1246"/>
      <c r="K39" s="1246"/>
      <c r="L39" s="1246"/>
      <c r="M39" s="1246"/>
      <c r="N39" s="1246"/>
      <c r="O39" s="1246"/>
      <c r="P39" s="1246"/>
      <c r="Q39" s="1246"/>
      <c r="R39" s="1246"/>
      <c r="S39" s="339"/>
      <c r="T39" s="339"/>
      <c r="U39" s="339"/>
      <c r="V39" s="1261" t="s">
        <v>570</v>
      </c>
      <c r="W39" s="1261"/>
      <c r="X39" s="1261"/>
      <c r="Y39" s="1261"/>
      <c r="Z39" s="1247"/>
      <c r="AA39" s="1247"/>
      <c r="AB39" s="1247"/>
      <c r="AC39" s="1247"/>
      <c r="AD39" s="1247"/>
      <c r="AE39" s="1247"/>
      <c r="AF39" s="1247"/>
      <c r="AG39" s="1244"/>
      <c r="AH39" s="1244"/>
      <c r="AI39" s="1244"/>
      <c r="AJ39" s="1244"/>
      <c r="AK39" s="1244"/>
      <c r="AL39" s="1244"/>
      <c r="AM39" s="1244"/>
      <c r="AN39" s="1244"/>
    </row>
    <row r="40" spans="1:40" ht="18" customHeight="1">
      <c r="A40" s="1280">
        <f>+ZAKL_DATA!B16</f>
        <v>0</v>
      </c>
      <c r="B40" s="1281"/>
      <c r="C40" s="1281"/>
      <c r="D40" s="1281"/>
      <c r="E40" s="1281"/>
      <c r="F40" s="1281"/>
      <c r="G40" s="1281"/>
      <c r="H40" s="1281"/>
      <c r="I40" s="1281"/>
      <c r="J40" s="1281"/>
      <c r="K40" s="1281"/>
      <c r="L40" s="1281"/>
      <c r="M40" s="1281"/>
      <c r="N40" s="1281"/>
      <c r="O40" s="1281"/>
      <c r="P40" s="1281"/>
      <c r="Q40" s="1281"/>
      <c r="R40" s="1281"/>
      <c r="S40" s="1282"/>
      <c r="T40" s="1283"/>
      <c r="U40" s="344"/>
      <c r="V40" s="1280">
        <f>+ZAKL_DATA!B17</f>
        <v>0</v>
      </c>
      <c r="W40" s="1281"/>
      <c r="X40" s="1281"/>
      <c r="Y40" s="1303"/>
      <c r="Z40" s="1258"/>
      <c r="AA40" s="1244"/>
      <c r="AB40" s="1244"/>
      <c r="AC40" s="1244"/>
      <c r="AD40" s="1244"/>
      <c r="AE40" s="1244"/>
      <c r="AF40" s="1244"/>
      <c r="AG40" s="1244"/>
      <c r="AH40" s="1244"/>
      <c r="AI40" s="1244"/>
      <c r="AJ40" s="1244"/>
      <c r="AK40" s="1244"/>
      <c r="AL40" s="1244"/>
      <c r="AM40" s="1244"/>
      <c r="AN40" s="1244"/>
    </row>
    <row r="41" spans="1:40" ht="9.75" customHeight="1">
      <c r="A41" s="1246" t="s">
        <v>571</v>
      </c>
      <c r="B41" s="1246"/>
      <c r="C41" s="1246"/>
      <c r="D41" s="1246"/>
      <c r="E41" s="1246"/>
      <c r="F41" s="1246"/>
      <c r="G41" s="1246"/>
      <c r="H41" s="1246"/>
      <c r="I41" s="1246"/>
      <c r="J41" s="1246"/>
      <c r="K41" s="1246"/>
      <c r="L41" s="1246"/>
      <c r="M41" s="1246"/>
      <c r="N41" s="1246"/>
      <c r="O41" s="1246"/>
      <c r="P41" s="1246"/>
      <c r="Q41" s="1246"/>
      <c r="R41" s="1246"/>
      <c r="S41" s="339"/>
      <c r="T41" s="339"/>
      <c r="U41" s="339"/>
      <c r="V41" s="1261" t="s">
        <v>572</v>
      </c>
      <c r="W41" s="1247"/>
      <c r="X41" s="1247"/>
      <c r="Y41" s="1247"/>
      <c r="Z41" s="1247"/>
      <c r="AA41" s="1261" t="s">
        <v>573</v>
      </c>
      <c r="AB41" s="1247"/>
      <c r="AC41" s="1247"/>
      <c r="AD41" s="1247"/>
      <c r="AE41" s="1247"/>
      <c r="AF41" s="1247"/>
      <c r="AG41" s="1247"/>
      <c r="AH41" s="1247"/>
      <c r="AI41" s="1247"/>
      <c r="AJ41" s="1247"/>
      <c r="AK41" s="1247"/>
      <c r="AL41" s="1247"/>
      <c r="AM41" s="1247"/>
      <c r="AN41" s="1247"/>
    </row>
    <row r="42" spans="1:40" ht="18" customHeight="1">
      <c r="A42" s="1280">
        <f>+ZAKL_DATA!B18</f>
        <v>0</v>
      </c>
      <c r="B42" s="1281"/>
      <c r="C42" s="1281"/>
      <c r="D42" s="1281"/>
      <c r="E42" s="1281"/>
      <c r="F42" s="1281"/>
      <c r="G42" s="1281"/>
      <c r="H42" s="1281"/>
      <c r="I42" s="1281"/>
      <c r="J42" s="1281"/>
      <c r="K42" s="1281"/>
      <c r="L42" s="1281"/>
      <c r="M42" s="1281"/>
      <c r="N42" s="1281"/>
      <c r="O42" s="1281"/>
      <c r="P42" s="1281"/>
      <c r="Q42" s="1281"/>
      <c r="R42" s="1281"/>
      <c r="S42" s="1282"/>
      <c r="T42" s="1283"/>
      <c r="U42" s="344"/>
      <c r="V42" s="1305">
        <f>+ZAKL_DATA!B19</f>
        <v>0</v>
      </c>
      <c r="W42" s="1281"/>
      <c r="X42" s="1281"/>
      <c r="Y42" s="1303"/>
      <c r="Z42" s="345"/>
      <c r="AA42" s="1280">
        <f>+ZAKL_DATA!B20</f>
        <v>0</v>
      </c>
      <c r="AB42" s="1281"/>
      <c r="AC42" s="1281"/>
      <c r="AD42" s="1281"/>
      <c r="AE42" s="1282"/>
      <c r="AF42" s="1282"/>
      <c r="AG42" s="1282"/>
      <c r="AH42" s="1282"/>
      <c r="AI42" s="1282"/>
      <c r="AJ42" s="1282"/>
      <c r="AK42" s="1282"/>
      <c r="AL42" s="1282"/>
      <c r="AM42" s="1282"/>
      <c r="AN42" s="1283"/>
    </row>
    <row r="43" spans="1:40" ht="4.5" customHeight="1">
      <c r="A43" s="1136"/>
      <c r="B43" s="1136"/>
      <c r="C43" s="1136"/>
      <c r="D43" s="1136"/>
      <c r="E43" s="1136"/>
      <c r="F43" s="1136"/>
      <c r="G43" s="1136"/>
      <c r="H43" s="1136"/>
      <c r="I43" s="1136"/>
      <c r="J43" s="1136"/>
      <c r="K43" s="1136"/>
      <c r="L43" s="1136"/>
      <c r="M43" s="1136"/>
      <c r="N43" s="1136"/>
      <c r="O43" s="1136"/>
      <c r="P43" s="1136"/>
      <c r="Q43" s="1136"/>
      <c r="R43" s="1136"/>
      <c r="S43" s="1136"/>
      <c r="T43" s="1136"/>
      <c r="U43" s="1136"/>
      <c r="V43" s="1136"/>
      <c r="W43" s="1136"/>
      <c r="X43" s="1136"/>
      <c r="Y43" s="1136"/>
      <c r="Z43" s="1136"/>
      <c r="AA43" s="1136"/>
      <c r="AB43" s="1136"/>
      <c r="AC43" s="1136"/>
      <c r="AD43" s="1136"/>
      <c r="AE43" s="1136"/>
      <c r="AF43" s="1136"/>
      <c r="AG43" s="1136"/>
      <c r="AH43" s="1136"/>
      <c r="AI43" s="1136"/>
      <c r="AJ43" s="1136"/>
      <c r="AK43" s="1136"/>
      <c r="AL43" s="1136"/>
      <c r="AM43" s="1136"/>
      <c r="AN43" s="1136"/>
    </row>
    <row r="44" spans="1:40" ht="12.75">
      <c r="A44" s="1298" t="s">
        <v>393</v>
      </c>
      <c r="B44" s="1298"/>
      <c r="C44" s="1298"/>
      <c r="D44" s="1298"/>
      <c r="E44" s="1298"/>
      <c r="F44" s="1298"/>
      <c r="G44" s="1298"/>
      <c r="H44" s="1298"/>
      <c r="I44" s="1298"/>
      <c r="J44" s="1298"/>
      <c r="K44" s="1298"/>
      <c r="L44" s="1298"/>
      <c r="M44" s="1298"/>
      <c r="N44" s="1298"/>
      <c r="O44" s="1298"/>
      <c r="P44" s="1298"/>
      <c r="Q44" s="1298"/>
      <c r="R44" s="1298"/>
      <c r="S44" s="1298"/>
      <c r="T44" s="1298"/>
      <c r="U44" s="1298"/>
      <c r="V44" s="1298"/>
      <c r="W44" s="1298"/>
      <c r="X44" s="1298"/>
      <c r="Y44" s="1298"/>
      <c r="Z44" s="1298"/>
      <c r="AA44" s="1298"/>
      <c r="AB44" s="1298"/>
      <c r="AC44" s="1298"/>
      <c r="AD44" s="1298"/>
      <c r="AE44" s="1298"/>
      <c r="AF44" s="1298"/>
      <c r="AG44" s="1298"/>
      <c r="AH44" s="1298"/>
      <c r="AI44" s="1298"/>
      <c r="AJ44" s="1298"/>
      <c r="AK44" s="1298"/>
      <c r="AL44" s="1298"/>
      <c r="AM44" s="1298"/>
      <c r="AN44" s="1298"/>
    </row>
    <row r="45" spans="1:40" ht="9.75" customHeight="1">
      <c r="A45" s="1304"/>
      <c r="B45" s="934"/>
      <c r="C45" s="934"/>
      <c r="D45" s="934"/>
      <c r="E45" s="934"/>
      <c r="F45" s="934"/>
      <c r="G45" s="934"/>
      <c r="H45" s="934"/>
      <c r="I45" s="934"/>
      <c r="J45" s="934"/>
      <c r="K45" s="934"/>
      <c r="L45" s="934"/>
      <c r="M45" s="934"/>
      <c r="N45" s="934"/>
      <c r="O45" s="934"/>
      <c r="P45" s="934"/>
      <c r="Q45" s="934"/>
      <c r="R45" s="934"/>
      <c r="S45" s="934"/>
      <c r="T45" s="934"/>
      <c r="U45" s="934"/>
      <c r="V45" s="934"/>
      <c r="W45" s="934"/>
      <c r="X45" s="934"/>
      <c r="Y45" s="934"/>
      <c r="Z45" s="934"/>
      <c r="AA45" s="934"/>
      <c r="AB45" s="934"/>
      <c r="AC45" s="934"/>
      <c r="AD45" s="934"/>
      <c r="AE45" s="934"/>
      <c r="AF45" s="934"/>
      <c r="AG45" s="934"/>
      <c r="AH45" s="934"/>
      <c r="AI45" s="934"/>
      <c r="AJ45" s="1193" t="s">
        <v>466</v>
      </c>
      <c r="AK45" s="1163"/>
      <c r="AL45" s="161"/>
      <c r="AM45" s="1193" t="s">
        <v>224</v>
      </c>
      <c r="AN45" s="1163"/>
    </row>
    <row r="46" spans="1:40" ht="22.5" customHeight="1">
      <c r="A46" s="1269" t="s">
        <v>394</v>
      </c>
      <c r="B46" s="1269"/>
      <c r="C46" s="1269"/>
      <c r="D46" s="1269"/>
      <c r="E46" s="1269"/>
      <c r="F46" s="1269"/>
      <c r="G46" s="1269"/>
      <c r="H46" s="1269"/>
      <c r="I46" s="1269"/>
      <c r="J46" s="1269"/>
      <c r="K46" s="1345"/>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1346"/>
      <c r="AJ46" s="1347"/>
      <c r="AK46" s="1348"/>
      <c r="AL46" s="346"/>
      <c r="AM46" s="1347"/>
      <c r="AN46" s="1348"/>
    </row>
    <row r="47" spans="1:40" ht="4.5" customHeight="1">
      <c r="A47" s="1136"/>
      <c r="B47" s="1136"/>
      <c r="C47" s="1136"/>
      <c r="D47" s="1136"/>
      <c r="E47" s="1136"/>
      <c r="F47" s="1136"/>
      <c r="G47" s="1136"/>
      <c r="H47" s="1136"/>
      <c r="I47" s="1136"/>
      <c r="J47" s="1136"/>
      <c r="K47" s="1136"/>
      <c r="L47" s="1136"/>
      <c r="M47" s="1136"/>
      <c r="N47" s="1136"/>
      <c r="O47" s="1136"/>
      <c r="P47" s="1136"/>
      <c r="Q47" s="1136"/>
      <c r="R47" s="1136"/>
      <c r="S47" s="1136"/>
      <c r="T47" s="1136"/>
      <c r="U47" s="1136"/>
      <c r="V47" s="1136"/>
      <c r="W47" s="1136"/>
      <c r="X47" s="1136"/>
      <c r="Y47" s="1136"/>
      <c r="Z47" s="1136"/>
      <c r="AA47" s="1136"/>
      <c r="AB47" s="1136"/>
      <c r="AC47" s="1136"/>
      <c r="AD47" s="1136"/>
      <c r="AE47" s="1136"/>
      <c r="AF47" s="1136"/>
      <c r="AG47" s="1136"/>
      <c r="AH47" s="1136"/>
      <c r="AI47" s="1136"/>
      <c r="AJ47" s="161"/>
      <c r="AK47" s="161"/>
      <c r="AL47" s="161"/>
      <c r="AM47" s="161"/>
      <c r="AN47" s="161"/>
    </row>
    <row r="48" spans="1:40" ht="15" customHeight="1">
      <c r="A48" s="1298" t="s">
        <v>673</v>
      </c>
      <c r="B48" s="1298"/>
      <c r="C48" s="1298"/>
      <c r="D48" s="1298"/>
      <c r="E48" s="1298"/>
      <c r="F48" s="1298"/>
      <c r="G48" s="1298"/>
      <c r="H48" s="1298"/>
      <c r="I48" s="1298"/>
      <c r="J48" s="1298"/>
      <c r="K48" s="1298"/>
      <c r="L48" s="1298"/>
      <c r="M48" s="1298"/>
      <c r="N48" s="1298"/>
      <c r="O48" s="1298"/>
      <c r="P48" s="1298"/>
      <c r="Q48" s="1298"/>
      <c r="R48" s="1298"/>
      <c r="S48" s="1298"/>
      <c r="T48" s="1298"/>
      <c r="U48" s="1298"/>
      <c r="V48" s="1298"/>
      <c r="W48" s="1298"/>
      <c r="X48" s="1298"/>
      <c r="Y48" s="1298"/>
      <c r="Z48" s="1298"/>
      <c r="AA48" s="1298"/>
      <c r="AB48" s="1298"/>
      <c r="AC48" s="1298"/>
      <c r="AD48" s="1298"/>
      <c r="AE48" s="1298"/>
      <c r="AF48" s="1298"/>
      <c r="AG48" s="1298"/>
      <c r="AH48" s="1298"/>
      <c r="AI48" s="1298"/>
      <c r="AJ48" s="1298"/>
      <c r="AK48" s="1298"/>
      <c r="AL48" s="1298"/>
      <c r="AM48" s="1298"/>
      <c r="AN48" s="1298"/>
    </row>
    <row r="49" spans="1:40" ht="15" customHeight="1">
      <c r="A49" s="1344" t="s">
        <v>533</v>
      </c>
      <c r="B49" s="1344"/>
      <c r="C49" s="1344"/>
      <c r="D49" s="1344"/>
      <c r="E49" s="1344"/>
      <c r="F49" s="1344"/>
      <c r="G49" s="1344"/>
      <c r="H49" s="1344"/>
      <c r="I49" s="1344"/>
      <c r="J49" s="1344"/>
      <c r="K49" s="1344"/>
      <c r="L49" s="1344"/>
      <c r="M49" s="1344"/>
      <c r="N49" s="1344"/>
      <c r="O49" s="1344"/>
      <c r="P49" s="1344"/>
      <c r="Q49" s="1344"/>
      <c r="R49" s="1344"/>
      <c r="S49" s="1344"/>
      <c r="T49" s="1344"/>
      <c r="U49" s="1344"/>
      <c r="V49" s="1344"/>
      <c r="W49" s="1344"/>
      <c r="X49" s="1344"/>
      <c r="Y49" s="1344"/>
      <c r="Z49" s="1344"/>
      <c r="AA49" s="1344"/>
      <c r="AB49" s="1344"/>
      <c r="AC49" s="1344"/>
      <c r="AD49" s="1344"/>
      <c r="AE49" s="1344"/>
      <c r="AF49" s="1344"/>
      <c r="AG49" s="1344"/>
      <c r="AH49" s="1344"/>
      <c r="AI49" s="1344"/>
      <c r="AJ49" s="1344"/>
      <c r="AK49" s="1344"/>
      <c r="AL49" s="1344"/>
      <c r="AM49" s="1344"/>
      <c r="AN49" s="1344"/>
    </row>
    <row r="50" spans="1:40" ht="18" customHeight="1">
      <c r="A50" s="1136"/>
      <c r="B50" s="1136"/>
      <c r="C50" s="1136"/>
      <c r="D50" s="1136"/>
      <c r="E50" s="1136"/>
      <c r="F50" s="1136"/>
      <c r="G50" s="1136"/>
      <c r="H50" s="1136"/>
      <c r="I50" s="1136"/>
      <c r="J50" s="1136"/>
      <c r="K50" s="1136"/>
      <c r="L50" s="1318"/>
      <c r="M50" s="1353"/>
      <c r="N50" s="1354"/>
      <c r="O50" s="1354"/>
      <c r="P50" s="1354"/>
      <c r="Q50" s="1354"/>
      <c r="R50" s="1354"/>
      <c r="S50" s="1354"/>
      <c r="T50" s="1354"/>
      <c r="U50" s="1354"/>
      <c r="V50" s="1355"/>
      <c r="W50" s="1317"/>
      <c r="X50" s="1136"/>
      <c r="Y50" s="1136"/>
      <c r="Z50" s="1136"/>
      <c r="AA50" s="1136"/>
      <c r="AB50" s="1136"/>
      <c r="AC50" s="1136"/>
      <c r="AD50" s="1136"/>
      <c r="AE50" s="1136"/>
      <c r="AF50" s="1136"/>
      <c r="AG50" s="1136"/>
      <c r="AH50" s="1136"/>
      <c r="AI50" s="1136"/>
      <c r="AJ50" s="1136"/>
      <c r="AK50" s="1136"/>
      <c r="AL50" s="1136"/>
      <c r="AM50" s="1136"/>
      <c r="AN50" s="1136"/>
    </row>
    <row r="51" spans="1:40" ht="12" customHeight="1">
      <c r="A51" s="1361" t="s">
        <v>674</v>
      </c>
      <c r="B51" s="1361"/>
      <c r="C51" s="1361"/>
      <c r="D51" s="1361"/>
      <c r="E51" s="1361"/>
      <c r="F51" s="1361"/>
      <c r="G51" s="1361"/>
      <c r="H51" s="1361"/>
      <c r="I51" s="1361"/>
      <c r="J51" s="1361"/>
      <c r="K51" s="1361"/>
      <c r="L51" s="1361"/>
      <c r="M51" s="1361"/>
      <c r="N51" s="1361"/>
      <c r="O51" s="1361"/>
      <c r="P51" s="1361"/>
      <c r="Q51" s="1361"/>
      <c r="R51" s="1361"/>
      <c r="S51" s="1361"/>
      <c r="T51" s="1361"/>
      <c r="U51" s="1361"/>
      <c r="V51" s="1361"/>
      <c r="W51" s="1361"/>
      <c r="X51" s="1361"/>
      <c r="Y51" s="1361"/>
      <c r="Z51" s="1361"/>
      <c r="AA51" s="1361"/>
      <c r="AB51" s="1361"/>
      <c r="AC51" s="1361"/>
      <c r="AD51" s="1361"/>
      <c r="AE51" s="1361"/>
      <c r="AF51" s="1361"/>
      <c r="AG51" s="1361"/>
      <c r="AH51" s="1361"/>
      <c r="AI51" s="1361"/>
      <c r="AJ51" s="1361"/>
      <c r="AK51" s="1361"/>
      <c r="AL51" s="1361"/>
      <c r="AM51" s="1361"/>
      <c r="AN51" s="1361"/>
    </row>
    <row r="52" spans="1:40" ht="15" customHeight="1">
      <c r="A52" s="1357"/>
      <c r="B52" s="1358"/>
      <c r="C52" s="1358"/>
      <c r="D52" s="1358"/>
      <c r="E52" s="1358"/>
      <c r="F52" s="1358"/>
      <c r="G52" s="1358"/>
      <c r="H52" s="1358"/>
      <c r="I52" s="1358"/>
      <c r="J52" s="1358"/>
      <c r="K52" s="1358"/>
      <c r="L52" s="1358"/>
      <c r="M52" s="1358"/>
      <c r="N52" s="1358"/>
      <c r="O52" s="1358"/>
      <c r="P52" s="1358"/>
      <c r="Q52" s="1358"/>
      <c r="R52" s="1358"/>
      <c r="S52" s="1359"/>
      <c r="T52" s="1359"/>
      <c r="U52" s="1359"/>
      <c r="V52" s="1359"/>
      <c r="W52" s="1359"/>
      <c r="X52" s="1359"/>
      <c r="Y52" s="1359"/>
      <c r="Z52" s="1359"/>
      <c r="AA52" s="1359"/>
      <c r="AB52" s="1359"/>
      <c r="AC52" s="1359"/>
      <c r="AD52" s="1359"/>
      <c r="AE52" s="1359"/>
      <c r="AF52" s="1359"/>
      <c r="AG52" s="1359"/>
      <c r="AH52" s="1359"/>
      <c r="AI52" s="1359"/>
      <c r="AJ52" s="1359"/>
      <c r="AK52" s="1359"/>
      <c r="AL52" s="1359"/>
      <c r="AM52" s="1359"/>
      <c r="AN52" s="1360"/>
    </row>
    <row r="53" spans="1:40" ht="4.5" customHeight="1">
      <c r="A53" s="1136"/>
      <c r="B53" s="1136"/>
      <c r="C53" s="1136"/>
      <c r="D53" s="1136"/>
      <c r="E53" s="1136"/>
      <c r="F53" s="1136"/>
      <c r="G53" s="1136"/>
      <c r="H53" s="1136"/>
      <c r="I53" s="1136"/>
      <c r="J53" s="1136"/>
      <c r="K53" s="1136"/>
      <c r="L53" s="1136"/>
      <c r="M53" s="1136"/>
      <c r="N53" s="1136"/>
      <c r="O53" s="1136"/>
      <c r="P53" s="1136"/>
      <c r="Q53" s="1136"/>
      <c r="R53" s="1136"/>
      <c r="S53" s="1136"/>
      <c r="T53" s="1136"/>
      <c r="U53" s="1136"/>
      <c r="V53" s="1136"/>
      <c r="W53" s="1136"/>
      <c r="X53" s="1136"/>
      <c r="Y53" s="1136"/>
      <c r="Z53" s="1136"/>
      <c r="AA53" s="1136"/>
      <c r="AB53" s="1136"/>
      <c r="AC53" s="1136"/>
      <c r="AD53" s="1136"/>
      <c r="AE53" s="1136"/>
      <c r="AF53" s="1136"/>
      <c r="AG53" s="1136"/>
      <c r="AH53" s="1136"/>
      <c r="AI53" s="1136"/>
      <c r="AJ53" s="1136"/>
      <c r="AK53" s="1136"/>
      <c r="AL53" s="1136"/>
      <c r="AM53" s="1136"/>
      <c r="AN53" s="1136"/>
    </row>
    <row r="54" spans="1:40" ht="12.75">
      <c r="A54" s="1298" t="s">
        <v>672</v>
      </c>
      <c r="B54" s="1298"/>
      <c r="C54" s="1298"/>
      <c r="D54" s="1298"/>
      <c r="E54" s="1298"/>
      <c r="F54" s="1298"/>
      <c r="G54" s="1298"/>
      <c r="H54" s="1298"/>
      <c r="I54" s="1298"/>
      <c r="J54" s="1298"/>
      <c r="K54" s="1298"/>
      <c r="L54" s="1298"/>
      <c r="M54" s="1298"/>
      <c r="N54" s="1298"/>
      <c r="O54" s="1298"/>
      <c r="P54" s="1298"/>
      <c r="Q54" s="1298"/>
      <c r="R54" s="1298"/>
      <c r="S54" s="1298"/>
      <c r="T54" s="1298"/>
      <c r="U54" s="1298"/>
      <c r="V54" s="1298"/>
      <c r="W54" s="1298"/>
      <c r="X54" s="1298"/>
      <c r="Y54" s="1298"/>
      <c r="Z54" s="1298"/>
      <c r="AA54" s="1298"/>
      <c r="AB54" s="1298"/>
      <c r="AC54" s="1298"/>
      <c r="AD54" s="1298"/>
      <c r="AE54" s="1298"/>
      <c r="AF54" s="1298"/>
      <c r="AG54" s="1298"/>
      <c r="AH54" s="1298"/>
      <c r="AI54" s="1298"/>
      <c r="AJ54" s="1298"/>
      <c r="AK54" s="1298"/>
      <c r="AL54" s="1298"/>
      <c r="AM54" s="1298"/>
      <c r="AN54" s="1298"/>
    </row>
    <row r="55" spans="1:40" ht="12.75">
      <c r="A55" s="1246" t="s">
        <v>396</v>
      </c>
      <c r="B55" s="1246"/>
      <c r="C55" s="1246"/>
      <c r="D55" s="1246"/>
      <c r="E55" s="1246"/>
      <c r="F55" s="1246"/>
      <c r="G55" s="1246"/>
      <c r="H55" s="1246"/>
      <c r="I55" s="1246"/>
      <c r="J55" s="1246"/>
      <c r="K55" s="1246"/>
      <c r="L55" s="1246"/>
      <c r="M55" s="1246"/>
      <c r="N55" s="1246"/>
      <c r="O55" s="1246"/>
      <c r="P55" s="1246"/>
      <c r="Q55" s="1246"/>
      <c r="R55" s="1246"/>
      <c r="S55" s="1246"/>
      <c r="T55" s="1246"/>
      <c r="U55" s="1246"/>
      <c r="V55" s="1246"/>
      <c r="W55" s="1246"/>
      <c r="X55" s="1246"/>
      <c r="Y55" s="1246"/>
      <c r="Z55" s="1246"/>
      <c r="AA55" s="1246"/>
      <c r="AB55" s="1246"/>
      <c r="AC55" s="1246"/>
      <c r="AD55" s="1246"/>
      <c r="AE55" s="1246"/>
      <c r="AF55" s="1246"/>
      <c r="AG55" s="1246"/>
      <c r="AH55" s="1246"/>
      <c r="AI55" s="1246"/>
      <c r="AJ55" s="161"/>
      <c r="AK55" s="161"/>
      <c r="AL55" s="161"/>
      <c r="AM55" s="161"/>
      <c r="AN55" s="161"/>
    </row>
    <row r="56" spans="1:40" ht="18" customHeight="1">
      <c r="A56" s="1357">
        <f>+ZAKL_DATA!B21</f>
        <v>0</v>
      </c>
      <c r="B56" s="1358"/>
      <c r="C56" s="1358"/>
      <c r="D56" s="1358"/>
      <c r="E56" s="1358"/>
      <c r="F56" s="1358"/>
      <c r="G56" s="1358"/>
      <c r="H56" s="1358"/>
      <c r="I56" s="1358"/>
      <c r="J56" s="1358"/>
      <c r="K56" s="1358"/>
      <c r="L56" s="1358"/>
      <c r="M56" s="1358"/>
      <c r="N56" s="1358"/>
      <c r="O56" s="1358"/>
      <c r="P56" s="1358"/>
      <c r="Q56" s="1358"/>
      <c r="R56" s="1358"/>
      <c r="S56" s="1359"/>
      <c r="T56" s="1359"/>
      <c r="U56" s="1359"/>
      <c r="V56" s="1359"/>
      <c r="W56" s="1359"/>
      <c r="X56" s="1359"/>
      <c r="Y56" s="1359"/>
      <c r="Z56" s="1359"/>
      <c r="AA56" s="1359"/>
      <c r="AB56" s="1359"/>
      <c r="AC56" s="1359"/>
      <c r="AD56" s="1359"/>
      <c r="AE56" s="1359"/>
      <c r="AF56" s="1359"/>
      <c r="AG56" s="1359"/>
      <c r="AH56" s="1359"/>
      <c r="AI56" s="1359"/>
      <c r="AJ56" s="1359"/>
      <c r="AK56" s="1359"/>
      <c r="AL56" s="1359"/>
      <c r="AM56" s="1359"/>
      <c r="AN56" s="1360"/>
    </row>
    <row r="57" spans="1:80" s="161" customFormat="1" ht="36.75" customHeight="1">
      <c r="A57" s="1319" t="s">
        <v>397</v>
      </c>
      <c r="B57" s="1319"/>
      <c r="C57" s="1319"/>
      <c r="D57" s="1319"/>
      <c r="E57" s="1319"/>
      <c r="F57" s="1319"/>
      <c r="G57" s="1319"/>
      <c r="H57" s="1319"/>
      <c r="I57" s="1319"/>
      <c r="J57" s="1319"/>
      <c r="K57" s="1319"/>
      <c r="L57" s="1319"/>
      <c r="M57" s="1319"/>
      <c r="N57" s="1319"/>
      <c r="O57" s="1319"/>
      <c r="P57" s="1319"/>
      <c r="Q57" s="1319"/>
      <c r="R57" s="1319"/>
      <c r="S57" s="1319"/>
      <c r="T57" s="1319"/>
      <c r="U57" s="1319"/>
      <c r="V57" s="1319"/>
      <c r="W57" s="1319"/>
      <c r="X57" s="1319"/>
      <c r="Y57" s="1319"/>
      <c r="Z57" s="1319"/>
      <c r="AA57" s="1319"/>
      <c r="AB57" s="1319"/>
      <c r="AC57" s="1319"/>
      <c r="AD57" s="1319"/>
      <c r="AE57" s="1319"/>
      <c r="AF57" s="1319"/>
      <c r="AG57" s="1319"/>
      <c r="AH57" s="1319"/>
      <c r="AI57" s="1319"/>
      <c r="AJ57" s="1320"/>
      <c r="AK57" s="1320"/>
      <c r="AL57" s="1320"/>
      <c r="AM57" s="1320"/>
      <c r="AN57" s="1320"/>
      <c r="AO57" s="134"/>
      <c r="AP57" s="134"/>
      <c r="AQ57" s="134"/>
      <c r="AR57" s="134"/>
      <c r="AS57" s="134"/>
      <c r="AT57" s="134"/>
      <c r="AU57" s="134"/>
      <c r="AV57" s="134"/>
      <c r="AW57" s="134"/>
      <c r="AX57" s="134"/>
      <c r="AY57" s="134"/>
      <c r="AZ57" s="134"/>
      <c r="BA57" s="134"/>
      <c r="BB57" s="134"/>
      <c r="BC57" s="134"/>
      <c r="BD57" s="134"/>
      <c r="BE57" s="134"/>
      <c r="BF57" s="134"/>
      <c r="BG57" s="134"/>
      <c r="BH57" s="134"/>
      <c r="BI57" s="134"/>
      <c r="BJ57" s="134"/>
      <c r="BK57" s="134"/>
      <c r="BL57" s="134"/>
      <c r="BM57" s="134"/>
      <c r="BN57" s="134"/>
      <c r="BO57" s="134"/>
      <c r="BP57" s="134"/>
      <c r="BQ57" s="134"/>
      <c r="BR57" s="134"/>
      <c r="BS57" s="134"/>
      <c r="BT57" s="134"/>
      <c r="BU57" s="134"/>
      <c r="BV57" s="134"/>
      <c r="BW57" s="134"/>
      <c r="BX57" s="134"/>
      <c r="BY57" s="134"/>
      <c r="BZ57" s="134"/>
      <c r="CA57" s="134"/>
      <c r="CB57" s="134"/>
    </row>
    <row r="58" spans="1:40" ht="12.75">
      <c r="A58" s="1284" t="s">
        <v>578</v>
      </c>
      <c r="B58" s="1284"/>
      <c r="C58" s="1284"/>
      <c r="D58" s="1136"/>
      <c r="E58" s="1136"/>
      <c r="F58" s="1136"/>
      <c r="G58" s="1136"/>
      <c r="H58" s="1136"/>
      <c r="I58" s="1136"/>
      <c r="J58" s="1136"/>
      <c r="K58" s="1136"/>
      <c r="L58" s="1136"/>
      <c r="M58" s="1136"/>
      <c r="N58" s="1136"/>
      <c r="O58" s="1136"/>
      <c r="P58" s="1136"/>
      <c r="Q58" s="1136"/>
      <c r="R58" s="1136"/>
      <c r="S58" s="1136"/>
      <c r="T58" s="1136"/>
      <c r="U58" s="1136"/>
      <c r="V58" s="1136"/>
      <c r="W58" s="1136"/>
      <c r="X58" s="1136"/>
      <c r="Y58" s="1136"/>
      <c r="Z58" s="1136"/>
      <c r="AA58" s="1136"/>
      <c r="AB58" s="1136"/>
      <c r="AC58" s="1136"/>
      <c r="AD58" s="1136"/>
      <c r="AE58" s="1136"/>
      <c r="AF58" s="1313" t="s">
        <v>276</v>
      </c>
      <c r="AG58" s="509"/>
      <c r="AH58" s="509"/>
      <c r="AI58" s="509"/>
      <c r="AJ58" s="509"/>
      <c r="AK58" s="509"/>
      <c r="AL58" s="509"/>
      <c r="AM58" s="509"/>
      <c r="AN58" s="509"/>
    </row>
    <row r="59" spans="1:40" ht="18" customHeight="1">
      <c r="A59" s="1219">
        <f ca="1">+TODAY()</f>
        <v>40723</v>
      </c>
      <c r="B59" s="1220"/>
      <c r="C59" s="1310"/>
      <c r="D59" s="161"/>
      <c r="E59" s="1356"/>
      <c r="F59" s="776"/>
      <c r="G59" s="776"/>
      <c r="H59" s="776"/>
      <c r="I59" s="776"/>
      <c r="J59" s="1133"/>
      <c r="K59" s="1321" t="s">
        <v>580</v>
      </c>
      <c r="L59" s="1322"/>
      <c r="M59" s="1322"/>
      <c r="N59" s="1322"/>
      <c r="O59" s="1322"/>
      <c r="P59" s="1322"/>
      <c r="Q59" s="1322"/>
      <c r="R59" s="1322"/>
      <c r="S59" s="1322"/>
      <c r="T59" s="1323"/>
      <c r="U59" s="156"/>
      <c r="V59" s="1321" t="s">
        <v>581</v>
      </c>
      <c r="W59" s="1322"/>
      <c r="X59" s="1322"/>
      <c r="Y59" s="1322"/>
      <c r="Z59" s="1322"/>
      <c r="AA59" s="1322"/>
      <c r="AB59" s="1322"/>
      <c r="AC59" s="1323"/>
      <c r="AD59" s="1317"/>
      <c r="AE59" s="1136"/>
      <c r="AF59" s="1136"/>
      <c r="AG59" s="1318"/>
      <c r="AH59" s="1306"/>
      <c r="AI59" s="1307"/>
      <c r="AJ59" s="1307"/>
      <c r="AK59" s="1307"/>
      <c r="AL59" s="1307"/>
      <c r="AM59" s="1307"/>
      <c r="AN59" s="1308"/>
    </row>
    <row r="60" spans="1:40" ht="12.75">
      <c r="A60" s="1311" t="s">
        <v>579</v>
      </c>
      <c r="B60" s="1312"/>
      <c r="C60" s="1312"/>
      <c r="D60" s="161"/>
      <c r="E60" s="776"/>
      <c r="F60" s="776"/>
      <c r="G60" s="776"/>
      <c r="H60" s="776"/>
      <c r="I60" s="776"/>
      <c r="J60" s="1133"/>
      <c r="K60" s="1324"/>
      <c r="L60" s="1325"/>
      <c r="M60" s="1325"/>
      <c r="N60" s="1325"/>
      <c r="O60" s="1325"/>
      <c r="P60" s="1325"/>
      <c r="Q60" s="1325"/>
      <c r="R60" s="1325"/>
      <c r="S60" s="1325"/>
      <c r="T60" s="1326"/>
      <c r="U60" s="156"/>
      <c r="V60" s="1324"/>
      <c r="W60" s="1325"/>
      <c r="X60" s="1325"/>
      <c r="Y60" s="1325"/>
      <c r="Z60" s="1325"/>
      <c r="AA60" s="1325"/>
      <c r="AB60" s="1325"/>
      <c r="AC60" s="1326"/>
      <c r="AD60" s="1317"/>
      <c r="AE60" s="1136"/>
      <c r="AF60" s="1136"/>
      <c r="AG60" s="1136"/>
      <c r="AH60" s="1136"/>
      <c r="AI60" s="1136"/>
      <c r="AJ60" s="1136"/>
      <c r="AK60" s="1136"/>
      <c r="AL60" s="1136"/>
      <c r="AM60" s="1136"/>
      <c r="AN60" s="1136"/>
    </row>
    <row r="61" spans="1:40" ht="18" customHeight="1">
      <c r="A61" s="1309">
        <v>0</v>
      </c>
      <c r="B61" s="1310"/>
      <c r="C61" s="324"/>
      <c r="D61" s="161"/>
      <c r="E61" s="776"/>
      <c r="F61" s="776"/>
      <c r="G61" s="776"/>
      <c r="H61" s="776"/>
      <c r="I61" s="776"/>
      <c r="J61" s="1133"/>
      <c r="K61" s="1324"/>
      <c r="L61" s="1325"/>
      <c r="M61" s="1325"/>
      <c r="N61" s="1325"/>
      <c r="O61" s="1325"/>
      <c r="P61" s="1325"/>
      <c r="Q61" s="1325"/>
      <c r="R61" s="1325"/>
      <c r="S61" s="1325"/>
      <c r="T61" s="1326"/>
      <c r="U61" s="156"/>
      <c r="V61" s="1324"/>
      <c r="W61" s="1325"/>
      <c r="X61" s="1325"/>
      <c r="Y61" s="1325"/>
      <c r="Z61" s="1325"/>
      <c r="AA61" s="1325"/>
      <c r="AB61" s="1325"/>
      <c r="AC61" s="1326"/>
      <c r="AD61" s="1317"/>
      <c r="AE61" s="1136"/>
      <c r="AF61" s="1136"/>
      <c r="AG61" s="1136"/>
      <c r="AH61" s="1136"/>
      <c r="AI61" s="1136"/>
      <c r="AJ61" s="1136"/>
      <c r="AK61" s="1136"/>
      <c r="AL61" s="1136"/>
      <c r="AM61" s="1136"/>
      <c r="AN61" s="1136"/>
    </row>
    <row r="62" spans="1:40" ht="12.75">
      <c r="A62" s="161"/>
      <c r="B62" s="1136"/>
      <c r="C62" s="1136"/>
      <c r="D62" s="1356"/>
      <c r="E62" s="776"/>
      <c r="F62" s="776"/>
      <c r="G62" s="776"/>
      <c r="H62" s="776"/>
      <c r="I62" s="776"/>
      <c r="J62" s="1133"/>
      <c r="K62" s="1324"/>
      <c r="L62" s="1325"/>
      <c r="M62" s="1325"/>
      <c r="N62" s="1325"/>
      <c r="O62" s="1325"/>
      <c r="P62" s="1325"/>
      <c r="Q62" s="1325"/>
      <c r="R62" s="1325"/>
      <c r="S62" s="1325"/>
      <c r="T62" s="1326"/>
      <c r="U62" s="156"/>
      <c r="V62" s="1324"/>
      <c r="W62" s="1325"/>
      <c r="X62" s="1325"/>
      <c r="Y62" s="1325"/>
      <c r="Z62" s="1325"/>
      <c r="AA62" s="1325"/>
      <c r="AB62" s="1325"/>
      <c r="AC62" s="1326"/>
      <c r="AD62" s="1317"/>
      <c r="AE62" s="1136"/>
      <c r="AF62" s="1136"/>
      <c r="AG62" s="1136"/>
      <c r="AH62" s="1136"/>
      <c r="AI62" s="1136"/>
      <c r="AJ62" s="1136"/>
      <c r="AK62" s="1136"/>
      <c r="AL62" s="1136"/>
      <c r="AM62" s="1136"/>
      <c r="AN62" s="1136"/>
    </row>
    <row r="63" spans="1:40" ht="12.75">
      <c r="A63" s="347"/>
      <c r="B63" s="1136"/>
      <c r="C63" s="1136"/>
      <c r="D63" s="1356"/>
      <c r="E63" s="776"/>
      <c r="F63" s="776"/>
      <c r="G63" s="776"/>
      <c r="H63" s="776"/>
      <c r="I63" s="776"/>
      <c r="J63" s="1133"/>
      <c r="K63" s="1327"/>
      <c r="L63" s="1328"/>
      <c r="M63" s="1328"/>
      <c r="N63" s="1328"/>
      <c r="O63" s="1328"/>
      <c r="P63" s="1328"/>
      <c r="Q63" s="1328"/>
      <c r="R63" s="1328"/>
      <c r="S63" s="1328"/>
      <c r="T63" s="1329"/>
      <c r="U63" s="156"/>
      <c r="V63" s="1327"/>
      <c r="W63" s="1328"/>
      <c r="X63" s="1328"/>
      <c r="Y63" s="1328"/>
      <c r="Z63" s="1328"/>
      <c r="AA63" s="1328"/>
      <c r="AB63" s="1328"/>
      <c r="AC63" s="1329"/>
      <c r="AD63" s="1317"/>
      <c r="AE63" s="1136"/>
      <c r="AF63" s="1136"/>
      <c r="AG63" s="1136"/>
      <c r="AH63" s="1316" t="s">
        <v>582</v>
      </c>
      <c r="AI63" s="1316"/>
      <c r="AJ63" s="1316"/>
      <c r="AK63" s="1316"/>
      <c r="AL63" s="1316"/>
      <c r="AM63" s="1316"/>
      <c r="AN63" s="347"/>
    </row>
    <row r="64" spans="1:40" ht="12.75">
      <c r="A64" s="1314" t="str">
        <f>+DAP1!A44</f>
        <v>Formulář zpracovala ASPEKT HM, daňová, účetní a auditorská kancelář, www.danovapriznani.cz, business.center.cz</v>
      </c>
      <c r="B64" s="1314"/>
      <c r="C64" s="1314"/>
      <c r="D64" s="1314"/>
      <c r="E64" s="1314"/>
      <c r="F64" s="1314"/>
      <c r="G64" s="1314"/>
      <c r="H64" s="1314"/>
      <c r="I64" s="1314"/>
      <c r="J64" s="1314"/>
      <c r="K64" s="1314"/>
      <c r="L64" s="1314"/>
      <c r="M64" s="1314"/>
      <c r="N64" s="1314"/>
      <c r="O64" s="1314"/>
      <c r="P64" s="1314"/>
      <c r="Q64" s="1314"/>
      <c r="R64" s="1314"/>
      <c r="S64" s="1314"/>
      <c r="T64" s="1314"/>
      <c r="U64" s="1314"/>
      <c r="V64" s="1314"/>
      <c r="W64" s="1314"/>
      <c r="X64" s="1314"/>
      <c r="Y64" s="1314"/>
      <c r="Z64" s="1314"/>
      <c r="AA64" s="1314"/>
      <c r="AB64" s="1314"/>
      <c r="AC64" s="1314"/>
      <c r="AD64" s="1314"/>
      <c r="AE64" s="1314"/>
      <c r="AF64" s="1314"/>
      <c r="AG64" s="1314"/>
      <c r="AH64" s="1314"/>
      <c r="AI64" s="1314"/>
      <c r="AJ64" s="1314"/>
      <c r="AK64" s="1314"/>
      <c r="AL64" s="1314"/>
      <c r="AM64" s="1314"/>
      <c r="AN64" s="1314"/>
    </row>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row r="175" s="28" customFormat="1" ht="12.75"/>
    <row r="176" s="28" customFormat="1" ht="12.75"/>
    <row r="177" s="28" customFormat="1" ht="12.75"/>
    <row r="178" s="28" customFormat="1" ht="12.75"/>
    <row r="179" s="28" customFormat="1" ht="12.75"/>
    <row r="180" s="28" customFormat="1" ht="12.75"/>
    <row r="181" s="28" customFormat="1" ht="12.75"/>
    <row r="182" s="28" customFormat="1" ht="12.75"/>
    <row r="183" s="28" customFormat="1" ht="12.75"/>
    <row r="184" s="28" customFormat="1" ht="12.75"/>
    <row r="185" s="28" customFormat="1" ht="12.75"/>
    <row r="186" s="28" customFormat="1" ht="12.75"/>
    <row r="187" s="28" customFormat="1" ht="12.75"/>
    <row r="188" s="28" customFormat="1" ht="12.75"/>
    <row r="189" s="28" customFormat="1" ht="12.75"/>
    <row r="190" s="28" customFormat="1" ht="12.75"/>
    <row r="191" s="28" customFormat="1" ht="12.75"/>
    <row r="192" s="28" customFormat="1" ht="12.75"/>
    <row r="193" s="28" customFormat="1" ht="12.75"/>
    <row r="194" s="28" customFormat="1" ht="12.75"/>
    <row r="195" s="28" customFormat="1" ht="12.75"/>
    <row r="196" s="28" customFormat="1" ht="12.75"/>
    <row r="197" s="28" customFormat="1" ht="12.75"/>
    <row r="198" s="28" customFormat="1" ht="12.75"/>
    <row r="199" s="28" customFormat="1" ht="12.75"/>
    <row r="200" s="28" customFormat="1" ht="12.75"/>
    <row r="201" s="28" customFormat="1" ht="12.75"/>
    <row r="202" s="28" customFormat="1" ht="12.75"/>
    <row r="203" s="28" customFormat="1" ht="12.75"/>
    <row r="204" s="28" customFormat="1" ht="12.75"/>
    <row r="205" s="28" customFormat="1" ht="12.75"/>
    <row r="206" s="28" customFormat="1" ht="12.75"/>
    <row r="207" s="28" customFormat="1" ht="12.75"/>
    <row r="208" s="28" customFormat="1" ht="12.75"/>
    <row r="209" s="28" customFormat="1" ht="12.75"/>
    <row r="210" s="28" customFormat="1" ht="12.75"/>
    <row r="211" s="28" customFormat="1" ht="12.75"/>
    <row r="212" s="28" customFormat="1" ht="12.75"/>
    <row r="213" s="28" customFormat="1" ht="12.75"/>
    <row r="214" s="28" customFormat="1" ht="12.75"/>
    <row r="215" s="28" customFormat="1" ht="12.75"/>
    <row r="216" s="28" customFormat="1" ht="12.75"/>
    <row r="217" s="28" customFormat="1" ht="12.75"/>
    <row r="218" s="28" customFormat="1" ht="12.75"/>
    <row r="219" s="28" customFormat="1" ht="12.75"/>
    <row r="220" s="28" customFormat="1" ht="12.75"/>
    <row r="221" s="28" customFormat="1" ht="12.75"/>
    <row r="222" s="28" customFormat="1" ht="12.75"/>
    <row r="223" s="28" customFormat="1" ht="12.75"/>
    <row r="224" s="28" customFormat="1" ht="12.75"/>
    <row r="225" s="28" customFormat="1" ht="12.75"/>
    <row r="226" s="28" customFormat="1" ht="12.75"/>
    <row r="227" s="28" customFormat="1" ht="12.75"/>
    <row r="228" s="28" customFormat="1" ht="12.75"/>
    <row r="229" s="28" customFormat="1" ht="12.75"/>
    <row r="230" s="28" customFormat="1" ht="12.75"/>
    <row r="231" s="28" customFormat="1" ht="12.75"/>
    <row r="232" s="28" customFormat="1" ht="12.75"/>
    <row r="233" s="28" customFormat="1" ht="12.75"/>
    <row r="234" s="28" customFormat="1" ht="12.75"/>
    <row r="235" s="28" customFormat="1" ht="12.75"/>
    <row r="236" s="28" customFormat="1" ht="12.75"/>
    <row r="237" s="28" customFormat="1" ht="12.75"/>
    <row r="238" s="28" customFormat="1" ht="12.75"/>
    <row r="239" s="28" customFormat="1" ht="12.75"/>
    <row r="240" s="28" customFormat="1" ht="12.75"/>
    <row r="241" s="28" customFormat="1" ht="12.75"/>
    <row r="242" s="28" customFormat="1" ht="12.75"/>
    <row r="243" s="28" customFormat="1" ht="12.75"/>
    <row r="244" s="28" customFormat="1" ht="12.75"/>
    <row r="245" s="28" customFormat="1" ht="12.75"/>
    <row r="246" s="28" customFormat="1" ht="12.75"/>
    <row r="247" s="28" customFormat="1" ht="12.75"/>
    <row r="248" s="28" customFormat="1" ht="12.75"/>
    <row r="249" s="28" customFormat="1" ht="12.75"/>
    <row r="250" s="28" customFormat="1" ht="12.75"/>
    <row r="251" s="28" customFormat="1" ht="12.75"/>
    <row r="252" s="28" customFormat="1" ht="12.75"/>
    <row r="253" s="28" customFormat="1" ht="12.75"/>
    <row r="254" s="28" customFormat="1" ht="12.75"/>
    <row r="255" s="28" customFormat="1" ht="12.75"/>
    <row r="256" s="28" customFormat="1" ht="12.75"/>
    <row r="257" s="28" customFormat="1" ht="12.75"/>
    <row r="258" s="28" customFormat="1" ht="12.75"/>
    <row r="259" s="28" customFormat="1" ht="12.75"/>
    <row r="260" s="28" customFormat="1" ht="12.75"/>
    <row r="261" s="28" customFormat="1" ht="12.75"/>
    <row r="262" s="28" customFormat="1" ht="12.75"/>
    <row r="263" s="28" customFormat="1" ht="12.75"/>
    <row r="264" s="28" customFormat="1" ht="12.75"/>
    <row r="265" s="28" customFormat="1" ht="12.75"/>
    <row r="266" s="28" customFormat="1" ht="12.75"/>
    <row r="267" s="28" customFormat="1" ht="12.75"/>
    <row r="268" s="28" customFormat="1" ht="12.75"/>
    <row r="269" s="28" customFormat="1" ht="12.75"/>
    <row r="270" s="28" customFormat="1" ht="12.75"/>
    <row r="271" s="28" customFormat="1" ht="12.75"/>
    <row r="272" s="28" customFormat="1" ht="12.75"/>
    <row r="273" s="28" customFormat="1" ht="12.75"/>
    <row r="274" s="28" customFormat="1" ht="12.75"/>
    <row r="275" s="28" customFormat="1" ht="12.75"/>
    <row r="276" s="28" customFormat="1" ht="12.75"/>
    <row r="277" s="28" customFormat="1" ht="12.75"/>
    <row r="278" s="28" customFormat="1" ht="12.75"/>
    <row r="279" s="28" customFormat="1" ht="12.75"/>
    <row r="280" s="28" customFormat="1" ht="12.75"/>
    <row r="281" s="28" customFormat="1" ht="12.75"/>
    <row r="282" s="28" customFormat="1" ht="12.75"/>
    <row r="283" s="28" customFormat="1" ht="12.75"/>
    <row r="284" s="28" customFormat="1" ht="12.75"/>
    <row r="285" s="28" customFormat="1" ht="12.75"/>
    <row r="286" s="28" customFormat="1" ht="12.75"/>
    <row r="287" s="28" customFormat="1" ht="12.75"/>
    <row r="288" s="28" customFormat="1" ht="12.75"/>
    <row r="289" s="28" customFormat="1" ht="12.75"/>
    <row r="290" s="28" customFormat="1" ht="12.75"/>
    <row r="291" s="28" customFormat="1" ht="12.75"/>
    <row r="292" s="28" customFormat="1" ht="12.75"/>
    <row r="293" s="28" customFormat="1" ht="12.75"/>
    <row r="294" s="28" customFormat="1" ht="12.75"/>
    <row r="295" s="28" customFormat="1" ht="12.75"/>
    <row r="296" s="28" customFormat="1" ht="12.75"/>
    <row r="297" s="28" customFormat="1" ht="12.75"/>
    <row r="298" s="28" customFormat="1" ht="12.75"/>
    <row r="299" s="28" customFormat="1" ht="12.75"/>
    <row r="300" s="28" customFormat="1" ht="12.75"/>
    <row r="301" s="28" customFormat="1" ht="12.75"/>
    <row r="302" s="28" customFormat="1" ht="12.75"/>
    <row r="303" s="28" customFormat="1" ht="12.75"/>
    <row r="304" s="28" customFormat="1" ht="12.75"/>
    <row r="305" s="28" customFormat="1" ht="12.75"/>
    <row r="306" s="28" customFormat="1" ht="12.75"/>
    <row r="307" s="28" customFormat="1" ht="12.75"/>
    <row r="308" s="28" customFormat="1" ht="12.75"/>
    <row r="309" s="28" customFormat="1" ht="12.75"/>
    <row r="310" s="28" customFormat="1" ht="12.75"/>
    <row r="311" s="28" customFormat="1" ht="12.75"/>
    <row r="312" s="28" customFormat="1" ht="12.75"/>
    <row r="313" s="28" customFormat="1" ht="12.75"/>
    <row r="314" s="28" customFormat="1" ht="12.75"/>
    <row r="315" s="28" customFormat="1" ht="12.75"/>
    <row r="316" s="28" customFormat="1" ht="12.75"/>
    <row r="317" s="28" customFormat="1" ht="12.75"/>
    <row r="318" s="28" customFormat="1" ht="12.75"/>
    <row r="319" s="28" customFormat="1" ht="12.75"/>
    <row r="320" s="28" customFormat="1" ht="12.75"/>
    <row r="321" s="28" customFormat="1" ht="12.75"/>
    <row r="322" s="28" customFormat="1" ht="12.75"/>
    <row r="323" s="28" customFormat="1" ht="12.75"/>
    <row r="324" s="28" customFormat="1" ht="12.75"/>
    <row r="325" s="28" customFormat="1" ht="12.75"/>
    <row r="326" s="28" customFormat="1" ht="12.75"/>
    <row r="327" s="28" customFormat="1" ht="12.75"/>
    <row r="328" s="28" customFormat="1" ht="12.75"/>
    <row r="329" s="28" customFormat="1" ht="12.75"/>
    <row r="330" s="28" customFormat="1" ht="12.75"/>
    <row r="331" s="28" customFormat="1" ht="12.75"/>
    <row r="332" s="28" customFormat="1" ht="12.75"/>
    <row r="333" s="28" customFormat="1" ht="12.75"/>
    <row r="334" s="28" customFormat="1" ht="12.75"/>
    <row r="335" s="28" customFormat="1" ht="12.75"/>
    <row r="336" s="28" customFormat="1" ht="12.75"/>
    <row r="337" s="28" customFormat="1" ht="12.75"/>
    <row r="338" s="28" customFormat="1" ht="12.75"/>
    <row r="339" s="28" customFormat="1" ht="12.75"/>
    <row r="340" s="28" customFormat="1" ht="12.75"/>
    <row r="341" s="28" customFormat="1" ht="12.75"/>
    <row r="342" s="28" customFormat="1" ht="12.75"/>
    <row r="343" s="28" customFormat="1" ht="12.75"/>
    <row r="344" s="28" customFormat="1" ht="12.75"/>
    <row r="345" s="28" customFormat="1" ht="12.75"/>
    <row r="346" s="28" customFormat="1" ht="12.75"/>
    <row r="347" s="28" customFormat="1" ht="12.75"/>
    <row r="348" s="28" customFormat="1" ht="12.75"/>
    <row r="349" s="28" customFormat="1" ht="12.75"/>
    <row r="350" s="28" customFormat="1" ht="12.75"/>
    <row r="351" s="28" customFormat="1" ht="12.75"/>
    <row r="352" s="28" customFormat="1" ht="12.75"/>
    <row r="353" s="28" customFormat="1" ht="12.75"/>
    <row r="354" s="28" customFormat="1" ht="12.75"/>
    <row r="355" s="28" customFormat="1" ht="12.75"/>
    <row r="356" s="28" customFormat="1" ht="12.75"/>
    <row r="357" s="28" customFormat="1" ht="12.75"/>
    <row r="358" s="28" customFormat="1" ht="12.75"/>
    <row r="359" s="28" customFormat="1" ht="12.75"/>
    <row r="360" s="28" customFormat="1" ht="12.75"/>
    <row r="361" s="28" customFormat="1" ht="12.75"/>
    <row r="362" s="28" customFormat="1" ht="12.75"/>
    <row r="363" s="28" customFormat="1" ht="12.75"/>
    <row r="364" s="28" customFormat="1" ht="12.75"/>
    <row r="365" s="28" customFormat="1" ht="12.75"/>
    <row r="366" s="28" customFormat="1" ht="12.75"/>
    <row r="367" s="28" customFormat="1" ht="12.75"/>
    <row r="368" s="28" customFormat="1" ht="12.75"/>
    <row r="369" s="28" customFormat="1" ht="12.75"/>
    <row r="370" s="28" customFormat="1" ht="12.75"/>
    <row r="371" s="28" customFormat="1" ht="12.75"/>
    <row r="372" s="28" customFormat="1" ht="12.75"/>
    <row r="373" s="28" customFormat="1" ht="12.75"/>
    <row r="374" s="28" customFormat="1" ht="12.75"/>
    <row r="375" s="28" customFormat="1" ht="12.75"/>
    <row r="376" s="28" customFormat="1" ht="12.75"/>
    <row r="377" s="28" customFormat="1" ht="12.75"/>
    <row r="378" s="28" customFormat="1" ht="12.75"/>
    <row r="379" s="28" customFormat="1" ht="12.75"/>
    <row r="380" s="28" customFormat="1" ht="12.75"/>
    <row r="381" s="28" customFormat="1" ht="12.75"/>
    <row r="382" s="28" customFormat="1" ht="12.75"/>
    <row r="383" s="28" customFormat="1" ht="12.75"/>
    <row r="384" s="28" customFormat="1" ht="12.75"/>
    <row r="385" s="28" customFormat="1" ht="12.75"/>
    <row r="386" s="28" customFormat="1" ht="12.75"/>
    <row r="387" s="28" customFormat="1" ht="12.75"/>
    <row r="388" s="28" customFormat="1" ht="12.75"/>
    <row r="389" s="28" customFormat="1" ht="12.75"/>
    <row r="390" s="28" customFormat="1" ht="12.75"/>
    <row r="391" s="28" customFormat="1" ht="12.75"/>
    <row r="392" s="28" customFormat="1" ht="12.75"/>
    <row r="393" s="28" customFormat="1" ht="12.75"/>
    <row r="394" s="28" customFormat="1" ht="12.75"/>
    <row r="395" s="28" customFormat="1" ht="12.75"/>
    <row r="396" s="28" customFormat="1" ht="12.75"/>
    <row r="397" s="28" customFormat="1" ht="12.75"/>
    <row r="398" s="28" customFormat="1" ht="12.75"/>
    <row r="399" s="28" customFormat="1" ht="12.75"/>
    <row r="400" s="28" customFormat="1" ht="12.75"/>
    <row r="401" s="28" customFormat="1" ht="12.75"/>
    <row r="402" s="28" customFormat="1" ht="12.75"/>
    <row r="403" s="28" customFormat="1" ht="12.75"/>
    <row r="404" s="28" customFormat="1" ht="12.75"/>
    <row r="405" s="28" customFormat="1" ht="12.75"/>
    <row r="406" s="28" customFormat="1" ht="12.75"/>
    <row r="407" s="28" customFormat="1" ht="12.75"/>
    <row r="408" s="28" customFormat="1" ht="12.75"/>
    <row r="409" s="28" customFormat="1" ht="12.75"/>
    <row r="410" s="28" customFormat="1" ht="12.75"/>
    <row r="411" s="28" customFormat="1" ht="12.75"/>
    <row r="412" s="28" customFormat="1" ht="12.75"/>
    <row r="413" s="28" customFormat="1" ht="12.75"/>
    <row r="414" s="28" customFormat="1" ht="12.75"/>
    <row r="415" s="28" customFormat="1" ht="12.75"/>
    <row r="416" s="28" customFormat="1" ht="12.75"/>
    <row r="417" s="28" customFormat="1" ht="12.75"/>
    <row r="418" s="28" customFormat="1" ht="12.75"/>
    <row r="419" s="28" customFormat="1" ht="12.75"/>
    <row r="420" s="28" customFormat="1" ht="12.75"/>
    <row r="421" s="28" customFormat="1" ht="12.75"/>
    <row r="422" s="28" customFormat="1" ht="12.75"/>
    <row r="423" s="28" customFormat="1" ht="12.75"/>
    <row r="424" s="28" customFormat="1" ht="12.75"/>
    <row r="425" s="28" customFormat="1" ht="12.75"/>
    <row r="426" s="28" customFormat="1" ht="12.75"/>
    <row r="427" s="28" customFormat="1" ht="12.75"/>
    <row r="428" s="28" customFormat="1" ht="12.75"/>
    <row r="429" s="28" customFormat="1" ht="12.75"/>
    <row r="430" s="28" customFormat="1" ht="12.75"/>
    <row r="431" s="28" customFormat="1" ht="12.75"/>
    <row r="432" s="28" customFormat="1" ht="12.75"/>
    <row r="433" s="28" customFormat="1" ht="12.75"/>
    <row r="434" s="28" customFormat="1" ht="12.75"/>
    <row r="435" s="28" customFormat="1" ht="12.75"/>
    <row r="436" s="28" customFormat="1" ht="12.75"/>
    <row r="437" s="28" customFormat="1" ht="12.75"/>
    <row r="438" s="28" customFormat="1" ht="12.75"/>
    <row r="439" s="28" customFormat="1" ht="12.75"/>
    <row r="440" s="28" customFormat="1" ht="12.75"/>
    <row r="441" s="28" customFormat="1" ht="12.75"/>
    <row r="442" s="28" customFormat="1" ht="12.75"/>
    <row r="443" s="28" customFormat="1" ht="12.75"/>
    <row r="444" s="28" customFormat="1" ht="12.75"/>
    <row r="445" s="28" customFormat="1" ht="12.75"/>
    <row r="446" s="28" customFormat="1" ht="12.75"/>
    <row r="447" s="28" customFormat="1" ht="12.75"/>
    <row r="448" s="28" customFormat="1" ht="12.75"/>
    <row r="449" s="28" customFormat="1" ht="12.75"/>
    <row r="450" s="28" customFormat="1" ht="12.75"/>
    <row r="451" s="28" customFormat="1" ht="12.75"/>
    <row r="452" s="28" customFormat="1" ht="12.75"/>
    <row r="453" s="28" customFormat="1" ht="12.75"/>
    <row r="454" s="28" customFormat="1" ht="12.75"/>
    <row r="455" s="28" customFormat="1" ht="12.75"/>
    <row r="456" s="28" customFormat="1" ht="12.75"/>
    <row r="457" s="28" customFormat="1" ht="12.75"/>
    <row r="458" s="28" customFormat="1" ht="12.75"/>
    <row r="459" s="28" customFormat="1" ht="12.75"/>
    <row r="460" s="28" customFormat="1" ht="12.75"/>
    <row r="461" s="28" customFormat="1" ht="12.75"/>
    <row r="462" s="28" customFormat="1" ht="12.75"/>
    <row r="463" s="28" customFormat="1" ht="12.75"/>
    <row r="464" s="28" customFormat="1" ht="12.75"/>
    <row r="465" s="28" customFormat="1" ht="12.75"/>
    <row r="466" s="28" customFormat="1" ht="12.75"/>
    <row r="467" s="28" customFormat="1" ht="12.75"/>
    <row r="468" s="28" customFormat="1" ht="12.75"/>
    <row r="469" s="28" customFormat="1" ht="12.75"/>
    <row r="470" s="28" customFormat="1" ht="12.75"/>
    <row r="471" s="28" customFormat="1" ht="12.75"/>
    <row r="472" s="28" customFormat="1" ht="12.75"/>
    <row r="473" s="28" customFormat="1" ht="12.75"/>
    <row r="474" s="28" customFormat="1" ht="12.75"/>
    <row r="475" s="28" customFormat="1" ht="12.75"/>
    <row r="476" s="28" customFormat="1" ht="12.75"/>
    <row r="477" s="28" customFormat="1" ht="12.75"/>
    <row r="478" s="28" customFormat="1" ht="12.75"/>
    <row r="479" s="28" customFormat="1" ht="12.75"/>
    <row r="480" s="28" customFormat="1" ht="12.75"/>
    <row r="481" s="28" customFormat="1" ht="12.75"/>
    <row r="482" s="28" customFormat="1" ht="12.75"/>
    <row r="483" s="28" customFormat="1" ht="12.75"/>
    <row r="484" s="28" customFormat="1" ht="12.75"/>
    <row r="485" s="28" customFormat="1" ht="12.75"/>
    <row r="486" s="28" customFormat="1" ht="12.75"/>
    <row r="487" s="28" customFormat="1" ht="12.75"/>
    <row r="488" s="28" customFormat="1" ht="12.75"/>
    <row r="489" s="28" customFormat="1" ht="12.75"/>
    <row r="490" s="28" customFormat="1" ht="12.75"/>
    <row r="491" s="28" customFormat="1" ht="12.75"/>
    <row r="492" s="28" customFormat="1" ht="12.75"/>
    <row r="493" s="28" customFormat="1" ht="12.75"/>
    <row r="494" s="28" customFormat="1" ht="12.75"/>
    <row r="495" s="28" customFormat="1" ht="12.75"/>
    <row r="496" s="28" customFormat="1" ht="12.75"/>
    <row r="497" s="28" customFormat="1" ht="12.75"/>
    <row r="498" s="28" customFormat="1" ht="12.75"/>
    <row r="499" s="28" customFormat="1" ht="12.75"/>
    <row r="500" s="28" customFormat="1" ht="12.75"/>
    <row r="501" s="28" customFormat="1" ht="12.75"/>
    <row r="502" s="28" customFormat="1" ht="12.75"/>
    <row r="503" s="28" customFormat="1" ht="12.75"/>
    <row r="504" s="28" customFormat="1" ht="12.75"/>
    <row r="505" s="28" customFormat="1" ht="12.75"/>
    <row r="506" s="28" customFormat="1" ht="12.75"/>
    <row r="507" s="28" customFormat="1" ht="12.75"/>
    <row r="508" s="28" customFormat="1" ht="12.75"/>
    <row r="509" s="28" customFormat="1" ht="12.75"/>
    <row r="510" s="28" customFormat="1" ht="12.75"/>
    <row r="511" s="28" customFormat="1" ht="12.75"/>
    <row r="512" s="28" customFormat="1" ht="12.75"/>
    <row r="513" s="28" customFormat="1" ht="12.75"/>
    <row r="514" s="28" customFormat="1" ht="12.75"/>
    <row r="515" s="28" customFormat="1" ht="12.75"/>
    <row r="516" s="28" customFormat="1" ht="12.75"/>
    <row r="517" s="28" customFormat="1" ht="12.75"/>
    <row r="518" s="28" customFormat="1" ht="12.75"/>
    <row r="519" s="28" customFormat="1" ht="12.75"/>
    <row r="520" s="28" customFormat="1" ht="12.75"/>
    <row r="521" s="28" customFormat="1" ht="12.75"/>
    <row r="522" s="28" customFormat="1" ht="12.75"/>
    <row r="523" s="28" customFormat="1" ht="12.75"/>
    <row r="524" s="28" customFormat="1" ht="12.75"/>
    <row r="525" s="28" customFormat="1" ht="12.75"/>
    <row r="526" s="28" customFormat="1" ht="12.75"/>
    <row r="527" s="28" customFormat="1" ht="12.75"/>
    <row r="528" s="28" customFormat="1" ht="12.75"/>
    <row r="529" s="28" customFormat="1" ht="12.75"/>
    <row r="530" s="28" customFormat="1" ht="12.75"/>
    <row r="531" s="28" customFormat="1" ht="12.75"/>
    <row r="532" s="28" customFormat="1" ht="12.75"/>
    <row r="533" s="28" customFormat="1" ht="12.75"/>
    <row r="534" s="28" customFormat="1" ht="12.75"/>
    <row r="535" s="28" customFormat="1" ht="12.75"/>
    <row r="536" s="28" customFormat="1" ht="12.75"/>
    <row r="537" s="28" customFormat="1" ht="12.75"/>
    <row r="538" s="28" customFormat="1" ht="12.75"/>
    <row r="539" s="28" customFormat="1" ht="12.75"/>
    <row r="540" s="28" customFormat="1" ht="12.75"/>
    <row r="541" s="28" customFormat="1" ht="12.75"/>
    <row r="542" s="28" customFormat="1" ht="12.75"/>
    <row r="543" s="28" customFormat="1" ht="12.75"/>
    <row r="544" s="28" customFormat="1" ht="12.75"/>
    <row r="545" s="28" customFormat="1" ht="12.75"/>
    <row r="546" s="28" customFormat="1" ht="12.75"/>
    <row r="547" s="28" customFormat="1" ht="12.75"/>
    <row r="548" s="28" customFormat="1" ht="12.75"/>
    <row r="549" s="28" customFormat="1" ht="12.75"/>
    <row r="550" s="28" customFormat="1" ht="12.75"/>
    <row r="551" s="28" customFormat="1" ht="12.75"/>
    <row r="552" s="28" customFormat="1" ht="12.75"/>
    <row r="553" s="28" customFormat="1" ht="12.75"/>
    <row r="554" s="28" customFormat="1" ht="12.75"/>
    <row r="555" s="28" customFormat="1" ht="12.75"/>
    <row r="556" s="28" customFormat="1" ht="12.75"/>
    <row r="557" s="28" customFormat="1" ht="12.75"/>
    <row r="558" s="28" customFormat="1" ht="12.75"/>
    <row r="559" s="28" customFormat="1" ht="12.75"/>
    <row r="560" s="28" customFormat="1" ht="12.75"/>
    <row r="561" s="28" customFormat="1" ht="12.75"/>
    <row r="562" s="28" customFormat="1" ht="12.75"/>
    <row r="563" s="28" customFormat="1" ht="12.75"/>
    <row r="564" s="28" customFormat="1" ht="12.75"/>
    <row r="565" s="28" customFormat="1" ht="12.75"/>
    <row r="566" s="28" customFormat="1" ht="12.75"/>
    <row r="567" s="28" customFormat="1" ht="12.75"/>
    <row r="568" s="28" customFormat="1" ht="12.75"/>
    <row r="569" s="28" customFormat="1" ht="12.75"/>
    <row r="570" s="28" customFormat="1" ht="12.75"/>
    <row r="571" s="28" customFormat="1" ht="12.75"/>
    <row r="572" s="28" customFormat="1" ht="12.75"/>
    <row r="573" s="28" customFormat="1" ht="12.75"/>
    <row r="574" s="28" customFormat="1" ht="12.75"/>
    <row r="575" s="28" customFormat="1" ht="12.75"/>
    <row r="576" s="28" customFormat="1" ht="12.75"/>
    <row r="577" s="28" customFormat="1" ht="12.75"/>
    <row r="578" s="28" customFormat="1" ht="12.75"/>
    <row r="579" s="28" customFormat="1" ht="12.75"/>
    <row r="580" s="28" customFormat="1" ht="12.75"/>
    <row r="581" s="28" customFormat="1" ht="12.75"/>
    <row r="582" s="28" customFormat="1" ht="12.75"/>
    <row r="583" s="28" customFormat="1" ht="12.75"/>
    <row r="584" s="28" customFormat="1" ht="12.75"/>
    <row r="585" s="28" customFormat="1" ht="12.75"/>
    <row r="586" s="28" customFormat="1" ht="12.75"/>
    <row r="587" s="28" customFormat="1" ht="12.75"/>
    <row r="588" s="28" customFormat="1" ht="12.75"/>
    <row r="589" s="28" customFormat="1" ht="12.75"/>
    <row r="590" s="28" customFormat="1" ht="12.75"/>
    <row r="591" s="28" customFormat="1" ht="12.75"/>
    <row r="592" s="28" customFormat="1" ht="12.75"/>
    <row r="593" s="28" customFormat="1" ht="12.75"/>
    <row r="594" s="28" customFormat="1" ht="12.75"/>
    <row r="595" s="28" customFormat="1" ht="12.75"/>
    <row r="596" s="28" customFormat="1" ht="12.75"/>
    <row r="597" s="28" customFormat="1" ht="12.75"/>
    <row r="598" s="28" customFormat="1" ht="12.75"/>
    <row r="599" s="28" customFormat="1" ht="12.75"/>
    <row r="600" s="28" customFormat="1" ht="12.75"/>
    <row r="601" s="28" customFormat="1" ht="12.75"/>
    <row r="602" s="28" customFormat="1" ht="12.75"/>
    <row r="603" s="28" customFormat="1" ht="12.75"/>
    <row r="604" s="28" customFormat="1" ht="12.75"/>
    <row r="605" s="28" customFormat="1" ht="12.75"/>
    <row r="606" s="28" customFormat="1" ht="12.75"/>
    <row r="607" s="28" customFormat="1" ht="12.75"/>
    <row r="608" s="28" customFormat="1" ht="12.75"/>
    <row r="609" s="28" customFormat="1" ht="12.75"/>
    <row r="610" s="28" customFormat="1" ht="12.75"/>
    <row r="611" s="28" customFormat="1" ht="12.75"/>
    <row r="612" s="28" customFormat="1" ht="12.75"/>
    <row r="613" s="28" customFormat="1" ht="12.75"/>
    <row r="614" s="28" customFormat="1" ht="12.75"/>
    <row r="615" s="28" customFormat="1" ht="12.75"/>
    <row r="616" s="28" customFormat="1" ht="12.75"/>
    <row r="617" s="28" customFormat="1" ht="12.75"/>
    <row r="618" s="28" customFormat="1" ht="12.75"/>
    <row r="619" s="28" customFormat="1" ht="12.75"/>
    <row r="620" s="28" customFormat="1" ht="12.75"/>
    <row r="621" s="28" customFormat="1" ht="12.75"/>
    <row r="622" s="28" customFormat="1" ht="12.75"/>
    <row r="623" s="28" customFormat="1" ht="12.75"/>
    <row r="624" s="28" customFormat="1" ht="12.75"/>
    <row r="625" s="28" customFormat="1" ht="12.75"/>
    <row r="626" s="28" customFormat="1" ht="12.75"/>
    <row r="627" s="28" customFormat="1" ht="12.75"/>
    <row r="628" s="28" customFormat="1" ht="12.75"/>
    <row r="629" s="28" customFormat="1" ht="12.75"/>
    <row r="630" s="28" customFormat="1" ht="12.75"/>
    <row r="631" s="28" customFormat="1" ht="12.75"/>
    <row r="632" s="28" customFormat="1" ht="12.75"/>
    <row r="633" s="28" customFormat="1" ht="12.75"/>
    <row r="634" s="28" customFormat="1" ht="12.75"/>
    <row r="635" s="28" customFormat="1" ht="12.75"/>
    <row r="636" s="28" customFormat="1" ht="12.75"/>
    <row r="637" s="28" customFormat="1" ht="12.75"/>
    <row r="638" s="28" customFormat="1" ht="12.75"/>
    <row r="639" s="28" customFormat="1" ht="12.75"/>
    <row r="640" s="28" customFormat="1" ht="12.75"/>
    <row r="641" s="28" customFormat="1" ht="12.75"/>
    <row r="642" s="28" customFormat="1" ht="12.75"/>
    <row r="643" s="28" customFormat="1" ht="12.75"/>
    <row r="644" s="28" customFormat="1" ht="12.75"/>
    <row r="645" s="28" customFormat="1" ht="12.75"/>
    <row r="646" s="28" customFormat="1" ht="12.75"/>
    <row r="647" s="28" customFormat="1" ht="12.75"/>
    <row r="648" s="28" customFormat="1" ht="12.75"/>
    <row r="649" s="28" customFormat="1" ht="12.75"/>
    <row r="650" s="28" customFormat="1" ht="12.75"/>
    <row r="651" s="28" customFormat="1" ht="12.75"/>
    <row r="652" s="28" customFormat="1" ht="12.75"/>
    <row r="653" s="28" customFormat="1" ht="12.75"/>
    <row r="654" s="28" customFormat="1" ht="12.75"/>
    <row r="655" s="28" customFormat="1" ht="12.75"/>
    <row r="656" s="28" customFormat="1" ht="12.75"/>
    <row r="657" s="28" customFormat="1" ht="12.75"/>
    <row r="658" s="28" customFormat="1" ht="12.75"/>
    <row r="659" s="28" customFormat="1" ht="12.75"/>
    <row r="660" s="28" customFormat="1" ht="12.75"/>
    <row r="661" s="28" customFormat="1" ht="12.75"/>
    <row r="662" s="28" customFormat="1" ht="12.75"/>
    <row r="663" s="28" customFormat="1" ht="12.75"/>
    <row r="664" s="28" customFormat="1" ht="12.75"/>
    <row r="665" s="28" customFormat="1" ht="12.75"/>
    <row r="666" s="28" customFormat="1" ht="12.75"/>
    <row r="667" s="28" customFormat="1" ht="12.75"/>
    <row r="668" s="28" customFormat="1" ht="12.75"/>
    <row r="669" s="28" customFormat="1" ht="12.75"/>
    <row r="670" s="28" customFormat="1" ht="12.75"/>
    <row r="671" s="28" customFormat="1" ht="12.75"/>
    <row r="672" s="28" customFormat="1" ht="12.75"/>
    <row r="673" s="28" customFormat="1" ht="12.75"/>
    <row r="674" s="28" customFormat="1" ht="12.75"/>
    <row r="675" s="28" customFormat="1" ht="12.75"/>
    <row r="676" s="28" customFormat="1" ht="12.75"/>
    <row r="677" s="28" customFormat="1" ht="12.75"/>
    <row r="678" s="28" customFormat="1" ht="12.75"/>
    <row r="679" s="28" customFormat="1" ht="12.75"/>
    <row r="680" s="28" customFormat="1" ht="12.75"/>
    <row r="681" s="28" customFormat="1" ht="12.75"/>
    <row r="682" s="28" customFormat="1" ht="12.75"/>
    <row r="683" s="28" customFormat="1" ht="12.75"/>
    <row r="684" s="28" customFormat="1" ht="12.75"/>
    <row r="685" s="28" customFormat="1" ht="12.75"/>
    <row r="686" s="28" customFormat="1" ht="12.75"/>
    <row r="687" s="28" customFormat="1" ht="12.75"/>
    <row r="688" s="28" customFormat="1" ht="12.75"/>
    <row r="689" s="28" customFormat="1" ht="12.75"/>
    <row r="690" s="28" customFormat="1" ht="12.75"/>
    <row r="691" s="28" customFormat="1" ht="12.75"/>
    <row r="692" s="28" customFormat="1" ht="12.75"/>
    <row r="693" s="28" customFormat="1" ht="12.75"/>
    <row r="694" s="28" customFormat="1" ht="12.75"/>
    <row r="695" s="28" customFormat="1" ht="12.75"/>
    <row r="696" s="28" customFormat="1" ht="12.75"/>
    <row r="697" s="28" customFormat="1" ht="12.75"/>
    <row r="698" s="28" customFormat="1" ht="12.75"/>
    <row r="699" s="28" customFormat="1" ht="12.75"/>
    <row r="700" s="28" customFormat="1" ht="12.75"/>
    <row r="701" s="28" customFormat="1" ht="12.75"/>
    <row r="702" s="28" customFormat="1" ht="12.75"/>
    <row r="703" s="28" customFormat="1" ht="12.75"/>
    <row r="704" s="28" customFormat="1" ht="12.75"/>
    <row r="705" s="28" customFormat="1" ht="12.75"/>
    <row r="706" s="28" customFormat="1" ht="12.75"/>
    <row r="707" s="28" customFormat="1" ht="12.75"/>
    <row r="708" s="28" customFormat="1" ht="12.75"/>
    <row r="709" s="28" customFormat="1" ht="12.75"/>
    <row r="710" s="28" customFormat="1" ht="12.75"/>
    <row r="711" s="28" customFormat="1" ht="12.75"/>
    <row r="712" s="28" customFormat="1" ht="12.75"/>
    <row r="713" s="28" customFormat="1" ht="12.75"/>
    <row r="714" s="28" customFormat="1" ht="12.75"/>
    <row r="715" s="28" customFormat="1" ht="12.75"/>
    <row r="716" s="28" customFormat="1" ht="12.75"/>
    <row r="717" s="28" customFormat="1" ht="12.75"/>
    <row r="718" s="28" customFormat="1" ht="12.75"/>
    <row r="719" s="28" customFormat="1" ht="12.75"/>
    <row r="720" s="28" customFormat="1" ht="12.75"/>
    <row r="721" s="28" customFormat="1" ht="12.75"/>
    <row r="722" s="28" customFormat="1" ht="12.75"/>
    <row r="723" s="28" customFormat="1" ht="12.75"/>
    <row r="724" s="28" customFormat="1" ht="12.75"/>
    <row r="725" s="28" customFormat="1" ht="12.75"/>
    <row r="726" s="28" customFormat="1" ht="12.75"/>
    <row r="727" s="28" customFormat="1" ht="12.75"/>
    <row r="728" s="28" customFormat="1" ht="12.75"/>
    <row r="729" s="28" customFormat="1" ht="12.75"/>
    <row r="730" s="28" customFormat="1" ht="12.75"/>
    <row r="731" s="28" customFormat="1" ht="12.75"/>
    <row r="732" s="28" customFormat="1" ht="12.75"/>
    <row r="733" s="28" customFormat="1" ht="12.75"/>
    <row r="734" s="28" customFormat="1" ht="12.75"/>
    <row r="735" s="28" customFormat="1" ht="12.75"/>
    <row r="736" s="28" customFormat="1" ht="12.75"/>
    <row r="737" s="28" customFormat="1" ht="12.75"/>
    <row r="738" s="28" customFormat="1" ht="12.75"/>
    <row r="739" s="28" customFormat="1" ht="12.75"/>
    <row r="740" s="28" customFormat="1" ht="12.75"/>
    <row r="741" s="28" customFormat="1" ht="12.75"/>
    <row r="742" s="28" customFormat="1" ht="12.75"/>
    <row r="743" s="28" customFormat="1" ht="12.75"/>
    <row r="744" s="28" customFormat="1" ht="12.75"/>
    <row r="745" s="28" customFormat="1" ht="12.75"/>
    <row r="746" s="28" customFormat="1" ht="12.75"/>
    <row r="747" s="28" customFormat="1" ht="12.75"/>
    <row r="748" s="28" customFormat="1" ht="12.75"/>
    <row r="749" s="28" customFormat="1" ht="12.75"/>
    <row r="750" s="28" customFormat="1" ht="12.75"/>
    <row r="751" s="28" customFormat="1" ht="12.75"/>
    <row r="752" s="28" customFormat="1" ht="12.75"/>
    <row r="753" s="28" customFormat="1" ht="12.75"/>
    <row r="754" s="28" customFormat="1" ht="12.75"/>
    <row r="755" s="28" customFormat="1" ht="12.75"/>
    <row r="756" s="28" customFormat="1" ht="12.75"/>
    <row r="757" s="28" customFormat="1" ht="12.75"/>
    <row r="758" s="28" customFormat="1" ht="12.75"/>
    <row r="759" s="28" customFormat="1" ht="12.75"/>
    <row r="760" s="28" customFormat="1" ht="12.75"/>
    <row r="761" s="28" customFormat="1" ht="12.75"/>
    <row r="762" s="28" customFormat="1" ht="12.75"/>
    <row r="763" s="28" customFormat="1" ht="12.75"/>
    <row r="764" s="28" customFormat="1" ht="12.75"/>
    <row r="765" s="28" customFormat="1" ht="12.75"/>
    <row r="766" s="28" customFormat="1" ht="12.75"/>
    <row r="767" s="28" customFormat="1" ht="12.75"/>
    <row r="768" s="28" customFormat="1" ht="12.75"/>
    <row r="769" s="28" customFormat="1" ht="12.75"/>
    <row r="770" s="28" customFormat="1" ht="12.75"/>
    <row r="771" s="28" customFormat="1" ht="12.75"/>
    <row r="772" s="28" customFormat="1" ht="12.75"/>
    <row r="773" s="28" customFormat="1" ht="12.75"/>
    <row r="774" s="28" customFormat="1" ht="12.75"/>
    <row r="775" s="28" customFormat="1" ht="12.75"/>
    <row r="776" s="28" customFormat="1" ht="12.75"/>
    <row r="777" s="28" customFormat="1" ht="12.75"/>
    <row r="778" s="28" customFormat="1" ht="12.75"/>
    <row r="779" s="28" customFormat="1" ht="12.75"/>
    <row r="780" s="28" customFormat="1" ht="12.75"/>
    <row r="781" s="28" customFormat="1" ht="12.75"/>
    <row r="782" s="28" customFormat="1" ht="12.75"/>
    <row r="783" s="28" customFormat="1" ht="12.75"/>
    <row r="784" s="28" customFormat="1" ht="12.75"/>
    <row r="785" s="28" customFormat="1" ht="12.75"/>
    <row r="786" s="28" customFormat="1" ht="12.75"/>
    <row r="787" s="28" customFormat="1" ht="12.75"/>
    <row r="788" s="28" customFormat="1" ht="12.75"/>
    <row r="789" s="28" customFormat="1" ht="12.75"/>
    <row r="790" s="28" customFormat="1" ht="12.75"/>
    <row r="791" s="28" customFormat="1" ht="12.75"/>
    <row r="792" s="28" customFormat="1" ht="12.75"/>
    <row r="793" s="28" customFormat="1" ht="12.75"/>
    <row r="794" s="28" customFormat="1" ht="12.75"/>
    <row r="795" s="28" customFormat="1" ht="12.75"/>
    <row r="796" s="28" customFormat="1" ht="12.75"/>
    <row r="797" s="28" customFormat="1" ht="12.75"/>
    <row r="798" s="28" customFormat="1" ht="12.75"/>
    <row r="799" s="28" customFormat="1" ht="12.75"/>
    <row r="800" s="28" customFormat="1" ht="12.75"/>
    <row r="801" s="28" customFormat="1" ht="12.75"/>
    <row r="802" s="28" customFormat="1" ht="12.75"/>
    <row r="803" s="28" customFormat="1" ht="12.75"/>
    <row r="804" s="28" customFormat="1" ht="12.75"/>
    <row r="805" s="28" customFormat="1" ht="12.75"/>
    <row r="806" s="28" customFormat="1" ht="12.75"/>
    <row r="807" s="28" customFormat="1" ht="12.75"/>
    <row r="808" s="28" customFormat="1" ht="12.75"/>
    <row r="809" s="28" customFormat="1" ht="12.75"/>
    <row r="810" s="28" customFormat="1" ht="12.75"/>
    <row r="811" s="28" customFormat="1" ht="12.75"/>
    <row r="812" s="28" customFormat="1" ht="12.75"/>
    <row r="813" s="28" customFormat="1" ht="12.75"/>
    <row r="814" s="28" customFormat="1" ht="12.75"/>
    <row r="815" s="28" customFormat="1" ht="12.75"/>
    <row r="816" s="28" customFormat="1" ht="12.75"/>
    <row r="817" s="28" customFormat="1" ht="12.75"/>
    <row r="818" s="28" customFormat="1" ht="12.75"/>
    <row r="819" s="28" customFormat="1" ht="12.75"/>
    <row r="820" s="28" customFormat="1" ht="12.75"/>
    <row r="821" s="28" customFormat="1" ht="12.75"/>
    <row r="822" s="28" customFormat="1" ht="12.75"/>
    <row r="823" s="28" customFormat="1" ht="12.75"/>
    <row r="824" s="28" customFormat="1" ht="12.75"/>
    <row r="825" s="28" customFormat="1" ht="12.75"/>
    <row r="826" s="28" customFormat="1" ht="12.75"/>
    <row r="827" s="28" customFormat="1" ht="12.75"/>
    <row r="828" s="28" customFormat="1" ht="12.75"/>
    <row r="829" s="28" customFormat="1" ht="12.75"/>
    <row r="830" s="28" customFormat="1" ht="12.75"/>
    <row r="831" s="28" customFormat="1" ht="12.75"/>
    <row r="832" s="28" customFormat="1" ht="12.75"/>
    <row r="833" s="28" customFormat="1" ht="12.75"/>
    <row r="834" s="28" customFormat="1" ht="12.75"/>
    <row r="835" s="28" customFormat="1" ht="12.75"/>
    <row r="836" s="28" customFormat="1" ht="12.75"/>
    <row r="837" s="28" customFormat="1" ht="12.75"/>
    <row r="838" s="28" customFormat="1" ht="12.75"/>
    <row r="839" s="28" customFormat="1" ht="12.75"/>
    <row r="840" s="28" customFormat="1" ht="12.75"/>
    <row r="841" s="28" customFormat="1" ht="12.75"/>
    <row r="842" s="28" customFormat="1" ht="12.75"/>
    <row r="843" s="28" customFormat="1" ht="12.75"/>
    <row r="844" s="28" customFormat="1" ht="12.75"/>
    <row r="845" s="28" customFormat="1" ht="12.75"/>
    <row r="846" s="28" customFormat="1" ht="12.75"/>
    <row r="847" s="28" customFormat="1" ht="12.75"/>
    <row r="848" s="28" customFormat="1" ht="12.75"/>
    <row r="849" s="28" customFormat="1" ht="12.75"/>
    <row r="850" s="28" customFormat="1" ht="12.75"/>
    <row r="851" s="28" customFormat="1" ht="12.75"/>
    <row r="852" s="28" customFormat="1" ht="12.75"/>
    <row r="853" s="28" customFormat="1" ht="12.75"/>
    <row r="854" s="28" customFormat="1" ht="12.75"/>
    <row r="855" s="28" customFormat="1" ht="12.75"/>
    <row r="856" s="28" customFormat="1" ht="12.75"/>
    <row r="857" s="28" customFormat="1" ht="12.75"/>
    <row r="858" s="28" customFormat="1" ht="12.75"/>
    <row r="859" s="28" customFormat="1" ht="12.75"/>
    <row r="860" s="28" customFormat="1" ht="12.75"/>
    <row r="861" s="28" customFormat="1" ht="12.75"/>
    <row r="862" s="28" customFormat="1" ht="12.75"/>
    <row r="863" s="28" customFormat="1" ht="12.75"/>
    <row r="864" s="28" customFormat="1" ht="12.75"/>
    <row r="865" s="28" customFormat="1" ht="12.75"/>
    <row r="866" s="28" customFormat="1" ht="12.75"/>
    <row r="867" s="28" customFormat="1" ht="12.75"/>
    <row r="868" s="28" customFormat="1" ht="12.75"/>
    <row r="869" s="28" customFormat="1" ht="12.75"/>
    <row r="870" s="28" customFormat="1" ht="12.75"/>
    <row r="871" s="28" customFormat="1" ht="12.75"/>
    <row r="872" s="28" customFormat="1" ht="12.75"/>
    <row r="873" s="28" customFormat="1" ht="12.75"/>
    <row r="874" s="28" customFormat="1" ht="12.75"/>
    <row r="875" s="28" customFormat="1" ht="12.75"/>
    <row r="876" s="28" customFormat="1" ht="12.75"/>
    <row r="877" s="28" customFormat="1" ht="12.75"/>
    <row r="878" s="28" customFormat="1" ht="12.75"/>
    <row r="879" s="28" customFormat="1" ht="12.75"/>
    <row r="880" s="28" customFormat="1" ht="12.75"/>
    <row r="881" s="28" customFormat="1" ht="12.75"/>
    <row r="882" s="28" customFormat="1" ht="12.75"/>
    <row r="883" s="28" customFormat="1" ht="12.75"/>
    <row r="884" s="28" customFormat="1" ht="12.75"/>
    <row r="885" s="28" customFormat="1" ht="12.75"/>
    <row r="886" s="28" customFormat="1" ht="12.75"/>
    <row r="887" s="28" customFormat="1" ht="12.75"/>
    <row r="888" s="28" customFormat="1" ht="12.75"/>
    <row r="889" s="28" customFormat="1" ht="12.75"/>
    <row r="890" s="28" customFormat="1" ht="12.75"/>
    <row r="891" s="28" customFormat="1" ht="12.75"/>
    <row r="892" s="28" customFormat="1" ht="12.75"/>
    <row r="893" s="28" customFormat="1" ht="12.75"/>
    <row r="894" s="28" customFormat="1" ht="12.75"/>
    <row r="895" s="28" customFormat="1" ht="12.75"/>
    <row r="896" s="28" customFormat="1" ht="12.75"/>
    <row r="897" s="28" customFormat="1" ht="12.75"/>
    <row r="898" s="28" customFormat="1" ht="12.75"/>
    <row r="899" s="28" customFormat="1" ht="12.75"/>
    <row r="900" s="28" customFormat="1" ht="12.75"/>
    <row r="901" s="28" customFormat="1" ht="12.75"/>
    <row r="902" s="28" customFormat="1" ht="12.75"/>
    <row r="903" s="28" customFormat="1" ht="12.75"/>
    <row r="904" s="28" customFormat="1" ht="12.75"/>
    <row r="905" s="28" customFormat="1" ht="12.75"/>
    <row r="906" s="28" customFormat="1" ht="12.75"/>
    <row r="907" s="28" customFormat="1" ht="12.75"/>
    <row r="908" s="28" customFormat="1" ht="12.75"/>
    <row r="909" s="28" customFormat="1" ht="12.75"/>
    <row r="910" s="28" customFormat="1" ht="12.75"/>
    <row r="911" s="28" customFormat="1" ht="12.75"/>
    <row r="912" s="28" customFormat="1" ht="12.75"/>
    <row r="913" s="28" customFormat="1" ht="12.75"/>
    <row r="914" s="28" customFormat="1" ht="12.75"/>
    <row r="915" s="28" customFormat="1" ht="12.75"/>
    <row r="916" s="28" customFormat="1" ht="12.75"/>
    <row r="917" s="28" customFormat="1" ht="12.75"/>
    <row r="918" s="28" customFormat="1" ht="12.75"/>
    <row r="919" s="28" customFormat="1" ht="12.75"/>
    <row r="920" s="28" customFormat="1" ht="12.75"/>
    <row r="921" s="28" customFormat="1" ht="12.75"/>
    <row r="922" s="28" customFormat="1" ht="12.75"/>
    <row r="923" s="28" customFormat="1" ht="12.75"/>
    <row r="924" s="28" customFormat="1" ht="12.75"/>
    <row r="925" s="28" customFormat="1" ht="12.75"/>
    <row r="926" s="28" customFormat="1" ht="12.75"/>
    <row r="927" s="28" customFormat="1" ht="12.75"/>
    <row r="928" s="28" customFormat="1" ht="12.75"/>
    <row r="929" s="28" customFormat="1" ht="12.75"/>
    <row r="930" s="28" customFormat="1" ht="12.75"/>
    <row r="931" s="28" customFormat="1" ht="12.75"/>
    <row r="932" s="28" customFormat="1" ht="12.75"/>
    <row r="933" s="28" customFormat="1" ht="12.75"/>
    <row r="934" s="28" customFormat="1" ht="12.75"/>
    <row r="935" s="28" customFormat="1" ht="12.75"/>
    <row r="936" s="28" customFormat="1" ht="12.75"/>
    <row r="937" s="28" customFormat="1" ht="12.75"/>
    <row r="938" s="28" customFormat="1" ht="12.75"/>
    <row r="939" s="28" customFormat="1" ht="12.75"/>
    <row r="940" s="28" customFormat="1" ht="12.75"/>
    <row r="941" s="28" customFormat="1" ht="12.75"/>
    <row r="942" s="28" customFormat="1" ht="12.75"/>
    <row r="943" s="28" customFormat="1" ht="12.75"/>
    <row r="944" s="28" customFormat="1" ht="12.75"/>
    <row r="945" s="28" customFormat="1" ht="12.75"/>
    <row r="946" s="28" customFormat="1" ht="12.75"/>
    <row r="947" s="28" customFormat="1" ht="12.75"/>
    <row r="948" s="28" customFormat="1" ht="12.75"/>
    <row r="949" s="28" customFormat="1" ht="12.75"/>
    <row r="950" s="28" customFormat="1" ht="12.75"/>
    <row r="951" s="28" customFormat="1" ht="12.75"/>
    <row r="952" s="28" customFormat="1" ht="12.75"/>
    <row r="953" s="28" customFormat="1" ht="12.75"/>
    <row r="954" s="28" customFormat="1" ht="12.75"/>
    <row r="955" s="28" customFormat="1" ht="12.75"/>
    <row r="956" s="28" customFormat="1" ht="12.75"/>
    <row r="957" s="28" customFormat="1" ht="12.75"/>
    <row r="958" s="28" customFormat="1" ht="12.75"/>
    <row r="959" s="28" customFormat="1" ht="12.75"/>
    <row r="960" s="28" customFormat="1" ht="12.75"/>
    <row r="961" s="28" customFormat="1" ht="12.75"/>
    <row r="962" s="28" customFormat="1" ht="12.75"/>
    <row r="963" s="28" customFormat="1" ht="12.75"/>
    <row r="964" s="28" customFormat="1" ht="12.75"/>
    <row r="965" s="28" customFormat="1" ht="12.75"/>
    <row r="966" s="28" customFormat="1" ht="12.75"/>
    <row r="967" s="28" customFormat="1" ht="12.75"/>
    <row r="968" s="28" customFormat="1" ht="12.75"/>
    <row r="969" s="28" customFormat="1" ht="12.75"/>
    <row r="970" s="28" customFormat="1" ht="12.75"/>
    <row r="971" s="28" customFormat="1" ht="12.75"/>
    <row r="972" s="28" customFormat="1" ht="12.75"/>
    <row r="973" s="28" customFormat="1" ht="12.75"/>
    <row r="974" s="28" customFormat="1" ht="12.75"/>
    <row r="975" s="28" customFormat="1" ht="12.75"/>
    <row r="976" s="28" customFormat="1" ht="12.75"/>
    <row r="977" s="28" customFormat="1" ht="12.75"/>
    <row r="978" s="28" customFormat="1" ht="12.75"/>
    <row r="979" s="28" customFormat="1" ht="12.75"/>
    <row r="980" s="28" customFormat="1" ht="12.75"/>
    <row r="981" s="28" customFormat="1" ht="12.75"/>
    <row r="982" s="28" customFormat="1" ht="12.75"/>
    <row r="983" s="28" customFormat="1" ht="12.75"/>
    <row r="984" s="28" customFormat="1" ht="12.75"/>
    <row r="985" s="28" customFormat="1" ht="12.75"/>
    <row r="986" s="28" customFormat="1" ht="12.75"/>
    <row r="987" s="28" customFormat="1" ht="12.75"/>
    <row r="988" s="28" customFormat="1" ht="12.75"/>
    <row r="989" s="28" customFormat="1" ht="12.75"/>
    <row r="990" s="28" customFormat="1" ht="12.75"/>
    <row r="991" s="28" customFormat="1" ht="12.75"/>
    <row r="992" s="28" customFormat="1" ht="12.75"/>
    <row r="993" s="28" customFormat="1" ht="12.75"/>
    <row r="994" s="28" customFormat="1" ht="12.75"/>
    <row r="995" s="28" customFormat="1" ht="12.75"/>
    <row r="996" s="28" customFormat="1" ht="12.75"/>
    <row r="997" s="28" customFormat="1" ht="12.75"/>
    <row r="998" s="28" customFormat="1" ht="12.75"/>
    <row r="999" s="28" customFormat="1" ht="12.75"/>
    <row r="1000" s="28" customFormat="1" ht="12.75"/>
    <row r="1001" s="28" customFormat="1" ht="12.75"/>
    <row r="1002" s="28" customFormat="1" ht="12.75"/>
    <row r="1003" s="28" customFormat="1" ht="12.75"/>
    <row r="1004" s="28" customFormat="1" ht="12.75"/>
    <row r="1005" s="28" customFormat="1" ht="12.75"/>
    <row r="1006" s="28" customFormat="1" ht="12.75"/>
    <row r="1007" s="28" customFormat="1" ht="12.75"/>
    <row r="1008" s="28" customFormat="1" ht="12.75"/>
    <row r="1009" s="28" customFormat="1" ht="12.75"/>
    <row r="1010" s="28" customFormat="1" ht="12.75"/>
    <row r="1011" s="28" customFormat="1" ht="12.75"/>
    <row r="1012" s="28" customFormat="1" ht="12.75"/>
    <row r="1013" s="28" customFormat="1" ht="12.75"/>
    <row r="1014" s="28" customFormat="1" ht="12.75"/>
    <row r="1015" s="28" customFormat="1" ht="12.75"/>
    <row r="1016" s="28" customFormat="1" ht="12.75"/>
    <row r="1017" s="28" customFormat="1" ht="12.75"/>
    <row r="1018" s="28" customFormat="1" ht="12.75"/>
    <row r="1019" s="28" customFormat="1" ht="12.75"/>
    <row r="1020" s="28" customFormat="1" ht="12.75"/>
    <row r="1021" s="28" customFormat="1" ht="12.75"/>
    <row r="1022" s="28" customFormat="1" ht="12.75"/>
    <row r="1023" s="28" customFormat="1" ht="12.75"/>
    <row r="1024" s="28" customFormat="1" ht="12.75"/>
    <row r="1025" s="28" customFormat="1" ht="12.75"/>
    <row r="1026" s="28" customFormat="1" ht="12.75"/>
    <row r="1027" s="28" customFormat="1" ht="12.75"/>
    <row r="1028" s="28" customFormat="1" ht="12.75"/>
    <row r="1029" s="28" customFormat="1" ht="12.75"/>
    <row r="1030" s="28" customFormat="1" ht="12.75"/>
    <row r="1031" s="28" customFormat="1" ht="12.75"/>
    <row r="1032" s="28" customFormat="1" ht="12.75"/>
    <row r="1033" s="28" customFormat="1" ht="12.75"/>
    <row r="1034" s="28" customFormat="1" ht="12.75"/>
    <row r="1035" s="28" customFormat="1" ht="12.75"/>
    <row r="1036" s="28" customFormat="1" ht="12.75"/>
    <row r="1037" s="28" customFormat="1" ht="12.75"/>
    <row r="1038" s="28" customFormat="1" ht="12.75"/>
    <row r="1039" s="28" customFormat="1" ht="12.75"/>
    <row r="1040" s="28" customFormat="1" ht="12.75"/>
    <row r="1041" s="28" customFormat="1" ht="12.75"/>
    <row r="1042" s="28" customFormat="1" ht="12.75"/>
    <row r="1043" s="28" customFormat="1" ht="12.75"/>
    <row r="1044" s="28" customFormat="1" ht="12.75"/>
    <row r="1045" s="28" customFormat="1" ht="12.75"/>
    <row r="1046" s="28" customFormat="1" ht="12.75"/>
    <row r="1047" s="28" customFormat="1" ht="12.75"/>
    <row r="1048" s="28" customFormat="1" ht="12.75"/>
    <row r="1049" s="28" customFormat="1" ht="12.75"/>
    <row r="1050" s="28" customFormat="1" ht="12.75"/>
    <row r="1051" s="28" customFormat="1" ht="12.75"/>
    <row r="1052" s="28" customFormat="1" ht="12.75"/>
    <row r="1053" s="28" customFormat="1" ht="12.75"/>
    <row r="1054" s="28" customFormat="1" ht="12.75"/>
    <row r="1055" s="28" customFormat="1" ht="12.75"/>
    <row r="1056" s="28" customFormat="1" ht="12.75"/>
    <row r="1057" s="28" customFormat="1" ht="12.75"/>
    <row r="1058" s="28" customFormat="1" ht="12.75"/>
    <row r="1059" s="28" customFormat="1" ht="12.75"/>
    <row r="1060" s="28" customFormat="1" ht="12.75"/>
    <row r="1061" s="28" customFormat="1" ht="12.75"/>
    <row r="1062" s="28" customFormat="1" ht="12.75"/>
    <row r="1063" s="28" customFormat="1" ht="12.75"/>
    <row r="1064" s="28" customFormat="1" ht="12.75"/>
  </sheetData>
  <sheetProtection password="EF65" sheet="1" objects="1" scenarios="1"/>
  <mergeCells count="176">
    <mergeCell ref="M50:V50"/>
    <mergeCell ref="E59:J63"/>
    <mergeCell ref="A50:L50"/>
    <mergeCell ref="B62:D63"/>
    <mergeCell ref="A54:AN54"/>
    <mergeCell ref="A55:AI55"/>
    <mergeCell ref="A56:AN56"/>
    <mergeCell ref="A51:AN51"/>
    <mergeCell ref="A52:AN52"/>
    <mergeCell ref="W50:AN50"/>
    <mergeCell ref="A21:C25"/>
    <mergeCell ref="A26:AN26"/>
    <mergeCell ref="A27:AN27"/>
    <mergeCell ref="A28:AN28"/>
    <mergeCell ref="AL24:AN25"/>
    <mergeCell ref="D24:AK24"/>
    <mergeCell ref="D25:AK25"/>
    <mergeCell ref="AL20:AN21"/>
    <mergeCell ref="AD20:AD21"/>
    <mergeCell ref="AA29:AE29"/>
    <mergeCell ref="AH29:AL29"/>
    <mergeCell ref="AF29:AG29"/>
    <mergeCell ref="A29:Z29"/>
    <mergeCell ref="AM29:AN29"/>
    <mergeCell ref="A47:AI47"/>
    <mergeCell ref="A48:AN48"/>
    <mergeCell ref="A49:AN49"/>
    <mergeCell ref="A43:AN43"/>
    <mergeCell ref="A44:AN44"/>
    <mergeCell ref="A46:AI46"/>
    <mergeCell ref="AJ46:AK46"/>
    <mergeCell ref="AM46:AN46"/>
    <mergeCell ref="AM45:AN45"/>
    <mergeCell ref="A3:C3"/>
    <mergeCell ref="A4:AN4"/>
    <mergeCell ref="AI1:AN3"/>
    <mergeCell ref="D1:AH1"/>
    <mergeCell ref="D2:AH2"/>
    <mergeCell ref="A2:C2"/>
    <mergeCell ref="A1:C1"/>
    <mergeCell ref="R3:Y3"/>
    <mergeCell ref="Z3:AG3"/>
    <mergeCell ref="A64:AN64"/>
    <mergeCell ref="A5:AN5"/>
    <mergeCell ref="AH63:AM63"/>
    <mergeCell ref="AD60:AN62"/>
    <mergeCell ref="AD59:AG59"/>
    <mergeCell ref="AD63:AG63"/>
    <mergeCell ref="A57:AN57"/>
    <mergeCell ref="A59:C59"/>
    <mergeCell ref="K59:T63"/>
    <mergeCell ref="V59:AC63"/>
    <mergeCell ref="AH59:AN59"/>
    <mergeCell ref="A61:B61"/>
    <mergeCell ref="A58:C58"/>
    <mergeCell ref="A60:C60"/>
    <mergeCell ref="AF58:AN58"/>
    <mergeCell ref="D58:AE58"/>
    <mergeCell ref="A45:AI45"/>
    <mergeCell ref="AJ45:AK45"/>
    <mergeCell ref="A41:R41"/>
    <mergeCell ref="A42:T42"/>
    <mergeCell ref="V42:Y42"/>
    <mergeCell ref="V41:Z41"/>
    <mergeCell ref="AA41:AN41"/>
    <mergeCell ref="AA42:AN42"/>
    <mergeCell ref="V40:Y40"/>
    <mergeCell ref="V39:AF39"/>
    <mergeCell ref="Z40:AF40"/>
    <mergeCell ref="AG39:AN40"/>
    <mergeCell ref="L37:T37"/>
    <mergeCell ref="AH37:AN37"/>
    <mergeCell ref="AH38:AN38"/>
    <mergeCell ref="A35:AG35"/>
    <mergeCell ref="AH35:AN35"/>
    <mergeCell ref="A36:AG36"/>
    <mergeCell ref="AH36:AN36"/>
    <mergeCell ref="A38:J38"/>
    <mergeCell ref="A34:AN34"/>
    <mergeCell ref="A40:T40"/>
    <mergeCell ref="V37:Y37"/>
    <mergeCell ref="V38:Y38"/>
    <mergeCell ref="AA37:AF37"/>
    <mergeCell ref="AA38:AF38"/>
    <mergeCell ref="A39:R39"/>
    <mergeCell ref="A37:D37"/>
    <mergeCell ref="K37:K38"/>
    <mergeCell ref="L38:T38"/>
    <mergeCell ref="A32:AN32"/>
    <mergeCell ref="A33:K33"/>
    <mergeCell ref="L33:T33"/>
    <mergeCell ref="U33:AN33"/>
    <mergeCell ref="A30:AN30"/>
    <mergeCell ref="L31:T31"/>
    <mergeCell ref="U31:AN31"/>
    <mergeCell ref="A31:K31"/>
    <mergeCell ref="AL18:AN19"/>
    <mergeCell ref="D22:AC22"/>
    <mergeCell ref="AD22:AD23"/>
    <mergeCell ref="AE22:AK22"/>
    <mergeCell ref="AL22:AN23"/>
    <mergeCell ref="D23:AC23"/>
    <mergeCell ref="AE23:AK23"/>
    <mergeCell ref="AE21:AK21"/>
    <mergeCell ref="D20:AC20"/>
    <mergeCell ref="D21:AC21"/>
    <mergeCell ref="D19:U19"/>
    <mergeCell ref="W19:AC19"/>
    <mergeCell ref="AE19:AK19"/>
    <mergeCell ref="C19:C20"/>
    <mergeCell ref="AE20:AK20"/>
    <mergeCell ref="AD18:AD19"/>
    <mergeCell ref="V18:V19"/>
    <mergeCell ref="A17:AN17"/>
    <mergeCell ref="AA13:AN14"/>
    <mergeCell ref="A15:C16"/>
    <mergeCell ref="D18:U18"/>
    <mergeCell ref="W18:AC18"/>
    <mergeCell ref="AE18:AK18"/>
    <mergeCell ref="AB15:AG15"/>
    <mergeCell ref="AI15:AN15"/>
    <mergeCell ref="AI16:AN16"/>
    <mergeCell ref="AB16:AG16"/>
    <mergeCell ref="D14:Z14"/>
    <mergeCell ref="L16:T16"/>
    <mergeCell ref="V16:Y16"/>
    <mergeCell ref="L15:T15"/>
    <mergeCell ref="V15:Y15"/>
    <mergeCell ref="Z16:AA16"/>
    <mergeCell ref="D16:J16"/>
    <mergeCell ref="D13:Z13"/>
    <mergeCell ref="Q9:Q10"/>
    <mergeCell ref="A9:E10"/>
    <mergeCell ref="X9:Y9"/>
    <mergeCell ref="K9:K10"/>
    <mergeCell ref="I10:J10"/>
    <mergeCell ref="L9:M9"/>
    <mergeCell ref="N9:N10"/>
    <mergeCell ref="F9:G9"/>
    <mergeCell ref="F10:G10"/>
    <mergeCell ref="A53:AN53"/>
    <mergeCell ref="Y7:AN7"/>
    <mergeCell ref="W9:W10"/>
    <mergeCell ref="A7:L7"/>
    <mergeCell ref="A8:AN8"/>
    <mergeCell ref="M7:X7"/>
    <mergeCell ref="AC9:AC10"/>
    <mergeCell ref="A11:AN11"/>
    <mergeCell ref="A12:AN12"/>
    <mergeCell ref="A13:C13"/>
    <mergeCell ref="AD9:AE9"/>
    <mergeCell ref="AJ9:AK9"/>
    <mergeCell ref="AF9:AF10"/>
    <mergeCell ref="AD10:AE10"/>
    <mergeCell ref="AG9:AH9"/>
    <mergeCell ref="AI9:AI10"/>
    <mergeCell ref="AG10:AH10"/>
    <mergeCell ref="H9:H10"/>
    <mergeCell ref="I9:J9"/>
    <mergeCell ref="L10:M10"/>
    <mergeCell ref="O9:P9"/>
    <mergeCell ref="O10:P10"/>
    <mergeCell ref="R9:S9"/>
    <mergeCell ref="T9:T10"/>
    <mergeCell ref="R10:S10"/>
    <mergeCell ref="U9:V9"/>
    <mergeCell ref="U10:V10"/>
    <mergeCell ref="Z9:Z10"/>
    <mergeCell ref="X10:Y10"/>
    <mergeCell ref="AA9:AB9"/>
    <mergeCell ref="AA10:AB10"/>
    <mergeCell ref="AL9:AL10"/>
    <mergeCell ref="AJ10:AK10"/>
    <mergeCell ref="AM9:AN9"/>
    <mergeCell ref="AO9:AO10"/>
    <mergeCell ref="AM10:AN10"/>
  </mergeCells>
  <printOptions horizontalCentered="1" verticalCentered="1"/>
  <pageMargins left="0.1968503937007874" right="0.1968503937007874" top="0.5905511811023623" bottom="0.3937007874015748" header="0.5118110236220472" footer="0.5118110236220472"/>
  <pageSetup fitToHeight="1" fitToWidth="1" horizontalDpi="300" verticalDpi="300" orientation="portrait" paperSize="9" scale="91"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G127"/>
  <sheetViews>
    <sheetView workbookViewId="0" topLeftCell="A1">
      <selection activeCell="G9" sqref="G9:J9"/>
    </sheetView>
  </sheetViews>
  <sheetFormatPr defaultColWidth="9.140625" defaultRowHeight="12.75"/>
  <cols>
    <col min="10" max="10" width="13.57421875" style="0" customWidth="1"/>
    <col min="11" max="11" width="2.421875" style="0" customWidth="1"/>
    <col min="12" max="33" width="9.140625" style="28" customWidth="1"/>
  </cols>
  <sheetData>
    <row r="1" spans="1:11" ht="12.75">
      <c r="A1" s="1408"/>
      <c r="B1" s="1408"/>
      <c r="C1" s="1408"/>
      <c r="D1" s="1408"/>
      <c r="E1" s="1408"/>
      <c r="F1" s="1408"/>
      <c r="G1" s="1408"/>
      <c r="H1" s="1408"/>
      <c r="I1" s="1408"/>
      <c r="J1" s="1408"/>
      <c r="K1" s="1408"/>
    </row>
    <row r="2" spans="1:11" ht="12.75">
      <c r="A2" s="1408"/>
      <c r="B2" s="1408"/>
      <c r="C2" s="1408"/>
      <c r="D2" s="1408"/>
      <c r="E2" s="1408"/>
      <c r="F2" s="1408"/>
      <c r="G2" s="1408"/>
      <c r="H2" s="1408"/>
      <c r="I2" s="1408"/>
      <c r="J2" s="1408"/>
      <c r="K2" s="1408"/>
    </row>
    <row r="3" spans="1:11" ht="20.25">
      <c r="A3" s="1367" t="s">
        <v>597</v>
      </c>
      <c r="B3" s="1367"/>
      <c r="C3" s="1367"/>
      <c r="D3" s="1367"/>
      <c r="E3" s="1367"/>
      <c r="F3" s="1367"/>
      <c r="G3" s="1367"/>
      <c r="H3" s="1367"/>
      <c r="I3" s="1367"/>
      <c r="J3" s="1367"/>
      <c r="K3" s="1367"/>
    </row>
    <row r="4" spans="1:11" ht="52.5" customHeight="1">
      <c r="A4" s="1368" t="s">
        <v>398</v>
      </c>
      <c r="B4" s="1369"/>
      <c r="C4" s="1369"/>
      <c r="D4" s="1369"/>
      <c r="E4" s="1369"/>
      <c r="F4" s="1369"/>
      <c r="G4" s="1369"/>
      <c r="H4" s="1369"/>
      <c r="I4" s="1369"/>
      <c r="J4" s="1369"/>
      <c r="K4" s="1369"/>
    </row>
    <row r="5" spans="1:11" ht="15">
      <c r="A5" s="1409"/>
      <c r="B5" s="1409"/>
      <c r="C5" s="1409"/>
      <c r="D5" s="1409"/>
      <c r="E5" s="1409"/>
      <c r="F5" s="1409"/>
      <c r="G5" s="1409"/>
      <c r="H5" s="1409"/>
      <c r="I5" s="1409"/>
      <c r="J5" s="1409"/>
      <c r="K5" s="1409"/>
    </row>
    <row r="6" spans="1:11" ht="25.5" customHeight="1">
      <c r="A6" s="1388" t="s">
        <v>399</v>
      </c>
      <c r="B6" s="1389"/>
      <c r="C6" s="1389"/>
      <c r="D6" s="1389"/>
      <c r="E6" s="1389"/>
      <c r="F6" s="1389"/>
      <c r="G6" s="1389"/>
      <c r="H6" s="1389"/>
      <c r="I6" s="1389"/>
      <c r="J6" s="1389"/>
      <c r="K6" s="1389"/>
    </row>
    <row r="7" spans="1:11" ht="12.75">
      <c r="A7" s="1370"/>
      <c r="B7" s="1370"/>
      <c r="C7" s="1370"/>
      <c r="D7" s="1370"/>
      <c r="E7" s="1370"/>
      <c r="F7" s="1370"/>
      <c r="G7" s="1370"/>
      <c r="H7" s="1370"/>
      <c r="I7" s="1370"/>
      <c r="J7" s="1370"/>
      <c r="K7" s="1370"/>
    </row>
    <row r="8" spans="1:11" ht="12.75">
      <c r="A8" s="1390" t="s">
        <v>598</v>
      </c>
      <c r="B8" s="479"/>
      <c r="C8" s="479"/>
      <c r="D8" s="479"/>
      <c r="E8" s="480"/>
      <c r="F8" s="1391" t="s">
        <v>235</v>
      </c>
      <c r="G8" s="1394"/>
      <c r="H8" s="1394"/>
      <c r="I8" s="1394"/>
      <c r="J8" s="1394"/>
      <c r="K8" s="1395"/>
    </row>
    <row r="9" spans="1:11" ht="25.5" customHeight="1">
      <c r="A9" s="1398" t="str">
        <f>+CONCATENATE(DAP1!B26," ",DAP1!J26,", ",DAP1!B27)</f>
        <v>0 0, 0</v>
      </c>
      <c r="B9" s="1399"/>
      <c r="C9" s="1399"/>
      <c r="D9" s="1399"/>
      <c r="E9" s="1400"/>
      <c r="F9" s="1392"/>
      <c r="G9" s="1404">
        <f>+DAP1!A7</f>
      </c>
      <c r="H9" s="1405"/>
      <c r="I9" s="1405"/>
      <c r="J9" s="1406"/>
      <c r="K9" s="1396"/>
    </row>
    <row r="10" spans="1:11" ht="12.75">
      <c r="A10" s="1401"/>
      <c r="B10" s="1402"/>
      <c r="C10" s="1402"/>
      <c r="D10" s="1402"/>
      <c r="E10" s="1403"/>
      <c r="F10" s="1393"/>
      <c r="G10" s="1407"/>
      <c r="H10" s="1407"/>
      <c r="I10" s="1407"/>
      <c r="J10" s="1407"/>
      <c r="K10" s="1397"/>
    </row>
    <row r="11" spans="1:33" s="182" customFormat="1" ht="19.5" customHeight="1">
      <c r="A11" s="1376" t="s">
        <v>400</v>
      </c>
      <c r="B11" s="1377"/>
      <c r="C11" s="1377"/>
      <c r="D11" s="1378"/>
      <c r="E11" s="1378"/>
      <c r="F11" s="1378"/>
      <c r="G11" s="1378"/>
      <c r="H11" s="1378"/>
      <c r="I11" s="1378"/>
      <c r="J11" s="1378"/>
      <c r="K11" s="1379"/>
      <c r="L11" s="134"/>
      <c r="M11" s="134"/>
      <c r="N11" s="134"/>
      <c r="O11" s="134"/>
      <c r="P11" s="134"/>
      <c r="Q11" s="134"/>
      <c r="R11" s="134"/>
      <c r="S11" s="134"/>
      <c r="T11" s="134"/>
      <c r="U11" s="134"/>
      <c r="V11" s="134"/>
      <c r="W11" s="134"/>
      <c r="X11" s="134"/>
      <c r="Y11" s="134"/>
      <c r="Z11" s="134"/>
      <c r="AA11" s="134"/>
      <c r="AB11" s="134"/>
      <c r="AC11" s="134"/>
      <c r="AD11" s="134"/>
      <c r="AE11" s="134"/>
      <c r="AF11" s="134"/>
      <c r="AG11" s="134"/>
    </row>
    <row r="12" spans="1:33" s="182" customFormat="1" ht="27.75" customHeight="1">
      <c r="A12" s="1380"/>
      <c r="B12" s="1381"/>
      <c r="C12" s="1381"/>
      <c r="D12" s="1382"/>
      <c r="E12" s="1382"/>
      <c r="F12" s="1382"/>
      <c r="G12" s="1382"/>
      <c r="H12" s="1382"/>
      <c r="I12" s="1382"/>
      <c r="J12" s="1382"/>
      <c r="K12" s="1383"/>
      <c r="L12" s="134"/>
      <c r="M12" s="134"/>
      <c r="N12" s="134"/>
      <c r="O12" s="134"/>
      <c r="P12" s="134"/>
      <c r="Q12" s="134"/>
      <c r="R12" s="134"/>
      <c r="S12" s="134"/>
      <c r="T12" s="134"/>
      <c r="U12" s="134"/>
      <c r="V12" s="134"/>
      <c r="W12" s="134"/>
      <c r="X12" s="134"/>
      <c r="Y12" s="134"/>
      <c r="Z12" s="134"/>
      <c r="AA12" s="134"/>
      <c r="AB12" s="134"/>
      <c r="AC12" s="134"/>
      <c r="AD12" s="134"/>
      <c r="AE12" s="134"/>
      <c r="AF12" s="134"/>
      <c r="AG12" s="134"/>
    </row>
    <row r="13" spans="1:11" ht="12.75">
      <c r="A13" s="1384">
        <f ca="1">+TODAY()</f>
        <v>40723</v>
      </c>
      <c r="B13" s="1385"/>
      <c r="C13" s="1385"/>
      <c r="D13" s="1385"/>
      <c r="E13" s="1387"/>
      <c r="F13" s="1387"/>
      <c r="G13" s="1387"/>
      <c r="H13" s="1384"/>
      <c r="I13" s="1385"/>
      <c r="J13" s="1385"/>
      <c r="K13" s="1385"/>
    </row>
    <row r="14" spans="1:11" ht="12.75">
      <c r="A14" s="1386"/>
      <c r="B14" s="1386"/>
      <c r="C14" s="1386"/>
      <c r="D14" s="1386"/>
      <c r="E14" s="1110"/>
      <c r="F14" s="1110"/>
      <c r="G14" s="1110"/>
      <c r="H14" s="1386"/>
      <c r="I14" s="1386"/>
      <c r="J14" s="1386"/>
      <c r="K14" s="1386"/>
    </row>
    <row r="15" spans="1:11" ht="12.75">
      <c r="A15" s="1386"/>
      <c r="B15" s="1386"/>
      <c r="C15" s="1386"/>
      <c r="D15" s="1386"/>
      <c r="E15" s="1110"/>
      <c r="F15" s="1110"/>
      <c r="G15" s="1110"/>
      <c r="H15" s="1386"/>
      <c r="I15" s="1386"/>
      <c r="J15" s="1386"/>
      <c r="K15" s="1386"/>
    </row>
    <row r="16" spans="1:11" ht="12.75">
      <c r="A16" s="810"/>
      <c r="B16" s="810"/>
      <c r="C16" s="810"/>
      <c r="D16" s="810"/>
      <c r="E16" s="1110"/>
      <c r="F16" s="1110"/>
      <c r="G16" s="1110"/>
      <c r="H16" s="810"/>
      <c r="I16" s="810"/>
      <c r="J16" s="810"/>
      <c r="K16" s="810"/>
    </row>
    <row r="17" spans="1:11" ht="12.75">
      <c r="A17" s="1371" t="s">
        <v>599</v>
      </c>
      <c r="B17" s="1372"/>
      <c r="C17" s="1372"/>
      <c r="D17" s="1372"/>
      <c r="E17" s="1110"/>
      <c r="F17" s="1110"/>
      <c r="G17" s="1110"/>
      <c r="H17" s="1371" t="s">
        <v>401</v>
      </c>
      <c r="I17" s="1372"/>
      <c r="J17" s="1372"/>
      <c r="K17" s="1372"/>
    </row>
    <row r="18" spans="1:11" ht="12.75">
      <c r="A18" s="1373"/>
      <c r="B18" s="1373"/>
      <c r="C18" s="1373"/>
      <c r="D18" s="1373"/>
      <c r="E18" s="1373"/>
      <c r="F18" s="1373"/>
      <c r="G18" s="1373"/>
      <c r="H18" s="1373"/>
      <c r="I18" s="1373"/>
      <c r="J18" s="1373"/>
      <c r="K18" s="1373"/>
    </row>
    <row r="19" spans="1:11" ht="12.75">
      <c r="A19" s="1374" t="s">
        <v>402</v>
      </c>
      <c r="B19" s="1374"/>
      <c r="C19" s="1374"/>
      <c r="D19" s="1374"/>
      <c r="E19" s="1374"/>
      <c r="F19" s="1374"/>
      <c r="G19" s="1374"/>
      <c r="H19" s="1374"/>
      <c r="I19" s="1374"/>
      <c r="J19" s="1374"/>
      <c r="K19" s="1374"/>
    </row>
    <row r="20" spans="1:11" ht="12.75">
      <c r="A20" s="1375" t="s">
        <v>403</v>
      </c>
      <c r="B20" s="1375"/>
      <c r="C20" s="1375"/>
      <c r="D20" s="1375"/>
      <c r="E20" s="1375"/>
      <c r="F20" s="1375"/>
      <c r="G20" s="1375"/>
      <c r="H20" s="1375"/>
      <c r="I20" s="1375"/>
      <c r="J20" s="1375"/>
      <c r="K20" s="1375"/>
    </row>
    <row r="21" spans="1:11" ht="12.75">
      <c r="A21" s="1364" t="s">
        <v>600</v>
      </c>
      <c r="B21" s="1364"/>
      <c r="C21" s="1364"/>
      <c r="D21" s="1364"/>
      <c r="E21" s="1364"/>
      <c r="F21" s="1364"/>
      <c r="G21" s="1364"/>
      <c r="H21" s="1364"/>
      <c r="I21" s="1364"/>
      <c r="J21" s="1364"/>
      <c r="K21" s="1364"/>
    </row>
    <row r="22" spans="1:11" ht="18" customHeight="1">
      <c r="A22" s="1365" t="s">
        <v>404</v>
      </c>
      <c r="B22" s="1366"/>
      <c r="C22" s="1366"/>
      <c r="D22" s="1366"/>
      <c r="E22" s="1366"/>
      <c r="F22" s="1366"/>
      <c r="G22" s="1366"/>
      <c r="H22" s="1366"/>
      <c r="I22" s="1366"/>
      <c r="J22" s="1366"/>
      <c r="K22" s="1366"/>
    </row>
    <row r="23" spans="1:11" ht="18" customHeight="1">
      <c r="A23" s="1366"/>
      <c r="B23" s="1366"/>
      <c r="C23" s="1366"/>
      <c r="D23" s="1366"/>
      <c r="E23" s="1366"/>
      <c r="F23" s="1366"/>
      <c r="G23" s="1366"/>
      <c r="H23" s="1366"/>
      <c r="I23" s="1366"/>
      <c r="J23" s="1366"/>
      <c r="K23" s="1366"/>
    </row>
    <row r="24" spans="1:11" ht="18" customHeight="1">
      <c r="A24" s="1366"/>
      <c r="B24" s="1366"/>
      <c r="C24" s="1366"/>
      <c r="D24" s="1366"/>
      <c r="E24" s="1366"/>
      <c r="F24" s="1366"/>
      <c r="G24" s="1366"/>
      <c r="H24" s="1366"/>
      <c r="I24" s="1366"/>
      <c r="J24" s="1366"/>
      <c r="K24" s="1366"/>
    </row>
    <row r="25" spans="1:11" ht="18" customHeight="1">
      <c r="A25" s="1366"/>
      <c r="B25" s="1366"/>
      <c r="C25" s="1366"/>
      <c r="D25" s="1366"/>
      <c r="E25" s="1366"/>
      <c r="F25" s="1366"/>
      <c r="G25" s="1366"/>
      <c r="H25" s="1366"/>
      <c r="I25" s="1366"/>
      <c r="J25" s="1366"/>
      <c r="K25" s="1366"/>
    </row>
    <row r="26" spans="1:11" ht="18" customHeight="1">
      <c r="A26" s="1366"/>
      <c r="B26" s="1366"/>
      <c r="C26" s="1366"/>
      <c r="D26" s="1366"/>
      <c r="E26" s="1366"/>
      <c r="F26" s="1366"/>
      <c r="G26" s="1366"/>
      <c r="H26" s="1366"/>
      <c r="I26" s="1366"/>
      <c r="J26" s="1366"/>
      <c r="K26" s="1366"/>
    </row>
    <row r="27" spans="1:11" ht="18" customHeight="1">
      <c r="A27" s="1366"/>
      <c r="B27" s="1366"/>
      <c r="C27" s="1366"/>
      <c r="D27" s="1366"/>
      <c r="E27" s="1366"/>
      <c r="F27" s="1366"/>
      <c r="G27" s="1366"/>
      <c r="H27" s="1366"/>
      <c r="I27" s="1366"/>
      <c r="J27" s="1366"/>
      <c r="K27" s="1366"/>
    </row>
    <row r="28" spans="1:11" ht="18" customHeight="1">
      <c r="A28" s="1366"/>
      <c r="B28" s="1366"/>
      <c r="C28" s="1366"/>
      <c r="D28" s="1366"/>
      <c r="E28" s="1366"/>
      <c r="F28" s="1366"/>
      <c r="G28" s="1366"/>
      <c r="H28" s="1366"/>
      <c r="I28" s="1366"/>
      <c r="J28" s="1366"/>
      <c r="K28" s="1366"/>
    </row>
    <row r="29" spans="1:11" ht="18" customHeight="1">
      <c r="A29" s="1366"/>
      <c r="B29" s="1366"/>
      <c r="C29" s="1366"/>
      <c r="D29" s="1366"/>
      <c r="E29" s="1366"/>
      <c r="F29" s="1366"/>
      <c r="G29" s="1366"/>
      <c r="H29" s="1366"/>
      <c r="I29" s="1366"/>
      <c r="J29" s="1366"/>
      <c r="K29" s="1366"/>
    </row>
    <row r="30" spans="1:11" ht="18" customHeight="1" thickBot="1">
      <c r="A30" s="1362"/>
      <c r="B30" s="1362"/>
      <c r="C30" s="1362"/>
      <c r="D30" s="1362"/>
      <c r="E30" s="1362"/>
      <c r="F30" s="1362"/>
      <c r="G30" s="1362"/>
      <c r="H30" s="1362"/>
      <c r="I30" s="1362"/>
      <c r="J30" s="1362"/>
      <c r="K30" s="1362"/>
    </row>
    <row r="31" spans="1:11" ht="18" customHeight="1">
      <c r="A31" s="1363"/>
      <c r="B31" s="1363"/>
      <c r="C31" s="1363"/>
      <c r="D31" s="1363"/>
      <c r="E31" s="1363"/>
      <c r="F31" s="1363"/>
      <c r="G31" s="1363"/>
      <c r="H31" s="1363"/>
      <c r="I31" s="1363"/>
      <c r="J31" s="1363"/>
      <c r="K31" s="1363"/>
    </row>
    <row r="32" spans="1:11" ht="18" customHeight="1">
      <c r="A32" s="1367" t="s">
        <v>597</v>
      </c>
      <c r="B32" s="1367"/>
      <c r="C32" s="1367"/>
      <c r="D32" s="1367"/>
      <c r="E32" s="1367"/>
      <c r="F32" s="1367"/>
      <c r="G32" s="1367"/>
      <c r="H32" s="1367"/>
      <c r="I32" s="1367"/>
      <c r="J32" s="1367"/>
      <c r="K32" s="1367"/>
    </row>
    <row r="33" spans="1:11" ht="18" customHeight="1">
      <c r="A33" s="1368" t="s">
        <v>405</v>
      </c>
      <c r="B33" s="1369"/>
      <c r="C33" s="1369"/>
      <c r="D33" s="1369"/>
      <c r="E33" s="1369"/>
      <c r="F33" s="1369"/>
      <c r="G33" s="1369"/>
      <c r="H33" s="1369"/>
      <c r="I33" s="1369"/>
      <c r="J33" s="1369"/>
      <c r="K33" s="1369"/>
    </row>
    <row r="34" spans="1:11" ht="18" customHeight="1">
      <c r="A34" s="1368" t="s">
        <v>406</v>
      </c>
      <c r="B34" s="1369"/>
      <c r="C34" s="1369"/>
      <c r="D34" s="1369"/>
      <c r="E34" s="1369"/>
      <c r="F34" s="1369"/>
      <c r="G34" s="1369"/>
      <c r="H34" s="1369"/>
      <c r="I34" s="1369"/>
      <c r="J34" s="1369"/>
      <c r="K34" s="1369"/>
    </row>
    <row r="35" spans="1:11" ht="18" customHeight="1">
      <c r="A35" s="1370"/>
      <c r="B35" s="1370"/>
      <c r="C35" s="1370"/>
      <c r="D35" s="1370"/>
      <c r="E35" s="1370"/>
      <c r="F35" s="1370"/>
      <c r="G35" s="1370"/>
      <c r="H35" s="1370"/>
      <c r="I35" s="1370"/>
      <c r="J35" s="1370"/>
      <c r="K35" s="1370"/>
    </row>
    <row r="36" spans="1:11" ht="18" customHeight="1">
      <c r="A36" s="1390" t="s">
        <v>598</v>
      </c>
      <c r="B36" s="479"/>
      <c r="C36" s="479"/>
      <c r="D36" s="479"/>
      <c r="E36" s="480"/>
      <c r="F36" s="1391" t="s">
        <v>235</v>
      </c>
      <c r="G36" s="1394"/>
      <c r="H36" s="1394"/>
      <c r="I36" s="1394"/>
      <c r="J36" s="1394"/>
      <c r="K36" s="1395"/>
    </row>
    <row r="37" spans="1:11" ht="18" customHeight="1">
      <c r="A37" s="1398" t="str">
        <f>+A9</f>
        <v>0 0, 0</v>
      </c>
      <c r="B37" s="1410"/>
      <c r="C37" s="1410"/>
      <c r="D37" s="1410"/>
      <c r="E37" s="1400"/>
      <c r="F37" s="1392"/>
      <c r="G37" s="1404">
        <f>+G9</f>
      </c>
      <c r="H37" s="1405"/>
      <c r="I37" s="1405"/>
      <c r="J37" s="1406"/>
      <c r="K37" s="1396"/>
    </row>
    <row r="38" spans="1:11" ht="18" customHeight="1">
      <c r="A38" s="1401"/>
      <c r="B38" s="1402"/>
      <c r="C38" s="1402"/>
      <c r="D38" s="1402"/>
      <c r="E38" s="1403"/>
      <c r="F38" s="1393"/>
      <c r="G38" s="1407"/>
      <c r="H38" s="1407"/>
      <c r="I38" s="1407"/>
      <c r="J38" s="1407"/>
      <c r="K38" s="1397"/>
    </row>
    <row r="39" spans="1:11" ht="18" customHeight="1">
      <c r="A39" s="353" t="s">
        <v>407</v>
      </c>
      <c r="B39" s="1411"/>
      <c r="C39" s="1411"/>
      <c r="D39" s="1411"/>
      <c r="E39" s="1412" t="s">
        <v>408</v>
      </c>
      <c r="F39" s="1412"/>
      <c r="G39" s="1412"/>
      <c r="H39" s="1412"/>
      <c r="I39" s="1412"/>
      <c r="J39" s="1412"/>
      <c r="K39" s="1413"/>
    </row>
    <row r="40" spans="1:11" ht="4.5" customHeight="1">
      <c r="A40" s="1414"/>
      <c r="B40" s="1415"/>
      <c r="C40" s="1415"/>
      <c r="D40" s="1415"/>
      <c r="E40" s="1415"/>
      <c r="F40" s="1415"/>
      <c r="G40" s="1415"/>
      <c r="H40" s="1415"/>
      <c r="I40" s="1415"/>
      <c r="J40" s="1415"/>
      <c r="K40" s="1416"/>
    </row>
    <row r="41" spans="1:11" ht="12.75" customHeight="1">
      <c r="A41" s="1384">
        <f ca="1">+TODAY()</f>
        <v>40723</v>
      </c>
      <c r="B41" s="1385"/>
      <c r="C41" s="1385"/>
      <c r="D41" s="1385"/>
      <c r="E41" s="1387"/>
      <c r="F41" s="1387"/>
      <c r="G41" s="1387"/>
      <c r="H41" s="1384"/>
      <c r="I41" s="1385"/>
      <c r="J41" s="1385"/>
      <c r="K41" s="1385"/>
    </row>
    <row r="42" spans="1:11" ht="12.75" customHeight="1">
      <c r="A42" s="1386"/>
      <c r="B42" s="1386"/>
      <c r="C42" s="1386"/>
      <c r="D42" s="1386"/>
      <c r="E42" s="1110"/>
      <c r="F42" s="1110"/>
      <c r="G42" s="1110"/>
      <c r="H42" s="1386"/>
      <c r="I42" s="1386"/>
      <c r="J42" s="1386"/>
      <c r="K42" s="1386"/>
    </row>
    <row r="43" spans="1:11" ht="12.75" customHeight="1">
      <c r="A43" s="1386"/>
      <c r="B43" s="1386"/>
      <c r="C43" s="1386"/>
      <c r="D43" s="1386"/>
      <c r="E43" s="1110"/>
      <c r="F43" s="1110"/>
      <c r="G43" s="1110"/>
      <c r="H43" s="1386"/>
      <c r="I43" s="1386"/>
      <c r="J43" s="1386"/>
      <c r="K43" s="1386"/>
    </row>
    <row r="44" spans="1:11" ht="12.75" customHeight="1">
      <c r="A44" s="810"/>
      <c r="B44" s="810"/>
      <c r="C44" s="810"/>
      <c r="D44" s="810"/>
      <c r="E44" s="1110"/>
      <c r="F44" s="1110"/>
      <c r="G44" s="1110"/>
      <c r="H44" s="810"/>
      <c r="I44" s="810"/>
      <c r="J44" s="810"/>
      <c r="K44" s="810"/>
    </row>
    <row r="45" spans="1:11" ht="12.75" customHeight="1">
      <c r="A45" s="1371" t="s">
        <v>599</v>
      </c>
      <c r="B45" s="1372"/>
      <c r="C45" s="1372"/>
      <c r="D45" s="1372"/>
      <c r="E45" s="1110"/>
      <c r="F45" s="1110"/>
      <c r="G45" s="1110"/>
      <c r="H45" s="1371" t="s">
        <v>409</v>
      </c>
      <c r="I45" s="1372"/>
      <c r="J45" s="1372"/>
      <c r="K45" s="1372"/>
    </row>
    <row r="46" spans="1:11" ht="18" customHeight="1">
      <c r="A46" s="1364"/>
      <c r="B46" s="1364"/>
      <c r="C46" s="1364"/>
      <c r="D46" s="1364"/>
      <c r="E46" s="1364"/>
      <c r="F46" s="1364"/>
      <c r="G46" s="1364"/>
      <c r="H46" s="1364"/>
      <c r="I46" s="1364"/>
      <c r="J46" s="1364"/>
      <c r="K46" s="1364"/>
    </row>
    <row r="47" spans="1:11" ht="18" customHeight="1">
      <c r="A47" s="1364" t="s">
        <v>600</v>
      </c>
      <c r="B47" s="1364"/>
      <c r="C47" s="1364"/>
      <c r="D47" s="1364"/>
      <c r="E47" s="1364"/>
      <c r="F47" s="1364"/>
      <c r="G47" s="1364"/>
      <c r="H47" s="1364"/>
      <c r="I47" s="1364"/>
      <c r="J47" s="1364"/>
      <c r="K47" s="1364"/>
    </row>
    <row r="48" spans="1:11" ht="42.75" customHeight="1">
      <c r="A48" s="1366" t="s">
        <v>410</v>
      </c>
      <c r="B48" s="1366"/>
      <c r="C48" s="1366"/>
      <c r="D48" s="1366"/>
      <c r="E48" s="1366"/>
      <c r="F48" s="1366"/>
      <c r="G48" s="1366"/>
      <c r="H48" s="1366"/>
      <c r="I48" s="1366"/>
      <c r="J48" s="1366"/>
      <c r="K48" s="1366"/>
    </row>
    <row r="49" spans="1:11" ht="18" customHeight="1">
      <c r="A49" s="1116" t="str">
        <f>+DAP1!A44</f>
        <v>Formulář zpracovala ASPEKT HM, daňová, účetní a auditorská kancelář, www.danovapriznani.cz, business.center.cz</v>
      </c>
      <c r="B49" s="1116"/>
      <c r="C49" s="1116"/>
      <c r="D49" s="1116"/>
      <c r="E49" s="1116"/>
      <c r="F49" s="1116"/>
      <c r="G49" s="1116"/>
      <c r="H49" s="1116"/>
      <c r="I49" s="1116"/>
      <c r="J49" s="1116"/>
      <c r="K49" s="1116"/>
    </row>
    <row r="50" spans="1:11" ht="12.75">
      <c r="A50" s="28"/>
      <c r="B50" s="28"/>
      <c r="C50" s="28"/>
      <c r="D50" s="28"/>
      <c r="E50" s="28"/>
      <c r="F50" s="28"/>
      <c r="G50" s="28"/>
      <c r="H50" s="28"/>
      <c r="I50" s="28"/>
      <c r="J50" s="28"/>
      <c r="K50" s="28"/>
    </row>
    <row r="51" spans="1:11" ht="12.75">
      <c r="A51" s="28"/>
      <c r="B51" s="28"/>
      <c r="C51" s="28"/>
      <c r="D51" s="28"/>
      <c r="E51" s="28"/>
      <c r="F51" s="28"/>
      <c r="G51" s="28"/>
      <c r="H51" s="28"/>
      <c r="I51" s="28"/>
      <c r="J51" s="28"/>
      <c r="K51" s="28"/>
    </row>
    <row r="52" spans="1:11" ht="12.75">
      <c r="A52" s="28"/>
      <c r="B52" s="28"/>
      <c r="C52" s="28"/>
      <c r="D52" s="28"/>
      <c r="E52" s="28"/>
      <c r="F52" s="28"/>
      <c r="G52" s="28"/>
      <c r="H52" s="28"/>
      <c r="I52" s="28"/>
      <c r="J52" s="28"/>
      <c r="K52" s="28"/>
    </row>
    <row r="53" spans="1:11" ht="12.75">
      <c r="A53" s="28"/>
      <c r="B53" s="28"/>
      <c r="C53" s="28"/>
      <c r="D53" s="28"/>
      <c r="E53" s="28"/>
      <c r="F53" s="28"/>
      <c r="G53" s="28"/>
      <c r="H53" s="28"/>
      <c r="I53" s="28"/>
      <c r="J53" s="28"/>
      <c r="K53" s="28"/>
    </row>
    <row r="54" spans="1:11" ht="12.75">
      <c r="A54" s="28"/>
      <c r="B54" s="28"/>
      <c r="C54" s="28"/>
      <c r="D54" s="28"/>
      <c r="E54" s="28"/>
      <c r="F54" s="28"/>
      <c r="G54" s="28"/>
      <c r="H54" s="28"/>
      <c r="I54" s="28"/>
      <c r="J54" s="28"/>
      <c r="K54" s="28"/>
    </row>
    <row r="55" spans="1:11" ht="12.75">
      <c r="A55" s="28"/>
      <c r="B55" s="28"/>
      <c r="C55" s="28"/>
      <c r="D55" s="28"/>
      <c r="E55" s="28"/>
      <c r="F55" s="28"/>
      <c r="G55" s="28"/>
      <c r="H55" s="28"/>
      <c r="I55" s="28"/>
      <c r="J55" s="28"/>
      <c r="K55" s="28"/>
    </row>
    <row r="56" spans="1:11" ht="12.75">
      <c r="A56" s="28"/>
      <c r="B56" s="28"/>
      <c r="C56" s="28"/>
      <c r="D56" s="28"/>
      <c r="E56" s="28"/>
      <c r="F56" s="28"/>
      <c r="G56" s="28"/>
      <c r="H56" s="28"/>
      <c r="I56" s="28"/>
      <c r="J56" s="28"/>
      <c r="K56" s="28"/>
    </row>
    <row r="57" spans="1:11" ht="12.75">
      <c r="A57" s="28"/>
      <c r="B57" s="28"/>
      <c r="C57" s="28"/>
      <c r="D57" s="28"/>
      <c r="E57" s="28"/>
      <c r="F57" s="28"/>
      <c r="G57" s="28"/>
      <c r="H57" s="28"/>
      <c r="I57" s="28"/>
      <c r="J57" s="28"/>
      <c r="K57" s="28"/>
    </row>
    <row r="58" spans="1:11" ht="12.75">
      <c r="A58" s="28"/>
      <c r="B58" s="28"/>
      <c r="C58" s="28"/>
      <c r="D58" s="28"/>
      <c r="E58" s="28"/>
      <c r="F58" s="28"/>
      <c r="G58" s="28"/>
      <c r="H58" s="28"/>
      <c r="I58" s="28"/>
      <c r="J58" s="28"/>
      <c r="K58" s="28"/>
    </row>
    <row r="59" spans="1:11" ht="12.75">
      <c r="A59" s="28"/>
      <c r="B59" s="28"/>
      <c r="C59" s="28"/>
      <c r="D59" s="28"/>
      <c r="E59" s="28"/>
      <c r="F59" s="28"/>
      <c r="G59" s="28"/>
      <c r="H59" s="28"/>
      <c r="I59" s="28"/>
      <c r="J59" s="28"/>
      <c r="K59" s="28"/>
    </row>
    <row r="60" spans="1:11" ht="12.75">
      <c r="A60" s="28"/>
      <c r="B60" s="28"/>
      <c r="C60" s="28"/>
      <c r="D60" s="28"/>
      <c r="E60" s="28"/>
      <c r="F60" s="28"/>
      <c r="G60" s="28"/>
      <c r="H60" s="28"/>
      <c r="I60" s="28"/>
      <c r="J60" s="28"/>
      <c r="K60" s="28"/>
    </row>
    <row r="61" spans="1:11" ht="12.75">
      <c r="A61" s="28"/>
      <c r="B61" s="28"/>
      <c r="C61" s="28"/>
      <c r="D61" s="28"/>
      <c r="E61" s="28"/>
      <c r="F61" s="28"/>
      <c r="G61" s="28"/>
      <c r="H61" s="28"/>
      <c r="I61" s="28"/>
      <c r="J61" s="28"/>
      <c r="K61" s="28"/>
    </row>
    <row r="62" spans="1:11" ht="12.75">
      <c r="A62" s="28"/>
      <c r="B62" s="28"/>
      <c r="C62" s="28"/>
      <c r="D62" s="28"/>
      <c r="E62" s="28"/>
      <c r="F62" s="28"/>
      <c r="G62" s="28"/>
      <c r="H62" s="28"/>
      <c r="I62" s="28"/>
      <c r="J62" s="28"/>
      <c r="K62" s="28"/>
    </row>
    <row r="63" spans="1:11" ht="12.75">
      <c r="A63" s="28"/>
      <c r="B63" s="28"/>
      <c r="C63" s="28"/>
      <c r="D63" s="28"/>
      <c r="E63" s="28"/>
      <c r="F63" s="28"/>
      <c r="G63" s="28"/>
      <c r="H63" s="28"/>
      <c r="I63" s="28"/>
      <c r="J63" s="28"/>
      <c r="K63" s="28"/>
    </row>
    <row r="64" spans="1:11" ht="12.75">
      <c r="A64" s="28"/>
      <c r="B64" s="28"/>
      <c r="C64" s="28"/>
      <c r="D64" s="28"/>
      <c r="E64" s="28"/>
      <c r="F64" s="28"/>
      <c r="G64" s="28"/>
      <c r="H64" s="28"/>
      <c r="I64" s="28"/>
      <c r="J64" s="28"/>
      <c r="K64" s="28"/>
    </row>
    <row r="65" spans="1:11" ht="12.75">
      <c r="A65" s="28"/>
      <c r="B65" s="28"/>
      <c r="C65" s="28"/>
      <c r="D65" s="28"/>
      <c r="E65" s="28"/>
      <c r="F65" s="28"/>
      <c r="G65" s="28"/>
      <c r="H65" s="28"/>
      <c r="I65" s="28"/>
      <c r="J65" s="28"/>
      <c r="K65" s="28"/>
    </row>
    <row r="66" spans="1:11" ht="12.75">
      <c r="A66" s="28"/>
      <c r="B66" s="28"/>
      <c r="C66" s="28"/>
      <c r="D66" s="28"/>
      <c r="E66" s="28"/>
      <c r="F66" s="28"/>
      <c r="G66" s="28"/>
      <c r="H66" s="28"/>
      <c r="I66" s="28"/>
      <c r="J66" s="28"/>
      <c r="K66" s="28"/>
    </row>
    <row r="67" spans="1:11" ht="12.75">
      <c r="A67" s="28"/>
      <c r="B67" s="28"/>
      <c r="C67" s="28"/>
      <c r="D67" s="28"/>
      <c r="E67" s="28"/>
      <c r="F67" s="28"/>
      <c r="G67" s="28"/>
      <c r="H67" s="28"/>
      <c r="I67" s="28"/>
      <c r="J67" s="28"/>
      <c r="K67" s="28"/>
    </row>
    <row r="68" spans="1:11" ht="12.75">
      <c r="A68" s="28"/>
      <c r="B68" s="28"/>
      <c r="C68" s="28"/>
      <c r="D68" s="28"/>
      <c r="E68" s="28"/>
      <c r="F68" s="28"/>
      <c r="G68" s="28"/>
      <c r="H68" s="28"/>
      <c r="I68" s="28"/>
      <c r="J68" s="28"/>
      <c r="K68" s="28"/>
    </row>
    <row r="69" spans="1:11" ht="12.75">
      <c r="A69" s="28"/>
      <c r="B69" s="28"/>
      <c r="C69" s="28"/>
      <c r="D69" s="28"/>
      <c r="E69" s="28"/>
      <c r="F69" s="28"/>
      <c r="G69" s="28"/>
      <c r="H69" s="28"/>
      <c r="I69" s="28"/>
      <c r="J69" s="28"/>
      <c r="K69" s="28"/>
    </row>
    <row r="70" spans="1:11" ht="12.75">
      <c r="A70" s="28"/>
      <c r="B70" s="28"/>
      <c r="C70" s="28"/>
      <c r="D70" s="28"/>
      <c r="E70" s="28"/>
      <c r="F70" s="28"/>
      <c r="G70" s="28"/>
      <c r="H70" s="28"/>
      <c r="I70" s="28"/>
      <c r="J70" s="28"/>
      <c r="K70" s="28"/>
    </row>
    <row r="71" spans="1:11" ht="12.75">
      <c r="A71" s="28"/>
      <c r="B71" s="28"/>
      <c r="C71" s="28"/>
      <c r="D71" s="28"/>
      <c r="E71" s="28"/>
      <c r="F71" s="28"/>
      <c r="G71" s="28"/>
      <c r="H71" s="28"/>
      <c r="I71" s="28"/>
      <c r="J71" s="28"/>
      <c r="K71" s="28"/>
    </row>
    <row r="72" spans="1:11" ht="12.75">
      <c r="A72" s="28"/>
      <c r="B72" s="28"/>
      <c r="C72" s="28"/>
      <c r="D72" s="28"/>
      <c r="E72" s="28"/>
      <c r="F72" s="28"/>
      <c r="G72" s="28"/>
      <c r="H72" s="28"/>
      <c r="I72" s="28"/>
      <c r="J72" s="28"/>
      <c r="K72" s="28"/>
    </row>
    <row r="73" spans="1:11" ht="12.75">
      <c r="A73" s="28"/>
      <c r="B73" s="28"/>
      <c r="C73" s="28"/>
      <c r="D73" s="28"/>
      <c r="E73" s="28"/>
      <c r="F73" s="28"/>
      <c r="G73" s="28"/>
      <c r="H73" s="28"/>
      <c r="I73" s="28"/>
      <c r="J73" s="28"/>
      <c r="K73" s="28"/>
    </row>
    <row r="74" spans="1:11" ht="12.75">
      <c r="A74" s="28"/>
      <c r="B74" s="28"/>
      <c r="C74" s="28"/>
      <c r="D74" s="28"/>
      <c r="E74" s="28"/>
      <c r="F74" s="28"/>
      <c r="G74" s="28"/>
      <c r="H74" s="28"/>
      <c r="I74" s="28"/>
      <c r="J74" s="28"/>
      <c r="K74" s="28"/>
    </row>
    <row r="75" spans="1:11" ht="12.75">
      <c r="A75" s="28"/>
      <c r="B75" s="28"/>
      <c r="C75" s="28"/>
      <c r="D75" s="28"/>
      <c r="E75" s="28"/>
      <c r="F75" s="28"/>
      <c r="G75" s="28"/>
      <c r="H75" s="28"/>
      <c r="I75" s="28"/>
      <c r="J75" s="28"/>
      <c r="K75" s="28"/>
    </row>
    <row r="76" spans="1:11" ht="12.75">
      <c r="A76" s="28"/>
      <c r="B76" s="28"/>
      <c r="C76" s="28"/>
      <c r="D76" s="28"/>
      <c r="E76" s="28"/>
      <c r="F76" s="28"/>
      <c r="G76" s="28"/>
      <c r="H76" s="28"/>
      <c r="I76" s="28"/>
      <c r="J76" s="28"/>
      <c r="K76" s="28"/>
    </row>
    <row r="77" spans="1:11" ht="12.75">
      <c r="A77" s="28"/>
      <c r="B77" s="28"/>
      <c r="C77" s="28"/>
      <c r="D77" s="28"/>
      <c r="E77" s="28"/>
      <c r="F77" s="28"/>
      <c r="G77" s="28"/>
      <c r="H77" s="28"/>
      <c r="I77" s="28"/>
      <c r="J77" s="28"/>
      <c r="K77" s="28"/>
    </row>
    <row r="78" spans="1:11" ht="12.75">
      <c r="A78" s="28"/>
      <c r="B78" s="28"/>
      <c r="C78" s="28"/>
      <c r="D78" s="28"/>
      <c r="E78" s="28"/>
      <c r="F78" s="28"/>
      <c r="G78" s="28"/>
      <c r="H78" s="28"/>
      <c r="I78" s="28"/>
      <c r="J78" s="28"/>
      <c r="K78" s="28"/>
    </row>
    <row r="79" spans="1:11" ht="12.75">
      <c r="A79" s="28"/>
      <c r="B79" s="28"/>
      <c r="C79" s="28"/>
      <c r="D79" s="28"/>
      <c r="E79" s="28"/>
      <c r="F79" s="28"/>
      <c r="G79" s="28"/>
      <c r="H79" s="28"/>
      <c r="I79" s="28"/>
      <c r="J79" s="28"/>
      <c r="K79" s="28"/>
    </row>
    <row r="80" spans="1:11" ht="12.75">
      <c r="A80" s="28"/>
      <c r="B80" s="28"/>
      <c r="C80" s="28"/>
      <c r="D80" s="28"/>
      <c r="E80" s="28"/>
      <c r="F80" s="28"/>
      <c r="G80" s="28"/>
      <c r="H80" s="28"/>
      <c r="I80" s="28"/>
      <c r="J80" s="28"/>
      <c r="K80" s="28"/>
    </row>
    <row r="81" spans="1:11" ht="12.75">
      <c r="A81" s="28"/>
      <c r="B81" s="28"/>
      <c r="C81" s="28"/>
      <c r="D81" s="28"/>
      <c r="E81" s="28"/>
      <c r="F81" s="28"/>
      <c r="G81" s="28"/>
      <c r="H81" s="28"/>
      <c r="I81" s="28"/>
      <c r="J81" s="28"/>
      <c r="K81" s="28"/>
    </row>
    <row r="82" spans="1:11" ht="12.75">
      <c r="A82" s="28"/>
      <c r="B82" s="28"/>
      <c r="C82" s="28"/>
      <c r="D82" s="28"/>
      <c r="E82" s="28"/>
      <c r="F82" s="28"/>
      <c r="G82" s="28"/>
      <c r="H82" s="28"/>
      <c r="I82" s="28"/>
      <c r="J82" s="28"/>
      <c r="K82" s="28"/>
    </row>
    <row r="83" spans="1:11" ht="12.75">
      <c r="A83" s="28"/>
      <c r="B83" s="28"/>
      <c r="C83" s="28"/>
      <c r="D83" s="28"/>
      <c r="E83" s="28"/>
      <c r="F83" s="28"/>
      <c r="G83" s="28"/>
      <c r="H83" s="28"/>
      <c r="I83" s="28"/>
      <c r="J83" s="28"/>
      <c r="K83" s="28"/>
    </row>
    <row r="84" spans="1:11" ht="12.75">
      <c r="A84" s="28"/>
      <c r="B84" s="28"/>
      <c r="C84" s="28"/>
      <c r="D84" s="28"/>
      <c r="E84" s="28"/>
      <c r="F84" s="28"/>
      <c r="G84" s="28"/>
      <c r="H84" s="28"/>
      <c r="I84" s="28"/>
      <c r="J84" s="28"/>
      <c r="K84" s="28"/>
    </row>
    <row r="85" spans="1:11" ht="12.75">
      <c r="A85" s="28"/>
      <c r="B85" s="28"/>
      <c r="C85" s="28"/>
      <c r="D85" s="28"/>
      <c r="E85" s="28"/>
      <c r="F85" s="28"/>
      <c r="G85" s="28"/>
      <c r="H85" s="28"/>
      <c r="I85" s="28"/>
      <c r="J85" s="28"/>
      <c r="K85" s="28"/>
    </row>
    <row r="86" spans="1:11" ht="12.75">
      <c r="A86" s="28"/>
      <c r="B86" s="28"/>
      <c r="C86" s="28"/>
      <c r="D86" s="28"/>
      <c r="E86" s="28"/>
      <c r="F86" s="28"/>
      <c r="G86" s="28"/>
      <c r="H86" s="28"/>
      <c r="I86" s="28"/>
      <c r="J86" s="28"/>
      <c r="K86" s="28"/>
    </row>
    <row r="87" spans="1:11" ht="12.75">
      <c r="A87" s="28"/>
      <c r="B87" s="28"/>
      <c r="C87" s="28"/>
      <c r="D87" s="28"/>
      <c r="E87" s="28"/>
      <c r="F87" s="28"/>
      <c r="G87" s="28"/>
      <c r="H87" s="28"/>
      <c r="I87" s="28"/>
      <c r="J87" s="28"/>
      <c r="K87" s="28"/>
    </row>
    <row r="88" spans="1:11" ht="12.75">
      <c r="A88" s="28"/>
      <c r="B88" s="28"/>
      <c r="C88" s="28"/>
      <c r="D88" s="28"/>
      <c r="E88" s="28"/>
      <c r="F88" s="28"/>
      <c r="G88" s="28"/>
      <c r="H88" s="28"/>
      <c r="I88" s="28"/>
      <c r="J88" s="28"/>
      <c r="K88" s="28"/>
    </row>
    <row r="89" spans="1:11" ht="12.75">
      <c r="A89" s="28"/>
      <c r="B89" s="28"/>
      <c r="C89" s="28"/>
      <c r="D89" s="28"/>
      <c r="E89" s="28"/>
      <c r="F89" s="28"/>
      <c r="G89" s="28"/>
      <c r="H89" s="28"/>
      <c r="I89" s="28"/>
      <c r="J89" s="28"/>
      <c r="K89" s="28"/>
    </row>
    <row r="90" spans="1:11" ht="12.75">
      <c r="A90" s="28"/>
      <c r="B90" s="28"/>
      <c r="C90" s="28"/>
      <c r="D90" s="28"/>
      <c r="E90" s="28"/>
      <c r="F90" s="28"/>
      <c r="G90" s="28"/>
      <c r="H90" s="28"/>
      <c r="I90" s="28"/>
      <c r="J90" s="28"/>
      <c r="K90" s="28"/>
    </row>
    <row r="91" spans="1:11" ht="12.75">
      <c r="A91" s="28"/>
      <c r="B91" s="28"/>
      <c r="C91" s="28"/>
      <c r="D91" s="28"/>
      <c r="E91" s="28"/>
      <c r="F91" s="28"/>
      <c r="G91" s="28"/>
      <c r="H91" s="28"/>
      <c r="I91" s="28"/>
      <c r="J91" s="28"/>
      <c r="K91" s="28"/>
    </row>
    <row r="92" spans="1:11" ht="12.75">
      <c r="A92" s="28"/>
      <c r="B92" s="28"/>
      <c r="C92" s="28"/>
      <c r="D92" s="28"/>
      <c r="E92" s="28"/>
      <c r="F92" s="28"/>
      <c r="G92" s="28"/>
      <c r="H92" s="28"/>
      <c r="I92" s="28"/>
      <c r="J92" s="28"/>
      <c r="K92" s="28"/>
    </row>
    <row r="93" spans="1:11" ht="12.75">
      <c r="A93" s="28"/>
      <c r="B93" s="28"/>
      <c r="C93" s="28"/>
      <c r="D93" s="28"/>
      <c r="E93" s="28"/>
      <c r="F93" s="28"/>
      <c r="G93" s="28"/>
      <c r="H93" s="28"/>
      <c r="I93" s="28"/>
      <c r="J93" s="28"/>
      <c r="K93" s="28"/>
    </row>
    <row r="94" spans="1:11" ht="12.75">
      <c r="A94" s="28"/>
      <c r="B94" s="28"/>
      <c r="C94" s="28"/>
      <c r="D94" s="28"/>
      <c r="E94" s="28"/>
      <c r="F94" s="28"/>
      <c r="G94" s="28"/>
      <c r="H94" s="28"/>
      <c r="I94" s="28"/>
      <c r="J94" s="28"/>
      <c r="K94" s="28"/>
    </row>
    <row r="95" spans="1:11" ht="12.75">
      <c r="A95" s="28"/>
      <c r="B95" s="28"/>
      <c r="C95" s="28"/>
      <c r="D95" s="28"/>
      <c r="E95" s="28"/>
      <c r="F95" s="28"/>
      <c r="G95" s="28"/>
      <c r="H95" s="28"/>
      <c r="I95" s="28"/>
      <c r="J95" s="28"/>
      <c r="K95" s="28"/>
    </row>
    <row r="96" spans="1:11" ht="12.75">
      <c r="A96" s="28"/>
      <c r="B96" s="28"/>
      <c r="C96" s="28"/>
      <c r="D96" s="28"/>
      <c r="E96" s="28"/>
      <c r="F96" s="28"/>
      <c r="G96" s="28"/>
      <c r="H96" s="28"/>
      <c r="I96" s="28"/>
      <c r="J96" s="28"/>
      <c r="K96" s="28"/>
    </row>
    <row r="97" spans="1:11" ht="12.75">
      <c r="A97" s="28"/>
      <c r="B97" s="28"/>
      <c r="C97" s="28"/>
      <c r="D97" s="28"/>
      <c r="E97" s="28"/>
      <c r="F97" s="28"/>
      <c r="G97" s="28"/>
      <c r="H97" s="28"/>
      <c r="I97" s="28"/>
      <c r="J97" s="28"/>
      <c r="K97" s="28"/>
    </row>
    <row r="98" spans="1:11" ht="12.75">
      <c r="A98" s="28"/>
      <c r="B98" s="28"/>
      <c r="C98" s="28"/>
      <c r="D98" s="28"/>
      <c r="E98" s="28"/>
      <c r="F98" s="28"/>
      <c r="G98" s="28"/>
      <c r="H98" s="28"/>
      <c r="I98" s="28"/>
      <c r="J98" s="28"/>
      <c r="K98" s="28"/>
    </row>
    <row r="99" spans="1:11" ht="12.75">
      <c r="A99" s="28"/>
      <c r="B99" s="28"/>
      <c r="C99" s="28"/>
      <c r="D99" s="28"/>
      <c r="E99" s="28"/>
      <c r="F99" s="28"/>
      <c r="G99" s="28"/>
      <c r="H99" s="28"/>
      <c r="I99" s="28"/>
      <c r="J99" s="28"/>
      <c r="K99" s="28"/>
    </row>
    <row r="100" spans="1:11" ht="12.75">
      <c r="A100" s="28"/>
      <c r="B100" s="28"/>
      <c r="C100" s="28"/>
      <c r="D100" s="28"/>
      <c r="E100" s="28"/>
      <c r="F100" s="28"/>
      <c r="G100" s="28"/>
      <c r="H100" s="28"/>
      <c r="I100" s="28"/>
      <c r="J100" s="28"/>
      <c r="K100" s="28"/>
    </row>
    <row r="101" spans="1:11" ht="12.75">
      <c r="A101" s="28"/>
      <c r="B101" s="28"/>
      <c r="C101" s="28"/>
      <c r="D101" s="28"/>
      <c r="E101" s="28"/>
      <c r="F101" s="28"/>
      <c r="G101" s="28"/>
      <c r="H101" s="28"/>
      <c r="I101" s="28"/>
      <c r="J101" s="28"/>
      <c r="K101" s="28"/>
    </row>
    <row r="102" spans="1:11" ht="12.75">
      <c r="A102" s="28"/>
      <c r="B102" s="28"/>
      <c r="C102" s="28"/>
      <c r="D102" s="28"/>
      <c r="E102" s="28"/>
      <c r="F102" s="28"/>
      <c r="G102" s="28"/>
      <c r="H102" s="28"/>
      <c r="I102" s="28"/>
      <c r="J102" s="28"/>
      <c r="K102" s="28"/>
    </row>
    <row r="103" spans="1:11" ht="12.75">
      <c r="A103" s="28"/>
      <c r="B103" s="28"/>
      <c r="C103" s="28"/>
      <c r="D103" s="28"/>
      <c r="E103" s="28"/>
      <c r="F103" s="28"/>
      <c r="G103" s="28"/>
      <c r="H103" s="28"/>
      <c r="I103" s="28"/>
      <c r="J103" s="28"/>
      <c r="K103" s="28"/>
    </row>
    <row r="104" spans="1:11" ht="12.75">
      <c r="A104" s="28"/>
      <c r="B104" s="28"/>
      <c r="C104" s="28"/>
      <c r="D104" s="28"/>
      <c r="E104" s="28"/>
      <c r="F104" s="28"/>
      <c r="G104" s="28"/>
      <c r="H104" s="28"/>
      <c r="I104" s="28"/>
      <c r="J104" s="28"/>
      <c r="K104" s="28"/>
    </row>
    <row r="105" spans="1:11" ht="12.75">
      <c r="A105" s="28"/>
      <c r="B105" s="28"/>
      <c r="C105" s="28"/>
      <c r="D105" s="28"/>
      <c r="E105" s="28"/>
      <c r="F105" s="28"/>
      <c r="G105" s="28"/>
      <c r="H105" s="28"/>
      <c r="I105" s="28"/>
      <c r="J105" s="28"/>
      <c r="K105" s="28"/>
    </row>
    <row r="106" spans="1:11" ht="12.75">
      <c r="A106" s="28"/>
      <c r="B106" s="28"/>
      <c r="C106" s="28"/>
      <c r="D106" s="28"/>
      <c r="E106" s="28"/>
      <c r="F106" s="28"/>
      <c r="G106" s="28"/>
      <c r="H106" s="28"/>
      <c r="I106" s="28"/>
      <c r="J106" s="28"/>
      <c r="K106" s="28"/>
    </row>
    <row r="107" spans="1:11" ht="12.75">
      <c r="A107" s="28"/>
      <c r="B107" s="28"/>
      <c r="C107" s="28"/>
      <c r="D107" s="28"/>
      <c r="E107" s="28"/>
      <c r="F107" s="28"/>
      <c r="G107" s="28"/>
      <c r="H107" s="28"/>
      <c r="I107" s="28"/>
      <c r="J107" s="28"/>
      <c r="K107" s="28"/>
    </row>
    <row r="108" spans="1:11" ht="12.75">
      <c r="A108" s="28"/>
      <c r="B108" s="28"/>
      <c r="C108" s="28"/>
      <c r="D108" s="28"/>
      <c r="E108" s="28"/>
      <c r="F108" s="28"/>
      <c r="G108" s="28"/>
      <c r="H108" s="28"/>
      <c r="I108" s="28"/>
      <c r="J108" s="28"/>
      <c r="K108" s="28"/>
    </row>
    <row r="109" spans="1:11" ht="12.75">
      <c r="A109" s="28"/>
      <c r="B109" s="28"/>
      <c r="C109" s="28"/>
      <c r="D109" s="28"/>
      <c r="E109" s="28"/>
      <c r="F109" s="28"/>
      <c r="G109" s="28"/>
      <c r="H109" s="28"/>
      <c r="I109" s="28"/>
      <c r="J109" s="28"/>
      <c r="K109" s="28"/>
    </row>
    <row r="110" spans="1:11" ht="12.75">
      <c r="A110" s="28"/>
      <c r="B110" s="28"/>
      <c r="C110" s="28"/>
      <c r="D110" s="28"/>
      <c r="E110" s="28"/>
      <c r="F110" s="28"/>
      <c r="G110" s="28"/>
      <c r="H110" s="28"/>
      <c r="I110" s="28"/>
      <c r="J110" s="28"/>
      <c r="K110" s="28"/>
    </row>
    <row r="111" spans="1:11" ht="12.75">
      <c r="A111" s="28"/>
      <c r="B111" s="28"/>
      <c r="C111" s="28"/>
      <c r="D111" s="28"/>
      <c r="E111" s="28"/>
      <c r="F111" s="28"/>
      <c r="G111" s="28"/>
      <c r="H111" s="28"/>
      <c r="I111" s="28"/>
      <c r="J111" s="28"/>
      <c r="K111" s="28"/>
    </row>
    <row r="112" spans="1:11" ht="12.75">
      <c r="A112" s="28"/>
      <c r="B112" s="28"/>
      <c r="C112" s="28"/>
      <c r="D112" s="28"/>
      <c r="E112" s="28"/>
      <c r="F112" s="28"/>
      <c r="G112" s="28"/>
      <c r="H112" s="28"/>
      <c r="I112" s="28"/>
      <c r="J112" s="28"/>
      <c r="K112" s="28"/>
    </row>
    <row r="113" spans="1:11" ht="12.75">
      <c r="A113" s="28"/>
      <c r="B113" s="28"/>
      <c r="C113" s="28"/>
      <c r="D113" s="28"/>
      <c r="E113" s="28"/>
      <c r="F113" s="28"/>
      <c r="G113" s="28"/>
      <c r="H113" s="28"/>
      <c r="I113" s="28"/>
      <c r="J113" s="28"/>
      <c r="K113" s="28"/>
    </row>
    <row r="114" spans="1:11" ht="12.75">
      <c r="A114" s="28"/>
      <c r="B114" s="28"/>
      <c r="C114" s="28"/>
      <c r="D114" s="28"/>
      <c r="E114" s="28"/>
      <c r="F114" s="28"/>
      <c r="G114" s="28"/>
      <c r="H114" s="28"/>
      <c r="I114" s="28"/>
      <c r="J114" s="28"/>
      <c r="K114" s="28"/>
    </row>
    <row r="115" spans="1:11" ht="12.75">
      <c r="A115" s="28"/>
      <c r="B115" s="28"/>
      <c r="C115" s="28"/>
      <c r="D115" s="28"/>
      <c r="E115" s="28"/>
      <c r="F115" s="28"/>
      <c r="G115" s="28"/>
      <c r="H115" s="28"/>
      <c r="I115" s="28"/>
      <c r="J115" s="28"/>
      <c r="K115" s="28"/>
    </row>
    <row r="116" spans="1:11" ht="12.75">
      <c r="A116" s="28"/>
      <c r="B116" s="28"/>
      <c r="C116" s="28"/>
      <c r="D116" s="28"/>
      <c r="E116" s="28"/>
      <c r="F116" s="28"/>
      <c r="G116" s="28"/>
      <c r="H116" s="28"/>
      <c r="I116" s="28"/>
      <c r="J116" s="28"/>
      <c r="K116" s="28"/>
    </row>
    <row r="117" spans="1:11" ht="12.75">
      <c r="A117" s="28"/>
      <c r="B117" s="28"/>
      <c r="C117" s="28"/>
      <c r="D117" s="28"/>
      <c r="E117" s="28"/>
      <c r="F117" s="28"/>
      <c r="G117" s="28"/>
      <c r="H117" s="28"/>
      <c r="I117" s="28"/>
      <c r="J117" s="28"/>
      <c r="K117" s="28"/>
    </row>
    <row r="118" spans="1:11" ht="12.75">
      <c r="A118" s="28"/>
      <c r="B118" s="28"/>
      <c r="C118" s="28"/>
      <c r="D118" s="28"/>
      <c r="E118" s="28"/>
      <c r="F118" s="28"/>
      <c r="G118" s="28"/>
      <c r="H118" s="28"/>
      <c r="I118" s="28"/>
      <c r="J118" s="28"/>
      <c r="K118" s="28"/>
    </row>
    <row r="119" spans="1:11" ht="12.75">
      <c r="A119" s="28"/>
      <c r="B119" s="28"/>
      <c r="C119" s="28"/>
      <c r="D119" s="28"/>
      <c r="E119" s="28"/>
      <c r="F119" s="28"/>
      <c r="G119" s="28"/>
      <c r="H119" s="28"/>
      <c r="I119" s="28"/>
      <c r="J119" s="28"/>
      <c r="K119" s="28"/>
    </row>
    <row r="120" spans="1:11" ht="12.75">
      <c r="A120" s="28"/>
      <c r="B120" s="28"/>
      <c r="C120" s="28"/>
      <c r="D120" s="28"/>
      <c r="E120" s="28"/>
      <c r="F120" s="28"/>
      <c r="G120" s="28"/>
      <c r="H120" s="28"/>
      <c r="I120" s="28"/>
      <c r="J120" s="28"/>
      <c r="K120" s="28"/>
    </row>
    <row r="121" spans="1:11" ht="12.75">
      <c r="A121" s="28"/>
      <c r="B121" s="28"/>
      <c r="C121" s="28"/>
      <c r="D121" s="28"/>
      <c r="E121" s="28"/>
      <c r="F121" s="28"/>
      <c r="G121" s="28"/>
      <c r="H121" s="28"/>
      <c r="I121" s="28"/>
      <c r="J121" s="28"/>
      <c r="K121" s="28"/>
    </row>
    <row r="122" spans="1:11" ht="12.75">
      <c r="A122" s="28"/>
      <c r="B122" s="28"/>
      <c r="C122" s="28"/>
      <c r="D122" s="28"/>
      <c r="E122" s="28"/>
      <c r="F122" s="28"/>
      <c r="G122" s="28"/>
      <c r="H122" s="28"/>
      <c r="I122" s="28"/>
      <c r="J122" s="28"/>
      <c r="K122" s="28"/>
    </row>
    <row r="123" spans="1:11" ht="12.75">
      <c r="A123" s="28"/>
      <c r="B123" s="28"/>
      <c r="C123" s="28"/>
      <c r="D123" s="28"/>
      <c r="E123" s="28"/>
      <c r="F123" s="28"/>
      <c r="G123" s="28"/>
      <c r="H123" s="28"/>
      <c r="I123" s="28"/>
      <c r="J123" s="28"/>
      <c r="K123" s="28"/>
    </row>
    <row r="124" spans="1:11" ht="12.75">
      <c r="A124" s="28"/>
      <c r="B124" s="28"/>
      <c r="C124" s="28"/>
      <c r="D124" s="28"/>
      <c r="E124" s="28"/>
      <c r="F124" s="28"/>
      <c r="G124" s="28"/>
      <c r="H124" s="28"/>
      <c r="I124" s="28"/>
      <c r="J124" s="28"/>
      <c r="K124" s="28"/>
    </row>
    <row r="125" spans="1:11" ht="12.75">
      <c r="A125" s="28"/>
      <c r="B125" s="28"/>
      <c r="C125" s="28"/>
      <c r="D125" s="28"/>
      <c r="E125" s="28"/>
      <c r="F125" s="28"/>
      <c r="G125" s="28"/>
      <c r="H125" s="28"/>
      <c r="I125" s="28"/>
      <c r="J125" s="28"/>
      <c r="K125" s="28"/>
    </row>
    <row r="126" spans="1:11" ht="12.75">
      <c r="A126" s="28"/>
      <c r="B126" s="28"/>
      <c r="C126" s="28"/>
      <c r="D126" s="28"/>
      <c r="E126" s="28"/>
      <c r="F126" s="28"/>
      <c r="G126" s="28"/>
      <c r="H126" s="28"/>
      <c r="I126" s="28"/>
      <c r="J126" s="28"/>
      <c r="K126" s="28"/>
    </row>
    <row r="127" spans="1:11" ht="12.75">
      <c r="A127" s="28"/>
      <c r="B127" s="28"/>
      <c r="C127" s="28"/>
      <c r="D127" s="28"/>
      <c r="E127" s="28"/>
      <c r="F127" s="28"/>
      <c r="G127" s="28"/>
      <c r="H127" s="28"/>
      <c r="I127" s="28"/>
      <c r="J127" s="28"/>
      <c r="K127" s="28"/>
    </row>
  </sheetData>
  <sheetProtection password="EF65" sheet="1" objects="1" scenarios="1"/>
  <mergeCells count="50">
    <mergeCell ref="A46:K46"/>
    <mergeCell ref="A47:K47"/>
    <mergeCell ref="A48:K48"/>
    <mergeCell ref="B39:D39"/>
    <mergeCell ref="E39:K39"/>
    <mergeCell ref="A40:K40"/>
    <mergeCell ref="A41:D44"/>
    <mergeCell ref="E41:G45"/>
    <mergeCell ref="H41:K44"/>
    <mergeCell ref="A45:D45"/>
    <mergeCell ref="A36:E36"/>
    <mergeCell ref="F36:F38"/>
    <mergeCell ref="G36:J36"/>
    <mergeCell ref="K36:K38"/>
    <mergeCell ref="A37:E38"/>
    <mergeCell ref="G37:J37"/>
    <mergeCell ref="G38:J38"/>
    <mergeCell ref="A1:K2"/>
    <mergeCell ref="A3:K3"/>
    <mergeCell ref="A4:K4"/>
    <mergeCell ref="A5:K5"/>
    <mergeCell ref="A6:K6"/>
    <mergeCell ref="A7:K7"/>
    <mergeCell ref="A8:E8"/>
    <mergeCell ref="F8:F10"/>
    <mergeCell ref="G8:J8"/>
    <mergeCell ref="K8:K10"/>
    <mergeCell ref="A9:E10"/>
    <mergeCell ref="G9:J9"/>
    <mergeCell ref="G10:J10"/>
    <mergeCell ref="A18:K18"/>
    <mergeCell ref="A19:K19"/>
    <mergeCell ref="A20:K20"/>
    <mergeCell ref="A11:K11"/>
    <mergeCell ref="A12:K12"/>
    <mergeCell ref="A13:D16"/>
    <mergeCell ref="E13:G17"/>
    <mergeCell ref="H13:K16"/>
    <mergeCell ref="A17:D17"/>
    <mergeCell ref="H17:K17"/>
    <mergeCell ref="A49:K49"/>
    <mergeCell ref="A30:K30"/>
    <mergeCell ref="A31:K31"/>
    <mergeCell ref="A21:K21"/>
    <mergeCell ref="A22:K29"/>
    <mergeCell ref="A32:K32"/>
    <mergeCell ref="A33:K33"/>
    <mergeCell ref="A34:K34"/>
    <mergeCell ref="A35:K35"/>
    <mergeCell ref="H45:K45"/>
  </mergeCells>
  <printOptions horizontalCentered="1"/>
  <pageMargins left="0.1968503937007874" right="0.1968503937007874" top="0.5905511811023623" bottom="0.5905511811023623" header="0.5118110236220472" footer="0.5118110236220472"/>
  <pageSetup fitToHeight="1" fitToWidth="1" horizontalDpi="600" verticalDpi="600" orientation="portrait" paperSize="9" scale="91" r:id="rId1"/>
</worksheet>
</file>

<file path=xl/worksheets/sheet18.xml><?xml version="1.0" encoding="utf-8"?>
<worksheet xmlns="http://schemas.openxmlformats.org/spreadsheetml/2006/main" xmlns:r="http://schemas.openxmlformats.org/officeDocument/2006/relationships">
  <sheetPr>
    <pageSetUpPr fitToPage="1"/>
  </sheetPr>
  <dimension ref="A1:BP120"/>
  <sheetViews>
    <sheetView workbookViewId="0" topLeftCell="A1">
      <selection activeCell="A10" sqref="A10:W10"/>
    </sheetView>
  </sheetViews>
  <sheetFormatPr defaultColWidth="9.140625" defaultRowHeight="12.75"/>
  <cols>
    <col min="1" max="44" width="2.7109375" style="0" customWidth="1"/>
    <col min="45" max="68" width="9.140625" style="28" customWidth="1"/>
  </cols>
  <sheetData>
    <row r="1" spans="1:44" ht="24" customHeight="1">
      <c r="A1" s="1417" t="s">
        <v>516</v>
      </c>
      <c r="B1" s="1418"/>
      <c r="C1" s="1418"/>
      <c r="D1" s="1418"/>
      <c r="E1" s="1418"/>
      <c r="F1" s="1418"/>
      <c r="G1" s="1418"/>
      <c r="H1" s="1418"/>
      <c r="I1" s="1418"/>
      <c r="J1" s="1418"/>
      <c r="K1" s="1418"/>
      <c r="L1" s="1418"/>
      <c r="M1" s="1418"/>
      <c r="N1" s="1418"/>
      <c r="O1" s="1418"/>
      <c r="P1" s="1418"/>
      <c r="Q1" s="1418"/>
      <c r="R1" s="1418"/>
      <c r="S1" s="93"/>
      <c r="T1" s="93"/>
      <c r="U1" s="1555" t="s">
        <v>35</v>
      </c>
      <c r="V1" s="1556"/>
      <c r="W1" s="1556"/>
      <c r="X1" s="1556"/>
      <c r="Y1" s="1556"/>
      <c r="Z1" s="1556"/>
      <c r="AA1" s="93"/>
      <c r="AB1" s="93"/>
      <c r="AC1" s="93"/>
      <c r="AD1" s="1586" t="s">
        <v>517</v>
      </c>
      <c r="AE1" s="1587"/>
      <c r="AF1" s="1587"/>
      <c r="AG1" s="1587"/>
      <c r="AH1" s="1587"/>
      <c r="AI1" s="1587"/>
      <c r="AJ1" s="1587"/>
      <c r="AK1" s="1587"/>
      <c r="AL1" s="1587"/>
      <c r="AM1" s="1587"/>
      <c r="AN1" s="1587"/>
      <c r="AO1" s="1587"/>
      <c r="AP1" s="1587"/>
      <c r="AQ1" s="1587"/>
      <c r="AR1" s="1588"/>
    </row>
    <row r="2" spans="1:44" ht="24" customHeight="1">
      <c r="A2" s="1418"/>
      <c r="B2" s="1418"/>
      <c r="C2" s="1418"/>
      <c r="D2" s="1418"/>
      <c r="E2" s="1418"/>
      <c r="F2" s="1418"/>
      <c r="G2" s="1418"/>
      <c r="H2" s="1418"/>
      <c r="I2" s="1418"/>
      <c r="J2" s="1418"/>
      <c r="K2" s="1418"/>
      <c r="L2" s="1418"/>
      <c r="M2" s="1418"/>
      <c r="N2" s="1418"/>
      <c r="O2" s="1418"/>
      <c r="P2" s="1418"/>
      <c r="Q2" s="1418"/>
      <c r="R2" s="1418"/>
      <c r="S2" s="371"/>
      <c r="T2" s="93"/>
      <c r="U2" s="1555" t="s">
        <v>36</v>
      </c>
      <c r="V2" s="1555"/>
      <c r="W2" s="1555"/>
      <c r="X2" s="1555"/>
      <c r="Y2" s="1555"/>
      <c r="Z2" s="1555"/>
      <c r="AA2" s="93"/>
      <c r="AB2" s="371"/>
      <c r="AC2" s="93"/>
      <c r="AD2" s="1589"/>
      <c r="AE2" s="1590"/>
      <c r="AF2" s="1590"/>
      <c r="AG2" s="1590"/>
      <c r="AH2" s="1590"/>
      <c r="AI2" s="1590"/>
      <c r="AJ2" s="1590"/>
      <c r="AK2" s="1590"/>
      <c r="AL2" s="1590"/>
      <c r="AM2" s="1590"/>
      <c r="AN2" s="1590"/>
      <c r="AO2" s="1590"/>
      <c r="AP2" s="1590"/>
      <c r="AQ2" s="1590"/>
      <c r="AR2" s="1591"/>
    </row>
    <row r="3" spans="1:44" ht="14.25" customHeight="1">
      <c r="A3" s="1418"/>
      <c r="B3" s="1418"/>
      <c r="C3" s="1418"/>
      <c r="D3" s="1418"/>
      <c r="E3" s="1418"/>
      <c r="F3" s="1418"/>
      <c r="G3" s="1418"/>
      <c r="H3" s="1418"/>
      <c r="I3" s="1418"/>
      <c r="J3" s="1418"/>
      <c r="K3" s="1418"/>
      <c r="L3" s="1418"/>
      <c r="M3" s="1418"/>
      <c r="N3" s="1418"/>
      <c r="O3" s="1418"/>
      <c r="P3" s="1418"/>
      <c r="Q3" s="1418"/>
      <c r="R3" s="1418"/>
      <c r="S3" s="93"/>
      <c r="T3" s="93"/>
      <c r="U3" s="1557" t="s">
        <v>37</v>
      </c>
      <c r="V3" s="1556"/>
      <c r="W3" s="1556"/>
      <c r="X3" s="1556"/>
      <c r="Y3" s="1556"/>
      <c r="Z3" s="1556"/>
      <c r="AA3" s="93"/>
      <c r="AB3" s="93"/>
      <c r="AC3" s="93"/>
      <c r="AD3" s="1589"/>
      <c r="AE3" s="1590"/>
      <c r="AF3" s="1590"/>
      <c r="AG3" s="1590"/>
      <c r="AH3" s="1590"/>
      <c r="AI3" s="1590"/>
      <c r="AJ3" s="1590"/>
      <c r="AK3" s="1590"/>
      <c r="AL3" s="1590"/>
      <c r="AM3" s="1590"/>
      <c r="AN3" s="1590"/>
      <c r="AO3" s="1590"/>
      <c r="AP3" s="1590"/>
      <c r="AQ3" s="1590"/>
      <c r="AR3" s="1591"/>
    </row>
    <row r="4" spans="1:44" ht="24" customHeight="1">
      <c r="A4" s="1418"/>
      <c r="B4" s="1418"/>
      <c r="C4" s="1418"/>
      <c r="D4" s="1418"/>
      <c r="E4" s="1418"/>
      <c r="F4" s="1418"/>
      <c r="G4" s="1418"/>
      <c r="H4" s="1418"/>
      <c r="I4" s="1418"/>
      <c r="J4" s="1418"/>
      <c r="K4" s="1418"/>
      <c r="L4" s="1418"/>
      <c r="M4" s="1418"/>
      <c r="N4" s="1418"/>
      <c r="O4" s="1418"/>
      <c r="P4" s="1418"/>
      <c r="Q4" s="1418"/>
      <c r="R4" s="1418"/>
      <c r="S4" s="93"/>
      <c r="T4" s="93"/>
      <c r="U4" s="1555">
        <v>2010</v>
      </c>
      <c r="V4" s="1555"/>
      <c r="W4" s="1555"/>
      <c r="X4" s="1555"/>
      <c r="Y4" s="1555"/>
      <c r="Z4" s="1555"/>
      <c r="AA4" s="93"/>
      <c r="AB4" s="93"/>
      <c r="AC4" s="93"/>
      <c r="AD4" s="1589"/>
      <c r="AE4" s="1590"/>
      <c r="AF4" s="1590"/>
      <c r="AG4" s="1590"/>
      <c r="AH4" s="1590"/>
      <c r="AI4" s="1590"/>
      <c r="AJ4" s="1590"/>
      <c r="AK4" s="1590"/>
      <c r="AL4" s="1590"/>
      <c r="AM4" s="1590"/>
      <c r="AN4" s="1590"/>
      <c r="AO4" s="1590"/>
      <c r="AP4" s="1590"/>
      <c r="AQ4" s="1590"/>
      <c r="AR4" s="1591"/>
    </row>
    <row r="5" spans="1:44" ht="17.25" customHeight="1">
      <c r="A5" s="1585" t="s">
        <v>34</v>
      </c>
      <c r="B5" s="1585"/>
      <c r="C5" s="1585"/>
      <c r="D5" s="1585"/>
      <c r="E5" s="1585"/>
      <c r="F5" s="1585"/>
      <c r="G5" s="1585"/>
      <c r="H5" s="1585"/>
      <c r="I5" s="1585"/>
      <c r="J5" s="1585"/>
      <c r="K5" s="1585"/>
      <c r="L5" s="1585"/>
      <c r="M5" s="1585"/>
      <c r="N5" s="1585"/>
      <c r="O5" s="1585"/>
      <c r="P5" s="1585"/>
      <c r="Q5" s="1585"/>
      <c r="R5" s="1585"/>
      <c r="S5" s="93"/>
      <c r="T5" s="93"/>
      <c r="U5" s="93"/>
      <c r="V5" s="93"/>
      <c r="W5" s="93"/>
      <c r="X5" s="93"/>
      <c r="Y5" s="93"/>
      <c r="Z5" s="93"/>
      <c r="AA5" s="93"/>
      <c r="AB5" s="93"/>
      <c r="AC5" s="93"/>
      <c r="AD5" s="1592"/>
      <c r="AE5" s="1593"/>
      <c r="AF5" s="1593"/>
      <c r="AG5" s="1593"/>
      <c r="AH5" s="1593"/>
      <c r="AI5" s="1593"/>
      <c r="AJ5" s="1593"/>
      <c r="AK5" s="1593"/>
      <c r="AL5" s="1593"/>
      <c r="AM5" s="1593"/>
      <c r="AN5" s="1593"/>
      <c r="AO5" s="1593"/>
      <c r="AP5" s="1593"/>
      <c r="AQ5" s="1593"/>
      <c r="AR5" s="1594"/>
    </row>
    <row r="6" spans="1:44" ht="17.25" customHeight="1">
      <c r="A6" s="1585"/>
      <c r="B6" s="1585"/>
      <c r="C6" s="1585"/>
      <c r="D6" s="1585"/>
      <c r="E6" s="1585"/>
      <c r="F6" s="1585"/>
      <c r="G6" s="1585"/>
      <c r="H6" s="1585"/>
      <c r="I6" s="1585"/>
      <c r="J6" s="1585"/>
      <c r="K6" s="1585"/>
      <c r="L6" s="1585"/>
      <c r="M6" s="1585"/>
      <c r="N6" s="1585"/>
      <c r="O6" s="1585"/>
      <c r="P6" s="1585"/>
      <c r="Q6" s="1585"/>
      <c r="R6" s="1585"/>
      <c r="S6" s="93"/>
      <c r="T6" s="93"/>
      <c r="U6" s="93"/>
      <c r="V6" s="93"/>
      <c r="W6" s="93"/>
      <c r="X6" s="93"/>
      <c r="Y6" s="93"/>
      <c r="Z6" s="93"/>
      <c r="AA6" s="93"/>
      <c r="AB6" s="93"/>
      <c r="AC6" s="93"/>
      <c r="AD6" s="93"/>
      <c r="AE6" s="93"/>
      <c r="AF6" s="93"/>
      <c r="AG6" s="93"/>
      <c r="AH6" s="93"/>
      <c r="AI6" s="93"/>
      <c r="AJ6" s="93"/>
      <c r="AK6" s="93"/>
      <c r="AL6" s="93"/>
      <c r="AM6" s="93"/>
      <c r="AN6" s="93"/>
      <c r="AO6" s="93"/>
      <c r="AP6" s="93"/>
      <c r="AQ6" s="93"/>
      <c r="AR6" s="93"/>
    </row>
    <row r="7" spans="1:44" ht="18" customHeight="1">
      <c r="A7" s="93"/>
      <c r="B7" s="377" t="s">
        <v>3</v>
      </c>
      <c r="C7" s="377">
        <v>1</v>
      </c>
      <c r="D7" s="377">
        <v>2</v>
      </c>
      <c r="E7" s="377">
        <v>3</v>
      </c>
      <c r="F7" s="377">
        <v>4</v>
      </c>
      <c r="G7" s="377">
        <v>5</v>
      </c>
      <c r="H7" s="377">
        <v>6</v>
      </c>
      <c r="I7" s="377">
        <v>7</v>
      </c>
      <c r="J7" s="377">
        <v>8</v>
      </c>
      <c r="K7" s="377">
        <v>9</v>
      </c>
      <c r="L7" s="377" t="s">
        <v>4</v>
      </c>
      <c r="M7" s="377" t="s">
        <v>5</v>
      </c>
      <c r="N7" s="377" t="s">
        <v>6</v>
      </c>
      <c r="O7" s="377" t="s">
        <v>7</v>
      </c>
      <c r="P7" s="377" t="s">
        <v>8</v>
      </c>
      <c r="Q7" s="377" t="s">
        <v>9</v>
      </c>
      <c r="R7" s="377" t="s">
        <v>10</v>
      </c>
      <c r="S7" s="377" t="s">
        <v>11</v>
      </c>
      <c r="T7" s="377" t="s">
        <v>12</v>
      </c>
      <c r="U7" s="377" t="s">
        <v>13</v>
      </c>
      <c r="V7" s="377" t="s">
        <v>14</v>
      </c>
      <c r="W7" s="377" t="s">
        <v>15</v>
      </c>
      <c r="X7" s="377" t="s">
        <v>16</v>
      </c>
      <c r="Y7" s="377" t="s">
        <v>17</v>
      </c>
      <c r="Z7" s="377" t="s">
        <v>18</v>
      </c>
      <c r="AA7" s="377" t="s">
        <v>19</v>
      </c>
      <c r="AB7" s="377" t="s">
        <v>20</v>
      </c>
      <c r="AC7" s="377" t="s">
        <v>3</v>
      </c>
      <c r="AD7" s="377" t="s">
        <v>21</v>
      </c>
      <c r="AE7" s="377" t="s">
        <v>22</v>
      </c>
      <c r="AF7" s="377" t="s">
        <v>23</v>
      </c>
      <c r="AG7" s="377" t="s">
        <v>24</v>
      </c>
      <c r="AH7" s="377" t="s">
        <v>25</v>
      </c>
      <c r="AI7" s="377" t="s">
        <v>26</v>
      </c>
      <c r="AJ7" s="377" t="s">
        <v>27</v>
      </c>
      <c r="AK7" s="377" t="s">
        <v>28</v>
      </c>
      <c r="AL7" s="377" t="s">
        <v>29</v>
      </c>
      <c r="AM7" s="377" t="s">
        <v>30</v>
      </c>
      <c r="AN7" s="377" t="s">
        <v>31</v>
      </c>
      <c r="AO7" s="377" t="s">
        <v>546</v>
      </c>
      <c r="AP7" s="377" t="s">
        <v>32</v>
      </c>
      <c r="AQ7" s="377" t="s">
        <v>33</v>
      </c>
      <c r="AR7" s="93"/>
    </row>
    <row r="8" spans="1:44" ht="18" customHeight="1">
      <c r="A8" s="1419" t="s">
        <v>411</v>
      </c>
      <c r="B8" s="1420"/>
      <c r="C8" s="1420"/>
      <c r="D8" s="1420"/>
      <c r="E8" s="1420"/>
      <c r="F8" s="1420"/>
      <c r="G8" s="1420"/>
      <c r="H8" s="1420"/>
      <c r="I8" s="1420"/>
      <c r="J8" s="1420"/>
      <c r="K8" s="1420"/>
      <c r="L8" s="1420"/>
      <c r="M8" s="1420"/>
      <c r="N8" s="1420"/>
      <c r="O8" s="1420"/>
      <c r="P8" s="1420"/>
      <c r="Q8" s="1420"/>
      <c r="R8" s="1420"/>
      <c r="S8" s="1420"/>
      <c r="T8" s="1420"/>
      <c r="U8" s="1420"/>
      <c r="V8" s="1420"/>
      <c r="W8" s="1420"/>
      <c r="X8" s="1420"/>
      <c r="Y8" s="1420"/>
      <c r="Z8" s="1420"/>
      <c r="AA8" s="1420"/>
      <c r="AB8" s="1420"/>
      <c r="AC8" s="1420"/>
      <c r="AD8" s="1420"/>
      <c r="AE8" s="1420"/>
      <c r="AF8" s="1420"/>
      <c r="AG8" s="1420"/>
      <c r="AH8" s="1420"/>
      <c r="AI8" s="1420"/>
      <c r="AJ8" s="1420"/>
      <c r="AK8" s="1420"/>
      <c r="AL8" s="1420"/>
      <c r="AM8" s="1420"/>
      <c r="AN8" s="1420"/>
      <c r="AO8" s="1420"/>
      <c r="AP8" s="1420"/>
      <c r="AQ8" s="1420"/>
      <c r="AR8" s="1421"/>
    </row>
    <row r="9" spans="1:68" s="182" customFormat="1" ht="12.75">
      <c r="A9" s="1422" t="s">
        <v>156</v>
      </c>
      <c r="B9" s="1423"/>
      <c r="C9" s="1423"/>
      <c r="D9" s="1423"/>
      <c r="E9" s="1423"/>
      <c r="F9" s="1423"/>
      <c r="G9" s="1423"/>
      <c r="H9" s="1423"/>
      <c r="I9" s="1423"/>
      <c r="J9" s="1423"/>
      <c r="K9" s="1423"/>
      <c r="L9" s="1423"/>
      <c r="M9" s="1423"/>
      <c r="N9" s="1423"/>
      <c r="O9" s="1423"/>
      <c r="P9" s="1423"/>
      <c r="Q9" s="1423"/>
      <c r="R9" s="1423"/>
      <c r="S9" s="1423"/>
      <c r="T9" s="1423"/>
      <c r="U9" s="1423"/>
      <c r="V9" s="1423"/>
      <c r="W9" s="1423"/>
      <c r="X9" s="364"/>
      <c r="Y9" s="1423" t="s">
        <v>155</v>
      </c>
      <c r="Z9" s="1423"/>
      <c r="AA9" s="1423"/>
      <c r="AB9" s="1423"/>
      <c r="AC9" s="1423"/>
      <c r="AD9" s="1423"/>
      <c r="AE9" s="1423"/>
      <c r="AF9" s="1423"/>
      <c r="AG9" s="1423"/>
      <c r="AH9" s="1423"/>
      <c r="AI9" s="1423"/>
      <c r="AJ9" s="1423"/>
      <c r="AK9" s="1423"/>
      <c r="AL9" s="1423"/>
      <c r="AM9" s="364"/>
      <c r="AN9" s="1423" t="s">
        <v>192</v>
      </c>
      <c r="AO9" s="1423"/>
      <c r="AP9" s="1423"/>
      <c r="AQ9" s="1423"/>
      <c r="AR9" s="142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row>
    <row r="10" spans="1:68" s="182" customFormat="1" ht="18" customHeight="1">
      <c r="A10" s="1425">
        <f>+CONCATENATE(ZAKL_DATA!B5)</f>
      </c>
      <c r="B10" s="1426"/>
      <c r="C10" s="1426"/>
      <c r="D10" s="1426"/>
      <c r="E10" s="1426"/>
      <c r="F10" s="1426"/>
      <c r="G10" s="1426"/>
      <c r="H10" s="1426"/>
      <c r="I10" s="1426"/>
      <c r="J10" s="1426"/>
      <c r="K10" s="1426"/>
      <c r="L10" s="1426"/>
      <c r="M10" s="1426"/>
      <c r="N10" s="1426"/>
      <c r="O10" s="1426"/>
      <c r="P10" s="1426"/>
      <c r="Q10" s="1426"/>
      <c r="R10" s="1426"/>
      <c r="S10" s="1426"/>
      <c r="T10" s="1426"/>
      <c r="U10" s="1426"/>
      <c r="V10" s="1426"/>
      <c r="W10" s="1232"/>
      <c r="X10" s="364"/>
      <c r="Y10" s="1425">
        <f>+CONCATENATE(+ZAKL_DATA!B4)</f>
      </c>
      <c r="Z10" s="1426"/>
      <c r="AA10" s="1426"/>
      <c r="AB10" s="1426"/>
      <c r="AC10" s="1426"/>
      <c r="AD10" s="1426"/>
      <c r="AE10" s="1426"/>
      <c r="AF10" s="1426"/>
      <c r="AG10" s="1426"/>
      <c r="AH10" s="1426"/>
      <c r="AI10" s="1426"/>
      <c r="AJ10" s="1426"/>
      <c r="AK10" s="1426"/>
      <c r="AL10" s="1232"/>
      <c r="AM10" s="364"/>
      <c r="AN10" s="1425">
        <f>+CONCATENATE(+ZAKL_DATA!B7)</f>
      </c>
      <c r="AO10" s="1426"/>
      <c r="AP10" s="1426"/>
      <c r="AQ10" s="1426"/>
      <c r="AR10" s="1232"/>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row>
    <row r="11" spans="1:68" s="182" customFormat="1" ht="12.75">
      <c r="A11" s="1422" t="s">
        <v>412</v>
      </c>
      <c r="B11" s="1423"/>
      <c r="C11" s="1423"/>
      <c r="D11" s="1423"/>
      <c r="E11" s="1423"/>
      <c r="F11" s="1423"/>
      <c r="G11" s="1423"/>
      <c r="H11" s="1423"/>
      <c r="I11" s="1423"/>
      <c r="J11" s="1423"/>
      <c r="K11" s="1423"/>
      <c r="L11" s="1423"/>
      <c r="M11" s="1423"/>
      <c r="N11" s="1423"/>
      <c r="O11" s="1423"/>
      <c r="P11" s="1423"/>
      <c r="Q11" s="1423"/>
      <c r="R11" s="1423"/>
      <c r="S11" s="1423"/>
      <c r="T11" s="1423"/>
      <c r="U11" s="1423"/>
      <c r="V11" s="1423"/>
      <c r="W11" s="1423"/>
      <c r="X11" s="364"/>
      <c r="Y11" s="1427" t="s">
        <v>413</v>
      </c>
      <c r="Z11" s="1427"/>
      <c r="AA11" s="1427"/>
      <c r="AB11" s="1427"/>
      <c r="AC11" s="1427" t="s">
        <v>414</v>
      </c>
      <c r="AD11" s="1216"/>
      <c r="AE11" s="1216"/>
      <c r="AF11" s="1216"/>
      <c r="AG11" s="361"/>
      <c r="AH11" s="1437" t="s">
        <v>415</v>
      </c>
      <c r="AI11" s="1438"/>
      <c r="AJ11" s="1438"/>
      <c r="AK11" s="1438"/>
      <c r="AL11" s="1438"/>
      <c r="AM11" s="1438"/>
      <c r="AN11" s="1438"/>
      <c r="AO11" s="1438"/>
      <c r="AP11" s="1438"/>
      <c r="AQ11" s="1438"/>
      <c r="AR11" s="1439"/>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row>
    <row r="12" spans="1:68" s="182" customFormat="1" ht="18" customHeight="1">
      <c r="A12" s="1425">
        <f>+CONCATENATE(+ZAKL_DATA!B16)</f>
      </c>
      <c r="B12" s="1426"/>
      <c r="C12" s="1426"/>
      <c r="D12" s="1426"/>
      <c r="E12" s="1426"/>
      <c r="F12" s="1426"/>
      <c r="G12" s="1426"/>
      <c r="H12" s="1426"/>
      <c r="I12" s="1426"/>
      <c r="J12" s="1426"/>
      <c r="K12" s="1426"/>
      <c r="L12" s="1426"/>
      <c r="M12" s="1426"/>
      <c r="N12" s="1426"/>
      <c r="O12" s="1426"/>
      <c r="P12" s="1426"/>
      <c r="Q12" s="1426"/>
      <c r="R12" s="1426"/>
      <c r="S12" s="1426"/>
      <c r="T12" s="1426"/>
      <c r="U12" s="1426"/>
      <c r="V12" s="1426"/>
      <c r="W12" s="1232"/>
      <c r="X12" s="364"/>
      <c r="Y12" s="1428">
        <f>+CONCATENATE(ZAKL_DATA!B17)</f>
      </c>
      <c r="Z12" s="1429"/>
      <c r="AA12" s="1429"/>
      <c r="AB12" s="1430"/>
      <c r="AC12" s="372" t="s">
        <v>566</v>
      </c>
      <c r="AD12" s="1353"/>
      <c r="AE12" s="1426"/>
      <c r="AF12" s="1232"/>
      <c r="AG12" s="364"/>
      <c r="AH12" s="1434">
        <f>+MID(ZAKL_DATA!D2,3,6)</f>
      </c>
      <c r="AI12" s="1435"/>
      <c r="AJ12" s="1435"/>
      <c r="AK12" s="1435"/>
      <c r="AL12" s="1435"/>
      <c r="AM12" s="1436"/>
      <c r="AN12" s="382" t="s">
        <v>566</v>
      </c>
      <c r="AO12" s="1431">
        <f>+MID(ZAKL_DATA!D2,9,4)</f>
      </c>
      <c r="AP12" s="1432"/>
      <c r="AQ12" s="1432"/>
      <c r="AR12" s="1433"/>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row>
    <row r="13" spans="1:68" s="182" customFormat="1" ht="12.75">
      <c r="A13" s="1442" t="s">
        <v>416</v>
      </c>
      <c r="B13" s="1443"/>
      <c r="C13" s="1443"/>
      <c r="D13" s="1443"/>
      <c r="E13" s="1443"/>
      <c r="F13" s="1443"/>
      <c r="G13" s="364"/>
      <c r="H13" s="1444" t="s">
        <v>571</v>
      </c>
      <c r="I13" s="1444"/>
      <c r="J13" s="1444"/>
      <c r="K13" s="1444"/>
      <c r="L13" s="1444"/>
      <c r="M13" s="1444"/>
      <c r="N13" s="1444"/>
      <c r="O13" s="1444"/>
      <c r="P13" s="1444"/>
      <c r="Q13" s="1444"/>
      <c r="R13" s="1444"/>
      <c r="S13" s="1444"/>
      <c r="T13" s="1444"/>
      <c r="U13" s="1444"/>
      <c r="V13" s="1444"/>
      <c r="W13" s="1444"/>
      <c r="X13" s="1444"/>
      <c r="Y13" s="1444"/>
      <c r="Z13" s="1444"/>
      <c r="AA13" s="1444"/>
      <c r="AB13" s="1444"/>
      <c r="AC13" s="1444"/>
      <c r="AD13" s="1444"/>
      <c r="AE13" s="1444"/>
      <c r="AF13" s="1444"/>
      <c r="AG13" s="1444"/>
      <c r="AH13" s="1444"/>
      <c r="AI13" s="1444"/>
      <c r="AJ13" s="364"/>
      <c r="AK13" s="1448" t="s">
        <v>417</v>
      </c>
      <c r="AL13" s="1448"/>
      <c r="AM13" s="1448"/>
      <c r="AN13" s="1448"/>
      <c r="AO13" s="1448"/>
      <c r="AP13" s="1448"/>
      <c r="AQ13" s="1448"/>
      <c r="AR13" s="1449"/>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row>
    <row r="14" spans="1:68" s="182" customFormat="1" ht="18" customHeight="1">
      <c r="A14" s="1428">
        <f>+MID(+ZAKL_DATA!B19,1,3)</f>
      </c>
      <c r="B14" s="1440"/>
      <c r="C14" s="1441"/>
      <c r="D14" s="364"/>
      <c r="E14" s="1353">
        <f>+MID(+ZAKL_DATA!B19,4,2)</f>
      </c>
      <c r="F14" s="1355"/>
      <c r="G14" s="364"/>
      <c r="H14" s="1353">
        <f>+CONCATENATE(ZAKL_DATA!B18)</f>
      </c>
      <c r="I14" s="1354"/>
      <c r="J14" s="1354"/>
      <c r="K14" s="1354"/>
      <c r="L14" s="1354"/>
      <c r="M14" s="1354"/>
      <c r="N14" s="1354"/>
      <c r="O14" s="1354"/>
      <c r="P14" s="1354"/>
      <c r="Q14" s="1354"/>
      <c r="R14" s="1354"/>
      <c r="S14" s="1354"/>
      <c r="T14" s="1354"/>
      <c r="U14" s="1354"/>
      <c r="V14" s="1354"/>
      <c r="W14" s="1354"/>
      <c r="X14" s="1354"/>
      <c r="Y14" s="1354"/>
      <c r="Z14" s="1354"/>
      <c r="AA14" s="1354"/>
      <c r="AB14" s="1354"/>
      <c r="AC14" s="1354"/>
      <c r="AD14" s="1354"/>
      <c r="AE14" s="1354"/>
      <c r="AF14" s="1354"/>
      <c r="AG14" s="1354"/>
      <c r="AH14" s="1354"/>
      <c r="AI14" s="1355"/>
      <c r="AJ14" s="364"/>
      <c r="AK14" s="1445">
        <f>+CONCATENATE(+ZAKL_DATA!B10)</f>
      </c>
      <c r="AL14" s="1446"/>
      <c r="AM14" s="1446"/>
      <c r="AN14" s="1446"/>
      <c r="AO14" s="1446"/>
      <c r="AP14" s="1446"/>
      <c r="AQ14" s="1446"/>
      <c r="AR14" s="1447"/>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row>
    <row r="15" spans="1:68" s="182" customFormat="1" ht="12.75">
      <c r="A15" s="1487" t="s">
        <v>418</v>
      </c>
      <c r="B15" s="776"/>
      <c r="C15" s="776"/>
      <c r="D15" s="776"/>
      <c r="E15" s="776"/>
      <c r="F15" s="776"/>
      <c r="G15" s="776"/>
      <c r="H15" s="776"/>
      <c r="I15" s="776"/>
      <c r="J15" s="776"/>
      <c r="K15" s="1443" t="s">
        <v>421</v>
      </c>
      <c r="L15" s="1453"/>
      <c r="M15" s="1453"/>
      <c r="N15" s="1453"/>
      <c r="O15" s="1453"/>
      <c r="P15" s="1453"/>
      <c r="Q15" s="1453"/>
      <c r="R15" s="1453"/>
      <c r="S15" s="1453"/>
      <c r="T15" s="1453"/>
      <c r="U15" s="1453"/>
      <c r="V15" s="1453"/>
      <c r="W15" s="1453"/>
      <c r="X15" s="1453"/>
      <c r="Y15" s="1453"/>
      <c r="Z15" s="1453"/>
      <c r="AA15" s="1453"/>
      <c r="AB15" s="1453"/>
      <c r="AC15" s="1453"/>
      <c r="AD15" s="1453"/>
      <c r="AE15" s="1453"/>
      <c r="AF15" s="364"/>
      <c r="AG15" s="1444" t="s">
        <v>77</v>
      </c>
      <c r="AH15" s="1444"/>
      <c r="AI15" s="1444"/>
      <c r="AJ15" s="1444"/>
      <c r="AK15" s="1444"/>
      <c r="AL15" s="1444"/>
      <c r="AM15" s="1444"/>
      <c r="AN15" s="1444"/>
      <c r="AO15" s="1444"/>
      <c r="AP15" s="1444"/>
      <c r="AQ15" s="1444"/>
      <c r="AR15" s="1599"/>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row>
    <row r="16" spans="1:68" s="182" customFormat="1" ht="18" customHeight="1">
      <c r="A16" s="373"/>
      <c r="B16" s="1595" t="s">
        <v>419</v>
      </c>
      <c r="C16" s="776"/>
      <c r="D16" s="1133"/>
      <c r="E16" s="373"/>
      <c r="F16" s="1595" t="s">
        <v>420</v>
      </c>
      <c r="G16" s="776"/>
      <c r="H16" s="776"/>
      <c r="I16" s="776"/>
      <c r="J16" s="776"/>
      <c r="K16" s="1353"/>
      <c r="L16" s="1354"/>
      <c r="M16" s="1354"/>
      <c r="N16" s="1354"/>
      <c r="O16" s="1355"/>
      <c r="P16" s="372" t="s">
        <v>270</v>
      </c>
      <c r="Q16" s="1450">
        <f>+CONCATENATE(+ZAKL_DATA!B32)</f>
      </c>
      <c r="R16" s="1451"/>
      <c r="S16" s="1451"/>
      <c r="T16" s="1451"/>
      <c r="U16" s="1451"/>
      <c r="V16" s="1451"/>
      <c r="W16" s="1451"/>
      <c r="X16" s="1451"/>
      <c r="Y16" s="1451"/>
      <c r="Z16" s="1452"/>
      <c r="AA16" s="380" t="s">
        <v>566</v>
      </c>
      <c r="AB16" s="1450">
        <f>+CONCATENATE(ZAKL_DATA!B33)</f>
      </c>
      <c r="AC16" s="1451"/>
      <c r="AD16" s="1451"/>
      <c r="AE16" s="1452"/>
      <c r="AF16" s="381"/>
      <c r="AG16" s="1596">
        <f>++CONCATENATE(ZAKL_DATA!B25)</f>
      </c>
      <c r="AH16" s="1597"/>
      <c r="AI16" s="1597"/>
      <c r="AJ16" s="1597"/>
      <c r="AK16" s="1597"/>
      <c r="AL16" s="1597"/>
      <c r="AM16" s="1597"/>
      <c r="AN16" s="1597"/>
      <c r="AO16" s="1597"/>
      <c r="AP16" s="1597"/>
      <c r="AQ16" s="1597"/>
      <c r="AR16" s="1598"/>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row>
    <row r="17" spans="1:68" s="182" customFormat="1" ht="12.75">
      <c r="A17" s="1487" t="s">
        <v>422</v>
      </c>
      <c r="B17" s="1520"/>
      <c r="C17" s="1520"/>
      <c r="D17" s="1520"/>
      <c r="E17" s="1520"/>
      <c r="F17" s="1520"/>
      <c r="G17" s="1520"/>
      <c r="H17" s="1520"/>
      <c r="I17" s="1520"/>
      <c r="J17" s="1520"/>
      <c r="K17" s="1520"/>
      <c r="L17" s="1520"/>
      <c r="M17" s="1520"/>
      <c r="N17" s="1520"/>
      <c r="O17" s="1520"/>
      <c r="P17" s="1520"/>
      <c r="Q17" s="1520"/>
      <c r="R17" s="1520"/>
      <c r="S17" s="1520"/>
      <c r="T17" s="1520"/>
      <c r="U17" s="1520"/>
      <c r="V17" s="1520"/>
      <c r="W17" s="1520"/>
      <c r="X17" s="1520"/>
      <c r="Y17" s="1520"/>
      <c r="Z17" s="1520"/>
      <c r="AA17" s="1520"/>
      <c r="AB17" s="1520"/>
      <c r="AC17" s="1520"/>
      <c r="AD17" s="1520"/>
      <c r="AE17" s="1520"/>
      <c r="AF17" s="1520"/>
      <c r="AG17" s="1520"/>
      <c r="AH17" s="1520"/>
      <c r="AI17" s="1520"/>
      <c r="AJ17" s="1520"/>
      <c r="AK17" s="1520"/>
      <c r="AL17" s="1520"/>
      <c r="AM17" s="1520"/>
      <c r="AN17" s="1520"/>
      <c r="AO17" s="1520"/>
      <c r="AP17" s="1520"/>
      <c r="AQ17" s="1520"/>
      <c r="AR17" s="1488"/>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row>
    <row r="18" spans="1:68" s="182" customFormat="1" ht="18" customHeight="1">
      <c r="A18" s="1353">
        <f>+CONCATENATE(ZAKL_DATA!B27)</f>
      </c>
      <c r="B18" s="1426"/>
      <c r="C18" s="1426"/>
      <c r="D18" s="1426"/>
      <c r="E18" s="1426"/>
      <c r="F18" s="1426"/>
      <c r="G18" s="1426"/>
      <c r="H18" s="1426"/>
      <c r="I18" s="1426"/>
      <c r="J18" s="1426"/>
      <c r="K18" s="1426"/>
      <c r="L18" s="1426"/>
      <c r="M18" s="1426"/>
      <c r="N18" s="1426"/>
      <c r="O18" s="1426"/>
      <c r="P18" s="1426"/>
      <c r="Q18" s="1426"/>
      <c r="R18" s="1426"/>
      <c r="S18" s="1426"/>
      <c r="T18" s="1426"/>
      <c r="U18" s="1426"/>
      <c r="V18" s="1426"/>
      <c r="W18" s="1426"/>
      <c r="X18" s="1426"/>
      <c r="Y18" s="1426"/>
      <c r="Z18" s="1426"/>
      <c r="AA18" s="1426"/>
      <c r="AB18" s="1426"/>
      <c r="AC18" s="1426"/>
      <c r="AD18" s="1426"/>
      <c r="AE18" s="1426"/>
      <c r="AF18" s="1426"/>
      <c r="AG18" s="1426"/>
      <c r="AH18" s="1426"/>
      <c r="AI18" s="1426"/>
      <c r="AJ18" s="1426"/>
      <c r="AK18" s="1426"/>
      <c r="AL18" s="1426"/>
      <c r="AM18" s="1426"/>
      <c r="AN18" s="1426"/>
      <c r="AO18" s="1426"/>
      <c r="AP18" s="1426"/>
      <c r="AQ18" s="1426"/>
      <c r="AR18" s="1232"/>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row>
    <row r="19" spans="1:44" ht="12.75">
      <c r="A19" s="1454"/>
      <c r="B19" s="1455"/>
      <c r="C19" s="1455"/>
      <c r="D19" s="1455"/>
      <c r="E19" s="1455"/>
      <c r="F19" s="1455"/>
      <c r="G19" s="1455"/>
      <c r="H19" s="1455"/>
      <c r="I19" s="1455"/>
      <c r="J19" s="1455"/>
      <c r="K19" s="1455"/>
      <c r="L19" s="1455"/>
      <c r="M19" s="1455"/>
      <c r="N19" s="1455"/>
      <c r="O19" s="1455"/>
      <c r="P19" s="1455"/>
      <c r="Q19" s="1455"/>
      <c r="R19" s="1455"/>
      <c r="S19" s="1455"/>
      <c r="T19" s="1455"/>
      <c r="U19" s="1455"/>
      <c r="V19" s="1455"/>
      <c r="W19" s="1455"/>
      <c r="X19" s="1455"/>
      <c r="Y19" s="1455"/>
      <c r="Z19" s="1455"/>
      <c r="AA19" s="1455"/>
      <c r="AB19" s="1455"/>
      <c r="AC19" s="1455"/>
      <c r="AD19" s="1455"/>
      <c r="AE19" s="1455"/>
      <c r="AF19" s="1455"/>
      <c r="AG19" s="1455"/>
      <c r="AH19" s="1455"/>
      <c r="AI19" s="1455"/>
      <c r="AJ19" s="1455"/>
      <c r="AK19" s="1455"/>
      <c r="AL19" s="1455"/>
      <c r="AM19" s="1455"/>
      <c r="AN19" s="1455"/>
      <c r="AO19" s="1455"/>
      <c r="AP19" s="1455"/>
      <c r="AQ19" s="1455"/>
      <c r="AR19" s="1456"/>
    </row>
    <row r="20" spans="1:44" ht="18" customHeight="1">
      <c r="A20" s="1459" t="s">
        <v>423</v>
      </c>
      <c r="B20" s="1460"/>
      <c r="C20" s="1460"/>
      <c r="D20" s="1460"/>
      <c r="E20" s="1460"/>
      <c r="F20" s="1460"/>
      <c r="G20" s="1460"/>
      <c r="H20" s="1460"/>
      <c r="I20" s="1460"/>
      <c r="J20" s="1460"/>
      <c r="K20" s="1460"/>
      <c r="L20" s="1460"/>
      <c r="M20" s="1460"/>
      <c r="N20" s="1460"/>
      <c r="O20" s="1460"/>
      <c r="P20" s="1460"/>
      <c r="Q20" s="1460"/>
      <c r="R20" s="1460"/>
      <c r="S20" s="1460"/>
      <c r="T20" s="1460"/>
      <c r="U20" s="1460"/>
      <c r="V20" s="1460"/>
      <c r="W20" s="1460"/>
      <c r="X20" s="1460"/>
      <c r="Y20" s="1460"/>
      <c r="Z20" s="1460"/>
      <c r="AA20" s="1460"/>
      <c r="AB20" s="1460"/>
      <c r="AC20" s="1460" t="s">
        <v>436</v>
      </c>
      <c r="AD20" s="1460"/>
      <c r="AE20" s="1460"/>
      <c r="AF20" s="1460"/>
      <c r="AG20" s="1460"/>
      <c r="AH20" s="1460"/>
      <c r="AI20" s="1460"/>
      <c r="AJ20" s="1460"/>
      <c r="AK20" s="1460"/>
      <c r="AL20" s="1460"/>
      <c r="AM20" s="1460"/>
      <c r="AN20" s="1460"/>
      <c r="AO20" s="1460"/>
      <c r="AP20" s="1460"/>
      <c r="AQ20" s="1460"/>
      <c r="AR20" s="1464"/>
    </row>
    <row r="21" spans="1:44" ht="18" customHeight="1">
      <c r="A21" s="354"/>
      <c r="B21" s="1461" t="s">
        <v>424</v>
      </c>
      <c r="C21" s="1462"/>
      <c r="D21" s="1462"/>
      <c r="E21" s="1462"/>
      <c r="F21" s="1462"/>
      <c r="G21" s="1462"/>
      <c r="H21" s="1462"/>
      <c r="I21" s="1462"/>
      <c r="J21" s="1462"/>
      <c r="K21" s="1462"/>
      <c r="L21" s="1462"/>
      <c r="M21" s="1462"/>
      <c r="N21" s="1462"/>
      <c r="O21" s="1462"/>
      <c r="P21" s="1462"/>
      <c r="Q21" s="1462"/>
      <c r="R21" s="1462"/>
      <c r="S21" s="1462"/>
      <c r="T21" s="1462"/>
      <c r="U21" s="1462"/>
      <c r="V21" s="1462"/>
      <c r="W21" s="1462"/>
      <c r="X21" s="1462"/>
      <c r="Y21" s="1462"/>
      <c r="Z21" s="1462"/>
      <c r="AA21" s="1462"/>
      <c r="AB21" s="1463"/>
      <c r="AC21" s="1466" t="s">
        <v>437</v>
      </c>
      <c r="AD21" s="1467"/>
      <c r="AE21" s="1467"/>
      <c r="AF21" s="1467"/>
      <c r="AG21" s="1467"/>
      <c r="AH21" s="1467"/>
      <c r="AI21" s="1467"/>
      <c r="AJ21" s="1468"/>
      <c r="AK21" s="356" t="s">
        <v>546</v>
      </c>
      <c r="AL21" s="1442" t="s">
        <v>466</v>
      </c>
      <c r="AM21" s="1465"/>
      <c r="AN21" s="335"/>
      <c r="AO21" s="1442" t="s">
        <v>224</v>
      </c>
      <c r="AP21" s="1216"/>
      <c r="AQ21" s="1216"/>
      <c r="AR21" s="1469"/>
    </row>
    <row r="22" spans="1:44" ht="12.75">
      <c r="A22" s="357"/>
      <c r="B22" s="355">
        <v>1</v>
      </c>
      <c r="C22" s="355">
        <v>2</v>
      </c>
      <c r="D22" s="355">
        <v>3</v>
      </c>
      <c r="E22" s="355">
        <v>4</v>
      </c>
      <c r="F22" s="355">
        <v>5</v>
      </c>
      <c r="G22" s="355">
        <v>6</v>
      </c>
      <c r="H22" s="355">
        <v>7</v>
      </c>
      <c r="I22" s="355">
        <v>8</v>
      </c>
      <c r="J22" s="355">
        <v>9</v>
      </c>
      <c r="K22" s="355">
        <v>10</v>
      </c>
      <c r="L22" s="355">
        <v>11</v>
      </c>
      <c r="M22" s="355">
        <v>12</v>
      </c>
      <c r="N22" s="1457" t="s">
        <v>470</v>
      </c>
      <c r="O22" s="1458"/>
      <c r="P22" s="814"/>
      <c r="Q22" s="814"/>
      <c r="R22" s="814"/>
      <c r="S22" s="814"/>
      <c r="T22" s="1478" t="s">
        <v>426</v>
      </c>
      <c r="U22" s="482"/>
      <c r="V22" s="482"/>
      <c r="W22" s="482"/>
      <c r="X22" s="1479" t="s">
        <v>427</v>
      </c>
      <c r="Y22" s="482"/>
      <c r="Z22" s="482"/>
      <c r="AA22" s="482"/>
      <c r="AB22" s="1480"/>
      <c r="AC22" s="1470"/>
      <c r="AD22" s="1471"/>
      <c r="AE22" s="1471"/>
      <c r="AF22" s="1471"/>
      <c r="AG22" s="1471"/>
      <c r="AH22" s="1471"/>
      <c r="AI22" s="1471"/>
      <c r="AJ22" s="1471"/>
      <c r="AK22" s="1471"/>
      <c r="AL22" s="1471"/>
      <c r="AM22" s="1471"/>
      <c r="AN22" s="1471"/>
      <c r="AO22" s="1471"/>
      <c r="AP22" s="1471"/>
      <c r="AQ22" s="1471"/>
      <c r="AR22" s="1472"/>
    </row>
    <row r="23" spans="1:44" ht="18" customHeight="1">
      <c r="A23" s="357"/>
      <c r="B23" s="356"/>
      <c r="C23" s="356"/>
      <c r="D23" s="356"/>
      <c r="E23" s="356"/>
      <c r="F23" s="356"/>
      <c r="G23" s="356"/>
      <c r="H23" s="356"/>
      <c r="I23" s="356"/>
      <c r="J23" s="356"/>
      <c r="K23" s="356"/>
      <c r="L23" s="356"/>
      <c r="M23" s="356"/>
      <c r="N23" s="358"/>
      <c r="O23" s="356"/>
      <c r="P23" s="1473" t="s">
        <v>425</v>
      </c>
      <c r="Q23" s="1474"/>
      <c r="R23" s="1474"/>
      <c r="S23" s="1475"/>
      <c r="T23" s="356"/>
      <c r="U23" s="1476"/>
      <c r="V23" s="814"/>
      <c r="W23" s="1477"/>
      <c r="X23" s="356"/>
      <c r="Y23" s="1476"/>
      <c r="Z23" s="814"/>
      <c r="AA23" s="482"/>
      <c r="AB23" s="1480"/>
      <c r="AC23" s="1484" t="s">
        <v>438</v>
      </c>
      <c r="AD23" s="1485"/>
      <c r="AE23" s="1485"/>
      <c r="AF23" s="1485"/>
      <c r="AG23" s="1485"/>
      <c r="AH23" s="1485"/>
      <c r="AI23" s="1485"/>
      <c r="AJ23" s="1486"/>
      <c r="AK23" s="356"/>
      <c r="AL23" s="1487" t="s">
        <v>466</v>
      </c>
      <c r="AM23" s="1488"/>
      <c r="AN23" s="356"/>
      <c r="AO23" s="1487" t="s">
        <v>224</v>
      </c>
      <c r="AP23" s="776"/>
      <c r="AQ23" s="776"/>
      <c r="AR23" s="1133"/>
    </row>
    <row r="24" spans="1:44" ht="8.25" customHeight="1">
      <c r="A24" s="1476"/>
      <c r="B24" s="482"/>
      <c r="C24" s="482"/>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1480"/>
      <c r="AC24" s="1342"/>
      <c r="AD24" s="482"/>
      <c r="AE24" s="482"/>
      <c r="AF24" s="482"/>
      <c r="AG24" s="482"/>
      <c r="AH24" s="482"/>
      <c r="AI24" s="482"/>
      <c r="AJ24" s="482"/>
      <c r="AK24" s="482"/>
      <c r="AL24" s="482"/>
      <c r="AM24" s="482"/>
      <c r="AN24" s="482"/>
      <c r="AO24" s="482"/>
      <c r="AP24" s="482"/>
      <c r="AQ24" s="482"/>
      <c r="AR24" s="1480"/>
    </row>
    <row r="25" spans="1:44" ht="18" customHeight="1">
      <c r="A25" s="354"/>
      <c r="B25" s="1483" t="s">
        <v>428</v>
      </c>
      <c r="C25" s="482"/>
      <c r="D25" s="48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1480"/>
      <c r="AC25" s="1476"/>
      <c r="AD25" s="814"/>
      <c r="AE25" s="814"/>
      <c r="AF25" s="814"/>
      <c r="AG25" s="814"/>
      <c r="AH25" s="814"/>
      <c r="AI25" s="814"/>
      <c r="AJ25" s="814"/>
      <c r="AK25" s="814"/>
      <c r="AL25" s="814"/>
      <c r="AM25" s="814"/>
      <c r="AN25" s="814"/>
      <c r="AO25" s="814"/>
      <c r="AP25" s="814"/>
      <c r="AQ25" s="814"/>
      <c r="AR25" s="1477"/>
    </row>
    <row r="26" spans="1:44" ht="12.75">
      <c r="A26" s="357"/>
      <c r="B26" s="355">
        <v>1</v>
      </c>
      <c r="C26" s="355">
        <v>2</v>
      </c>
      <c r="D26" s="355">
        <v>3</v>
      </c>
      <c r="E26" s="355">
        <v>4</v>
      </c>
      <c r="F26" s="355">
        <v>5</v>
      </c>
      <c r="G26" s="355">
        <v>6</v>
      </c>
      <c r="H26" s="355">
        <v>7</v>
      </c>
      <c r="I26" s="355">
        <v>8</v>
      </c>
      <c r="J26" s="355">
        <v>9</v>
      </c>
      <c r="K26" s="355">
        <v>10</v>
      </c>
      <c r="L26" s="355">
        <v>11</v>
      </c>
      <c r="M26" s="355">
        <v>12</v>
      </c>
      <c r="N26" s="1457" t="s">
        <v>470</v>
      </c>
      <c r="O26" s="1458"/>
      <c r="P26" s="358"/>
      <c r="Q26" s="358"/>
      <c r="R26" s="358"/>
      <c r="S26" s="358"/>
      <c r="T26" s="360" t="s">
        <v>463</v>
      </c>
      <c r="U26" s="360" t="s">
        <v>464</v>
      </c>
      <c r="V26" s="360" t="s">
        <v>429</v>
      </c>
      <c r="W26" s="360" t="s">
        <v>430</v>
      </c>
      <c r="X26" s="360" t="s">
        <v>431</v>
      </c>
      <c r="Y26" s="360" t="s">
        <v>432</v>
      </c>
      <c r="Z26" s="358"/>
      <c r="AA26" s="358"/>
      <c r="AB26" s="359"/>
      <c r="AC26" s="1476"/>
      <c r="AD26" s="482"/>
      <c r="AE26" s="1493" t="s">
        <v>440</v>
      </c>
      <c r="AF26" s="1493"/>
      <c r="AG26" s="1493"/>
      <c r="AH26" s="1493"/>
      <c r="AI26" s="1493"/>
      <c r="AJ26" s="1493"/>
      <c r="AK26" s="1493"/>
      <c r="AL26" s="1493"/>
      <c r="AM26" s="1493"/>
      <c r="AN26" s="1493"/>
      <c r="AO26" s="814"/>
      <c r="AP26" s="482"/>
      <c r="AQ26" s="482"/>
      <c r="AR26" s="1480"/>
    </row>
    <row r="27" spans="1:44" ht="18" customHeight="1">
      <c r="A27" s="357"/>
      <c r="B27" s="356"/>
      <c r="C27" s="356"/>
      <c r="D27" s="356"/>
      <c r="E27" s="356"/>
      <c r="F27" s="356"/>
      <c r="G27" s="356"/>
      <c r="H27" s="356"/>
      <c r="I27" s="356"/>
      <c r="J27" s="356"/>
      <c r="K27" s="356"/>
      <c r="L27" s="356"/>
      <c r="M27" s="356"/>
      <c r="N27" s="358"/>
      <c r="O27" s="356"/>
      <c r="P27" s="1473" t="s">
        <v>425</v>
      </c>
      <c r="Q27" s="1474"/>
      <c r="R27" s="1474"/>
      <c r="S27" s="1475"/>
      <c r="T27" s="356"/>
      <c r="U27" s="356"/>
      <c r="V27" s="356"/>
      <c r="W27" s="356"/>
      <c r="X27" s="356"/>
      <c r="Y27" s="356"/>
      <c r="Z27" s="358"/>
      <c r="AA27" s="358"/>
      <c r="AB27" s="359"/>
      <c r="AC27" s="1342"/>
      <c r="AD27" s="482"/>
      <c r="AE27" s="1481"/>
      <c r="AF27" s="1482"/>
      <c r="AG27" s="376" t="s">
        <v>439</v>
      </c>
      <c r="AH27" s="1481"/>
      <c r="AI27" s="1482"/>
      <c r="AJ27" s="376" t="s">
        <v>439</v>
      </c>
      <c r="AK27" s="1481"/>
      <c r="AL27" s="1496"/>
      <c r="AM27" s="1496"/>
      <c r="AN27" s="1482"/>
      <c r="AO27" s="482"/>
      <c r="AP27" s="482"/>
      <c r="AQ27" s="482"/>
      <c r="AR27" s="1480"/>
    </row>
    <row r="28" spans="1:44" ht="12.75">
      <c r="A28" s="1497" t="s">
        <v>433</v>
      </c>
      <c r="B28" s="1498"/>
      <c r="C28" s="1498"/>
      <c r="D28" s="1498"/>
      <c r="E28" s="1498"/>
      <c r="F28" s="1500" t="s">
        <v>434</v>
      </c>
      <c r="G28" s="1500"/>
      <c r="H28" s="1500"/>
      <c r="I28" s="1500"/>
      <c r="J28" s="1500"/>
      <c r="K28" s="1500"/>
      <c r="L28" s="1500"/>
      <c r="M28" s="1500"/>
      <c r="N28" s="1500"/>
      <c r="O28" s="1500"/>
      <c r="P28" s="1500"/>
      <c r="Q28" s="358"/>
      <c r="R28" s="1500" t="s">
        <v>435</v>
      </c>
      <c r="S28" s="1500"/>
      <c r="T28" s="1500"/>
      <c r="U28" s="1500"/>
      <c r="V28" s="1500"/>
      <c r="W28" s="1500"/>
      <c r="X28" s="1500"/>
      <c r="Y28" s="1500"/>
      <c r="Z28" s="1500"/>
      <c r="AA28" s="1500"/>
      <c r="AB28" s="1501"/>
      <c r="AC28" s="1342"/>
      <c r="AD28" s="482"/>
      <c r="AE28" s="1493" t="s">
        <v>441</v>
      </c>
      <c r="AF28" s="1493"/>
      <c r="AG28" s="1493"/>
      <c r="AH28" s="1493"/>
      <c r="AI28" s="1493"/>
      <c r="AJ28" s="1493"/>
      <c r="AK28" s="1493"/>
      <c r="AL28" s="1493"/>
      <c r="AM28" s="1493"/>
      <c r="AN28" s="1493"/>
      <c r="AO28" s="482"/>
      <c r="AP28" s="482"/>
      <c r="AQ28" s="482"/>
      <c r="AR28" s="1480"/>
    </row>
    <row r="29" spans="1:44" ht="18" customHeight="1">
      <c r="A29" s="1499"/>
      <c r="B29" s="1498"/>
      <c r="C29" s="1498"/>
      <c r="D29" s="1498"/>
      <c r="E29" s="1498"/>
      <c r="F29" s="1445"/>
      <c r="G29" s="1446"/>
      <c r="H29" s="1446"/>
      <c r="I29" s="1446"/>
      <c r="J29" s="1446"/>
      <c r="K29" s="1447"/>
      <c r="L29" s="372" t="s">
        <v>566</v>
      </c>
      <c r="M29" s="1445"/>
      <c r="N29" s="1446"/>
      <c r="O29" s="1446"/>
      <c r="P29" s="1447"/>
      <c r="Q29" s="375"/>
      <c r="R29" s="1445"/>
      <c r="S29" s="1446"/>
      <c r="T29" s="1446"/>
      <c r="U29" s="1446"/>
      <c r="V29" s="1446"/>
      <c r="W29" s="1447"/>
      <c r="X29" s="372" t="s">
        <v>566</v>
      </c>
      <c r="Y29" s="1445"/>
      <c r="Z29" s="1446"/>
      <c r="AA29" s="1446"/>
      <c r="AB29" s="1447"/>
      <c r="AC29" s="1342"/>
      <c r="AD29" s="482"/>
      <c r="AE29" s="1481"/>
      <c r="AF29" s="1482"/>
      <c r="AG29" s="376" t="s">
        <v>439</v>
      </c>
      <c r="AH29" s="1481"/>
      <c r="AI29" s="1482"/>
      <c r="AJ29" s="376" t="s">
        <v>439</v>
      </c>
      <c r="AK29" s="1481"/>
      <c r="AL29" s="1496"/>
      <c r="AM29" s="1496"/>
      <c r="AN29" s="1482"/>
      <c r="AO29" s="482"/>
      <c r="AP29" s="482"/>
      <c r="AQ29" s="482"/>
      <c r="AR29" s="1480"/>
    </row>
    <row r="30" spans="1:44" ht="5.25" customHeight="1">
      <c r="A30" s="1489"/>
      <c r="B30" s="1490"/>
      <c r="C30" s="1490"/>
      <c r="D30" s="1490"/>
      <c r="E30" s="1490"/>
      <c r="F30" s="1490"/>
      <c r="G30" s="1490"/>
      <c r="H30" s="1490"/>
      <c r="I30" s="1490"/>
      <c r="J30" s="1490"/>
      <c r="K30" s="1490"/>
      <c r="L30" s="1490"/>
      <c r="M30" s="1490"/>
      <c r="N30" s="1490"/>
      <c r="O30" s="1490"/>
      <c r="P30" s="1490"/>
      <c r="Q30" s="1490"/>
      <c r="R30" s="1490"/>
      <c r="S30" s="1490"/>
      <c r="T30" s="1490"/>
      <c r="U30" s="1490"/>
      <c r="V30" s="1490"/>
      <c r="W30" s="1490"/>
      <c r="X30" s="1490"/>
      <c r="Y30" s="1490"/>
      <c r="Z30" s="1490"/>
      <c r="AA30" s="1490"/>
      <c r="AB30" s="1491"/>
      <c r="AC30" s="1492"/>
      <c r="AD30" s="1490"/>
      <c r="AE30" s="1490"/>
      <c r="AF30" s="1490"/>
      <c r="AG30" s="1490"/>
      <c r="AH30" s="1490"/>
      <c r="AI30" s="1490"/>
      <c r="AJ30" s="1490"/>
      <c r="AK30" s="1490"/>
      <c r="AL30" s="1490"/>
      <c r="AM30" s="1490"/>
      <c r="AN30" s="1490"/>
      <c r="AO30" s="1490"/>
      <c r="AP30" s="1490"/>
      <c r="AQ30" s="1490"/>
      <c r="AR30" s="1491"/>
    </row>
    <row r="31" spans="1:44" ht="18" customHeight="1">
      <c r="A31" s="1419" t="s">
        <v>717</v>
      </c>
      <c r="B31" s="1420"/>
      <c r="C31" s="1420"/>
      <c r="D31" s="1420"/>
      <c r="E31" s="1420"/>
      <c r="F31" s="1420"/>
      <c r="G31" s="1420"/>
      <c r="H31" s="1420"/>
      <c r="I31" s="1420"/>
      <c r="J31" s="1420"/>
      <c r="K31" s="1420"/>
      <c r="L31" s="1420"/>
      <c r="M31" s="1420"/>
      <c r="N31" s="1420"/>
      <c r="O31" s="1420"/>
      <c r="P31" s="1420"/>
      <c r="Q31" s="1420"/>
      <c r="R31" s="1420"/>
      <c r="S31" s="1420"/>
      <c r="T31" s="1420"/>
      <c r="U31" s="1420"/>
      <c r="V31" s="1420"/>
      <c r="W31" s="1420"/>
      <c r="X31" s="1420"/>
      <c r="Y31" s="1420"/>
      <c r="Z31" s="1420"/>
      <c r="AA31" s="1420"/>
      <c r="AB31" s="1420"/>
      <c r="AC31" s="1420"/>
      <c r="AD31" s="1420"/>
      <c r="AE31" s="1420"/>
      <c r="AF31" s="1420"/>
      <c r="AG31" s="1420"/>
      <c r="AH31" s="1420"/>
      <c r="AI31" s="1420"/>
      <c r="AJ31" s="1420"/>
      <c r="AK31" s="1420"/>
      <c r="AL31" s="1420"/>
      <c r="AM31" s="1420"/>
      <c r="AN31" s="1420"/>
      <c r="AO31" s="1420"/>
      <c r="AP31" s="1420"/>
      <c r="AQ31" s="1420"/>
      <c r="AR31" s="1421"/>
    </row>
    <row r="32" spans="1:68" ht="12.75">
      <c r="A32" s="363"/>
      <c r="B32" s="1494"/>
      <c r="C32" s="1494"/>
      <c r="D32" s="1494"/>
      <c r="E32" s="1494"/>
      <c r="F32" s="1494"/>
      <c r="G32" s="1494"/>
      <c r="H32" s="1494"/>
      <c r="I32" s="1518" t="s">
        <v>719</v>
      </c>
      <c r="J32" s="1518"/>
      <c r="K32" s="1518"/>
      <c r="L32" s="1518"/>
      <c r="M32" s="1518"/>
      <c r="N32" s="1518"/>
      <c r="O32" s="1518"/>
      <c r="P32" s="1518"/>
      <c r="Q32" s="1518"/>
      <c r="R32" s="1518"/>
      <c r="S32" s="1518"/>
      <c r="T32" s="1502"/>
      <c r="U32" s="1216"/>
      <c r="V32" s="1469"/>
      <c r="W32" s="1503" t="s">
        <v>738</v>
      </c>
      <c r="X32" s="1504"/>
      <c r="Y32" s="1504"/>
      <c r="Z32" s="1504"/>
      <c r="AA32" s="1504"/>
      <c r="AB32" s="1504"/>
      <c r="AC32" s="1504"/>
      <c r="AD32" s="1504"/>
      <c r="AE32" s="1504"/>
      <c r="AF32" s="1504"/>
      <c r="AG32" s="1504"/>
      <c r="AH32" s="1504"/>
      <c r="AI32" s="1504"/>
      <c r="AJ32" s="1504"/>
      <c r="AK32" s="1504"/>
      <c r="AL32" s="1504"/>
      <c r="AM32" s="1504"/>
      <c r="AN32" s="1504"/>
      <c r="AO32" s="1504"/>
      <c r="AP32" s="1504"/>
      <c r="AQ32" s="1504"/>
      <c r="AR32" s="1505"/>
      <c r="BG32"/>
      <c r="BH32"/>
      <c r="BI32"/>
      <c r="BJ32"/>
      <c r="BK32"/>
      <c r="BL32"/>
      <c r="BM32"/>
      <c r="BN32"/>
      <c r="BO32"/>
      <c r="BP32"/>
    </row>
    <row r="33" spans="1:68" ht="18" customHeight="1">
      <c r="A33" s="362"/>
      <c r="B33" s="1495" t="s">
        <v>718</v>
      </c>
      <c r="C33" s="776"/>
      <c r="D33" s="776"/>
      <c r="E33" s="776"/>
      <c r="F33" s="776"/>
      <c r="G33" s="776"/>
      <c r="H33" s="1133"/>
      <c r="I33" s="1507">
        <f>+IF(1Př1!F11=0,+1Př1!F14+1Př1!F15-1Př1!F17+1Př1!F19+1Př1!F22,+1Př1!F11+1Př1!F15-1Př1!F17+1Př1!F19+1Př1!F22)</f>
        <v>0</v>
      </c>
      <c r="J33" s="1508"/>
      <c r="K33" s="1508"/>
      <c r="L33" s="1508"/>
      <c r="M33" s="1508"/>
      <c r="N33" s="1508"/>
      <c r="O33" s="1508"/>
      <c r="P33" s="1508"/>
      <c r="Q33" s="1508"/>
      <c r="R33" s="1508"/>
      <c r="S33" s="1509"/>
      <c r="T33" s="1510" t="s">
        <v>331</v>
      </c>
      <c r="U33" s="776"/>
      <c r="V33" s="1133"/>
      <c r="W33" s="370"/>
      <c r="X33" s="1511" t="s">
        <v>739</v>
      </c>
      <c r="Y33" s="1512"/>
      <c r="Z33" s="1512"/>
      <c r="AA33" s="1512"/>
      <c r="AB33" s="1512"/>
      <c r="AC33" s="1512"/>
      <c r="AD33" s="1513"/>
      <c r="AE33" s="1512"/>
      <c r="AF33" s="1512"/>
      <c r="AG33" s="1514">
        <f>+CEILING(0.135*(I53*N41)/N39,1)</f>
        <v>19205</v>
      </c>
      <c r="AH33" s="1515"/>
      <c r="AI33" s="1515"/>
      <c r="AJ33" s="1515"/>
      <c r="AK33" s="1515"/>
      <c r="AL33" s="1515"/>
      <c r="AM33" s="1515"/>
      <c r="AN33" s="1516"/>
      <c r="AO33" s="1517" t="s">
        <v>331</v>
      </c>
      <c r="AP33" s="1512"/>
      <c r="AQ33" s="1512"/>
      <c r="AR33" s="1513"/>
      <c r="BG33"/>
      <c r="BH33"/>
      <c r="BI33"/>
      <c r="BJ33"/>
      <c r="BK33"/>
      <c r="BL33"/>
      <c r="BM33"/>
      <c r="BN33"/>
      <c r="BO33"/>
      <c r="BP33"/>
    </row>
    <row r="34" spans="1:68" ht="12.75">
      <c r="A34" s="362"/>
      <c r="B34" s="1519"/>
      <c r="C34" s="1519"/>
      <c r="D34" s="1519"/>
      <c r="E34" s="1519"/>
      <c r="F34" s="1519"/>
      <c r="G34" s="1519"/>
      <c r="H34" s="1519"/>
      <c r="I34" s="1506" t="s">
        <v>721</v>
      </c>
      <c r="J34" s="1506"/>
      <c r="K34" s="1506"/>
      <c r="L34" s="1506"/>
      <c r="M34" s="1506"/>
      <c r="N34" s="1506"/>
      <c r="O34" s="1506"/>
      <c r="P34" s="1506"/>
      <c r="Q34" s="1506"/>
      <c r="R34" s="1506"/>
      <c r="S34" s="1506"/>
      <c r="T34" s="1471"/>
      <c r="U34" s="776"/>
      <c r="V34" s="1133"/>
      <c r="W34" s="1534"/>
      <c r="X34" s="1535"/>
      <c r="Y34" s="1535"/>
      <c r="Z34" s="1535"/>
      <c r="AA34" s="1535"/>
      <c r="AB34" s="1535"/>
      <c r="AC34" s="1535"/>
      <c r="AD34" s="1535"/>
      <c r="AE34" s="1535"/>
      <c r="AF34" s="1535"/>
      <c r="AG34" s="1535"/>
      <c r="AH34" s="1535"/>
      <c r="AI34" s="1535"/>
      <c r="AJ34" s="1535"/>
      <c r="AK34" s="1535"/>
      <c r="AL34" s="1535"/>
      <c r="AM34" s="1535"/>
      <c r="AN34" s="1535"/>
      <c r="AO34" s="1535"/>
      <c r="AP34" s="1535"/>
      <c r="AQ34" s="1535"/>
      <c r="AR34" s="1536"/>
      <c r="BG34"/>
      <c r="BH34"/>
      <c r="BI34"/>
      <c r="BJ34"/>
      <c r="BK34"/>
      <c r="BL34"/>
      <c r="BM34"/>
      <c r="BN34"/>
      <c r="BO34"/>
      <c r="BP34"/>
    </row>
    <row r="35" spans="1:68" ht="18" customHeight="1">
      <c r="A35" s="362"/>
      <c r="B35" s="1495" t="s">
        <v>720</v>
      </c>
      <c r="C35" s="776"/>
      <c r="D35" s="776"/>
      <c r="E35" s="776"/>
      <c r="F35" s="776"/>
      <c r="G35" s="776"/>
      <c r="H35" s="1133"/>
      <c r="I35" s="1507">
        <f>+1Př1!F12+1Př1!F16-1Př1!F18+1Př1!F20</f>
        <v>0</v>
      </c>
      <c r="J35" s="1508"/>
      <c r="K35" s="1508"/>
      <c r="L35" s="1508"/>
      <c r="M35" s="1508"/>
      <c r="N35" s="1508"/>
      <c r="O35" s="1508"/>
      <c r="P35" s="1508"/>
      <c r="Q35" s="1508"/>
      <c r="R35" s="1508"/>
      <c r="S35" s="1509"/>
      <c r="T35" s="1510" t="s">
        <v>331</v>
      </c>
      <c r="U35" s="776"/>
      <c r="V35" s="1133"/>
      <c r="W35" s="1459" t="s">
        <v>740</v>
      </c>
      <c r="X35" s="1460"/>
      <c r="Y35" s="1460"/>
      <c r="Z35" s="1460"/>
      <c r="AA35" s="1460"/>
      <c r="AB35" s="1460"/>
      <c r="AC35" s="1460"/>
      <c r="AD35" s="1460"/>
      <c r="AE35" s="1460"/>
      <c r="AF35" s="1460"/>
      <c r="AG35" s="1460"/>
      <c r="AH35" s="1460"/>
      <c r="AI35" s="1460"/>
      <c r="AJ35" s="1460"/>
      <c r="AK35" s="1460"/>
      <c r="AL35" s="1460"/>
      <c r="AM35" s="776"/>
      <c r="AN35" s="776"/>
      <c r="AO35" s="776"/>
      <c r="AP35" s="776"/>
      <c r="AQ35" s="776"/>
      <c r="AR35" s="1133"/>
      <c r="BG35"/>
      <c r="BH35"/>
      <c r="BI35"/>
      <c r="BJ35"/>
      <c r="BK35"/>
      <c r="BL35"/>
      <c r="BM35"/>
      <c r="BN35"/>
      <c r="BO35"/>
      <c r="BP35"/>
    </row>
    <row r="36" spans="1:68" ht="12.75">
      <c r="A36" s="362"/>
      <c r="B36" s="1519"/>
      <c r="C36" s="1519"/>
      <c r="D36" s="1519"/>
      <c r="E36" s="1519"/>
      <c r="F36" s="1519"/>
      <c r="G36" s="1519"/>
      <c r="H36" s="1519"/>
      <c r="I36" s="1493" t="s">
        <v>723</v>
      </c>
      <c r="J36" s="1527"/>
      <c r="K36" s="1527"/>
      <c r="L36" s="1527"/>
      <c r="M36" s="1527"/>
      <c r="N36" s="1527"/>
      <c r="O36" s="1527"/>
      <c r="P36" s="1527"/>
      <c r="Q36" s="1527"/>
      <c r="R36" s="1527"/>
      <c r="S36" s="1527"/>
      <c r="T36" s="1527"/>
      <c r="U36" s="1527"/>
      <c r="V36" s="1528"/>
      <c r="W36" s="1521" t="s">
        <v>518</v>
      </c>
      <c r="X36" s="1522"/>
      <c r="Y36" s="1522"/>
      <c r="Z36" s="1522"/>
      <c r="AA36" s="1522"/>
      <c r="AB36" s="1522"/>
      <c r="AC36" s="1522"/>
      <c r="AD36" s="1522"/>
      <c r="AE36" s="1522"/>
      <c r="AF36" s="1522"/>
      <c r="AG36" s="1522"/>
      <c r="AH36" s="1522"/>
      <c r="AI36" s="1522"/>
      <c r="AJ36" s="1522"/>
      <c r="AK36" s="1522"/>
      <c r="AL36" s="1522"/>
      <c r="AM36" s="1522"/>
      <c r="AN36" s="1522"/>
      <c r="AO36" s="1522"/>
      <c r="AP36" s="1522"/>
      <c r="AQ36" s="1522"/>
      <c r="AR36" s="1523"/>
      <c r="BG36"/>
      <c r="BH36"/>
      <c r="BI36"/>
      <c r="BJ36"/>
      <c r="BK36"/>
      <c r="BL36"/>
      <c r="BM36"/>
      <c r="BN36"/>
      <c r="BO36"/>
      <c r="BP36"/>
    </row>
    <row r="37" spans="1:68" ht="18" customHeight="1">
      <c r="A37" s="362"/>
      <c r="B37" s="1495" t="s">
        <v>722</v>
      </c>
      <c r="C37" s="776"/>
      <c r="D37" s="776"/>
      <c r="E37" s="776"/>
      <c r="F37" s="776"/>
      <c r="G37" s="776"/>
      <c r="H37" s="1133"/>
      <c r="I37" s="1507">
        <f>+SP1!D61</f>
        <v>0</v>
      </c>
      <c r="J37" s="1508"/>
      <c r="K37" s="1508"/>
      <c r="L37" s="1508"/>
      <c r="M37" s="1508"/>
      <c r="N37" s="1508"/>
      <c r="O37" s="1508"/>
      <c r="P37" s="1508"/>
      <c r="Q37" s="1508"/>
      <c r="R37" s="1508"/>
      <c r="S37" s="1509"/>
      <c r="T37" s="1510" t="s">
        <v>331</v>
      </c>
      <c r="U37" s="776"/>
      <c r="V37" s="1133"/>
      <c r="W37" s="362"/>
      <c r="X37" s="1495" t="s">
        <v>741</v>
      </c>
      <c r="Y37" s="776"/>
      <c r="Z37" s="776"/>
      <c r="AA37" s="776"/>
      <c r="AB37" s="776"/>
      <c r="AC37" s="776"/>
      <c r="AD37" s="1133"/>
      <c r="AE37" s="1524">
        <v>0</v>
      </c>
      <c r="AF37" s="1525"/>
      <c r="AG37" s="1525"/>
      <c r="AH37" s="1525"/>
      <c r="AI37" s="1525"/>
      <c r="AJ37" s="1525"/>
      <c r="AK37" s="1525"/>
      <c r="AL37" s="1525"/>
      <c r="AM37" s="1525"/>
      <c r="AN37" s="1526"/>
      <c r="AO37" s="1510" t="s">
        <v>331</v>
      </c>
      <c r="AP37" s="776"/>
      <c r="AQ37" s="776"/>
      <c r="AR37" s="1133"/>
      <c r="BG37"/>
      <c r="BH37"/>
      <c r="BI37"/>
      <c r="BJ37"/>
      <c r="BK37"/>
      <c r="BL37"/>
      <c r="BM37"/>
      <c r="BN37"/>
      <c r="BO37"/>
      <c r="BP37"/>
    </row>
    <row r="38" spans="1:68" ht="12.75">
      <c r="A38" s="362"/>
      <c r="B38" s="1522" t="s">
        <v>725</v>
      </c>
      <c r="C38" s="1529"/>
      <c r="D38" s="1529"/>
      <c r="E38" s="1529"/>
      <c r="F38" s="1529"/>
      <c r="G38" s="1529"/>
      <c r="H38" s="1529"/>
      <c r="I38" s="1529"/>
      <c r="J38" s="1529"/>
      <c r="K38" s="1529"/>
      <c r="L38" s="1529"/>
      <c r="M38" s="1529"/>
      <c r="N38" s="1529"/>
      <c r="O38" s="1529"/>
      <c r="P38" s="1529"/>
      <c r="Q38" s="1529"/>
      <c r="R38" s="1529"/>
      <c r="S38" s="1529"/>
      <c r="T38" s="1529"/>
      <c r="U38" s="1529"/>
      <c r="V38" s="1530"/>
      <c r="W38" s="1521" t="s">
        <v>742</v>
      </c>
      <c r="X38" s="1522"/>
      <c r="Y38" s="1522"/>
      <c r="Z38" s="1522"/>
      <c r="AA38" s="1522"/>
      <c r="AB38" s="1522"/>
      <c r="AC38" s="1522"/>
      <c r="AD38" s="1522"/>
      <c r="AE38" s="1522"/>
      <c r="AF38" s="1522"/>
      <c r="AG38" s="1522"/>
      <c r="AH38" s="1522"/>
      <c r="AI38" s="1522"/>
      <c r="AJ38" s="1522"/>
      <c r="AK38" s="1522"/>
      <c r="AL38" s="1522"/>
      <c r="AM38" s="1522"/>
      <c r="AN38" s="1522"/>
      <c r="AO38" s="1522"/>
      <c r="AP38" s="1522"/>
      <c r="AQ38" s="1522"/>
      <c r="AR38" s="1523"/>
      <c r="BG38"/>
      <c r="BH38"/>
      <c r="BI38"/>
      <c r="BJ38"/>
      <c r="BK38"/>
      <c r="BL38"/>
      <c r="BM38"/>
      <c r="BN38"/>
      <c r="BO38"/>
      <c r="BP38"/>
    </row>
    <row r="39" spans="1:68" ht="18" customHeight="1">
      <c r="A39" s="362"/>
      <c r="B39" s="1495" t="s">
        <v>724</v>
      </c>
      <c r="C39" s="776"/>
      <c r="D39" s="776"/>
      <c r="E39" s="776"/>
      <c r="F39" s="776"/>
      <c r="G39" s="776"/>
      <c r="H39" s="776"/>
      <c r="I39" s="776"/>
      <c r="J39" s="776"/>
      <c r="K39" s="776"/>
      <c r="L39" s="776"/>
      <c r="M39" s="1133"/>
      <c r="N39" s="1481">
        <v>12</v>
      </c>
      <c r="O39" s="1482"/>
      <c r="P39" s="1470"/>
      <c r="Q39" s="776"/>
      <c r="R39" s="776"/>
      <c r="S39" s="776"/>
      <c r="T39" s="776"/>
      <c r="U39" s="776"/>
      <c r="V39" s="1133"/>
      <c r="W39" s="362"/>
      <c r="X39" s="1495" t="s">
        <v>110</v>
      </c>
      <c r="Y39" s="776"/>
      <c r="Z39" s="776"/>
      <c r="AA39" s="776"/>
      <c r="AB39" s="776"/>
      <c r="AC39" s="776"/>
      <c r="AD39" s="1133"/>
      <c r="AE39" s="1514">
        <f>+AE37-AG33</f>
        <v>-19205</v>
      </c>
      <c r="AF39" s="1515"/>
      <c r="AG39" s="1515"/>
      <c r="AH39" s="1515"/>
      <c r="AI39" s="1515"/>
      <c r="AJ39" s="1515"/>
      <c r="AK39" s="1515"/>
      <c r="AL39" s="1515"/>
      <c r="AM39" s="1515"/>
      <c r="AN39" s="1516"/>
      <c r="AO39" s="1510" t="s">
        <v>331</v>
      </c>
      <c r="AP39" s="776"/>
      <c r="AQ39" s="776"/>
      <c r="AR39" s="1133"/>
      <c r="BG39"/>
      <c r="BH39"/>
      <c r="BI39"/>
      <c r="BJ39"/>
      <c r="BK39"/>
      <c r="BL39"/>
      <c r="BM39"/>
      <c r="BN39"/>
      <c r="BO39"/>
      <c r="BP39"/>
    </row>
    <row r="40" spans="1:68" ht="12.75">
      <c r="A40" s="362"/>
      <c r="B40" s="1522" t="s">
        <v>519</v>
      </c>
      <c r="C40" s="1529"/>
      <c r="D40" s="1529"/>
      <c r="E40" s="1529"/>
      <c r="F40" s="1529"/>
      <c r="G40" s="1529"/>
      <c r="H40" s="1529"/>
      <c r="I40" s="1529"/>
      <c r="J40" s="1529"/>
      <c r="K40" s="1529"/>
      <c r="L40" s="1529"/>
      <c r="M40" s="1529"/>
      <c r="N40" s="1529"/>
      <c r="O40" s="1529"/>
      <c r="P40" s="1529"/>
      <c r="Q40" s="1529"/>
      <c r="R40" s="1529"/>
      <c r="S40" s="1529"/>
      <c r="T40" s="1529"/>
      <c r="U40" s="1529"/>
      <c r="V40" s="1530"/>
      <c r="W40" s="362"/>
      <c r="X40" s="1520" t="s">
        <v>743</v>
      </c>
      <c r="Y40" s="1520"/>
      <c r="Z40" s="1520"/>
      <c r="AA40" s="1520"/>
      <c r="AB40" s="1520"/>
      <c r="AC40" s="1520"/>
      <c r="AD40" s="1520"/>
      <c r="AE40" s="1520"/>
      <c r="AF40" s="1520"/>
      <c r="AG40" s="1520"/>
      <c r="AH40" s="1520"/>
      <c r="AI40" s="1520"/>
      <c r="AJ40" s="1520"/>
      <c r="AK40" s="1520"/>
      <c r="AL40" s="1520"/>
      <c r="AM40" s="1520"/>
      <c r="AN40" s="1520"/>
      <c r="AO40" s="1520"/>
      <c r="AP40" s="1520"/>
      <c r="AQ40" s="1520"/>
      <c r="AR40" s="1488"/>
      <c r="BG40"/>
      <c r="BH40"/>
      <c r="BI40"/>
      <c r="BJ40"/>
      <c r="BK40"/>
      <c r="BL40"/>
      <c r="BM40"/>
      <c r="BN40"/>
      <c r="BO40"/>
      <c r="BP40"/>
    </row>
    <row r="41" spans="1:68" ht="18" customHeight="1">
      <c r="A41" s="362"/>
      <c r="B41" s="1495" t="s">
        <v>726</v>
      </c>
      <c r="C41" s="776"/>
      <c r="D41" s="776"/>
      <c r="E41" s="776"/>
      <c r="F41" s="776"/>
      <c r="G41" s="776"/>
      <c r="H41" s="776"/>
      <c r="I41" s="776"/>
      <c r="J41" s="776"/>
      <c r="K41" s="776"/>
      <c r="L41" s="776"/>
      <c r="M41" s="1133"/>
      <c r="N41" s="1481">
        <v>12</v>
      </c>
      <c r="O41" s="1482"/>
      <c r="P41" s="1470"/>
      <c r="Q41" s="776"/>
      <c r="R41" s="776"/>
      <c r="S41" s="776"/>
      <c r="T41" s="776"/>
      <c r="U41" s="776"/>
      <c r="V41" s="1133"/>
      <c r="W41" s="362"/>
      <c r="X41" s="356" t="str">
        <f>+IF(AE39&gt;0," ","X")</f>
        <v>X</v>
      </c>
      <c r="Y41" s="1487" t="s">
        <v>744</v>
      </c>
      <c r="Z41" s="1520"/>
      <c r="AA41" s="1520"/>
      <c r="AB41" s="1520"/>
      <c r="AC41" s="1520"/>
      <c r="AD41" s="1520"/>
      <c r="AE41" s="1520"/>
      <c r="AF41" s="1520"/>
      <c r="AG41" s="1520"/>
      <c r="AH41" s="1520"/>
      <c r="AI41" s="1520"/>
      <c r="AJ41" s="1520"/>
      <c r="AK41" s="1520"/>
      <c r="AL41" s="1520"/>
      <c r="AM41" s="1520"/>
      <c r="AN41" s="1520"/>
      <c r="AO41" s="1520"/>
      <c r="AP41" s="1520"/>
      <c r="AQ41" s="1520"/>
      <c r="AR41" s="1488"/>
      <c r="BG41"/>
      <c r="BH41"/>
      <c r="BI41"/>
      <c r="BJ41"/>
      <c r="BK41"/>
      <c r="BL41"/>
      <c r="BM41"/>
      <c r="BN41"/>
      <c r="BO41"/>
      <c r="BP41"/>
    </row>
    <row r="42" spans="1:68" ht="18" customHeight="1">
      <c r="A42" s="362"/>
      <c r="B42" s="1548" t="s">
        <v>727</v>
      </c>
      <c r="C42" s="1549"/>
      <c r="D42" s="1549"/>
      <c r="E42" s="1549"/>
      <c r="F42" s="1549"/>
      <c r="G42" s="1549"/>
      <c r="H42" s="1549"/>
      <c r="I42" s="1549"/>
      <c r="J42" s="1549"/>
      <c r="K42" s="1549"/>
      <c r="L42" s="1549"/>
      <c r="M42" s="1549"/>
      <c r="N42" s="1549"/>
      <c r="O42" s="1549"/>
      <c r="P42" s="1549"/>
      <c r="Q42" s="1549"/>
      <c r="R42" s="1549"/>
      <c r="S42" s="1549"/>
      <c r="T42" s="1549"/>
      <c r="U42" s="1549"/>
      <c r="V42" s="1550"/>
      <c r="W42" s="362"/>
      <c r="X42" s="356"/>
      <c r="Y42" s="1487" t="s">
        <v>745</v>
      </c>
      <c r="Z42" s="1520"/>
      <c r="AA42" s="1520"/>
      <c r="AB42" s="1520"/>
      <c r="AC42" s="1520"/>
      <c r="AD42" s="1520"/>
      <c r="AE42" s="1520"/>
      <c r="AF42" s="1520"/>
      <c r="AG42" s="1520"/>
      <c r="AH42" s="1520"/>
      <c r="AI42" s="1520"/>
      <c r="AJ42" s="1520"/>
      <c r="AK42" s="1520"/>
      <c r="AL42" s="1520"/>
      <c r="AM42" s="1520"/>
      <c r="AN42" s="1520"/>
      <c r="AO42" s="1520"/>
      <c r="AP42" s="1520"/>
      <c r="AQ42" s="1520"/>
      <c r="AR42" s="1488"/>
      <c r="BG42"/>
      <c r="BH42"/>
      <c r="BI42"/>
      <c r="BJ42"/>
      <c r="BK42"/>
      <c r="BL42"/>
      <c r="BM42"/>
      <c r="BN42"/>
      <c r="BO42"/>
      <c r="BP42"/>
    </row>
    <row r="43" spans="1:68" ht="18" customHeight="1">
      <c r="A43" s="362"/>
      <c r="B43" s="1495" t="s">
        <v>728</v>
      </c>
      <c r="C43" s="776"/>
      <c r="D43" s="776"/>
      <c r="E43" s="776"/>
      <c r="F43" s="776"/>
      <c r="G43" s="776"/>
      <c r="H43" s="776"/>
      <c r="I43" s="776"/>
      <c r="J43" s="776"/>
      <c r="K43" s="776"/>
      <c r="L43" s="776"/>
      <c r="M43" s="1133"/>
      <c r="N43" s="1481">
        <v>12</v>
      </c>
      <c r="O43" s="1482"/>
      <c r="P43" s="1470"/>
      <c r="Q43" s="776"/>
      <c r="R43" s="776"/>
      <c r="S43" s="776"/>
      <c r="T43" s="776"/>
      <c r="U43" s="776"/>
      <c r="V43" s="1133"/>
      <c r="W43" s="362"/>
      <c r="X43" s="356" t="str">
        <f>+IF(AE39&gt;0,"X"," ")</f>
        <v> </v>
      </c>
      <c r="Y43" s="1487" t="s">
        <v>746</v>
      </c>
      <c r="Z43" s="776"/>
      <c r="AA43" s="776"/>
      <c r="AB43" s="776"/>
      <c r="AC43" s="776"/>
      <c r="AD43" s="776"/>
      <c r="AE43" s="776"/>
      <c r="AF43" s="776"/>
      <c r="AG43" s="1133"/>
      <c r="AH43" s="1524">
        <f>+MAX(0,AE39)</f>
        <v>0</v>
      </c>
      <c r="AI43" s="1354"/>
      <c r="AJ43" s="1354"/>
      <c r="AK43" s="1354"/>
      <c r="AL43" s="1354"/>
      <c r="AM43" s="1354"/>
      <c r="AN43" s="1354"/>
      <c r="AO43" s="1355"/>
      <c r="AP43" s="1510" t="s">
        <v>331</v>
      </c>
      <c r="AQ43" s="776"/>
      <c r="AR43" s="1133"/>
      <c r="BG43"/>
      <c r="BH43"/>
      <c r="BI43"/>
      <c r="BJ43"/>
      <c r="BK43"/>
      <c r="BL43"/>
      <c r="BM43"/>
      <c r="BN43"/>
      <c r="BO43"/>
      <c r="BP43"/>
    </row>
    <row r="44" spans="1:68" ht="12.75">
      <c r="A44" s="362"/>
      <c r="B44" s="1519"/>
      <c r="C44" s="1519"/>
      <c r="D44" s="1519"/>
      <c r="E44" s="1519"/>
      <c r="F44" s="1519"/>
      <c r="G44" s="1519"/>
      <c r="H44" s="1519"/>
      <c r="I44" s="1522" t="s">
        <v>231</v>
      </c>
      <c r="J44" s="1522"/>
      <c r="K44" s="1522"/>
      <c r="L44" s="1522"/>
      <c r="M44" s="1522"/>
      <c r="N44" s="1522"/>
      <c r="O44" s="1522"/>
      <c r="P44" s="1522"/>
      <c r="Q44" s="1522"/>
      <c r="R44" s="1522"/>
      <c r="S44" s="1522"/>
      <c r="T44" s="1471"/>
      <c r="U44" s="776"/>
      <c r="V44" s="1133"/>
      <c r="W44" s="1470"/>
      <c r="X44" s="1471"/>
      <c r="Y44" s="1471"/>
      <c r="Z44" s="1471"/>
      <c r="AA44" s="1471"/>
      <c r="AB44" s="1471"/>
      <c r="AC44" s="1471"/>
      <c r="AD44" s="1471"/>
      <c r="AE44" s="1471"/>
      <c r="AF44" s="1471"/>
      <c r="AG44" s="1471"/>
      <c r="AH44" s="1471"/>
      <c r="AI44" s="1471"/>
      <c r="AJ44" s="1471"/>
      <c r="AK44" s="1471"/>
      <c r="AL44" s="1471"/>
      <c r="AM44" s="1471"/>
      <c r="AN44" s="1471"/>
      <c r="AO44" s="1471"/>
      <c r="AP44" s="1471"/>
      <c r="AQ44" s="1471"/>
      <c r="AR44" s="1472"/>
      <c r="BG44"/>
      <c r="BH44"/>
      <c r="BI44"/>
      <c r="BJ44"/>
      <c r="BK44"/>
      <c r="BL44"/>
      <c r="BM44"/>
      <c r="BN44"/>
      <c r="BO44"/>
      <c r="BP44"/>
    </row>
    <row r="45" spans="1:68" ht="18" customHeight="1">
      <c r="A45" s="362"/>
      <c r="B45" s="1495" t="s">
        <v>729</v>
      </c>
      <c r="C45" s="776"/>
      <c r="D45" s="776"/>
      <c r="E45" s="776"/>
      <c r="F45" s="776"/>
      <c r="G45" s="776"/>
      <c r="H45" s="776"/>
      <c r="I45" s="776"/>
      <c r="J45" s="776"/>
      <c r="K45" s="1133"/>
      <c r="L45" s="1531">
        <f>+N43*11854.5</f>
        <v>142254</v>
      </c>
      <c r="M45" s="1532"/>
      <c r="N45" s="1532"/>
      <c r="O45" s="1532"/>
      <c r="P45" s="1532"/>
      <c r="Q45" s="1532"/>
      <c r="R45" s="1532"/>
      <c r="S45" s="1533"/>
      <c r="T45" s="1510" t="s">
        <v>331</v>
      </c>
      <c r="U45" s="776"/>
      <c r="V45" s="1133"/>
      <c r="W45" s="1459" t="s">
        <v>747</v>
      </c>
      <c r="X45" s="1460"/>
      <c r="Y45" s="1460"/>
      <c r="Z45" s="1460"/>
      <c r="AA45" s="1460"/>
      <c r="AB45" s="1460"/>
      <c r="AC45" s="1460"/>
      <c r="AD45" s="1460"/>
      <c r="AE45" s="1460"/>
      <c r="AF45" s="1460"/>
      <c r="AG45" s="1460"/>
      <c r="AH45" s="1460"/>
      <c r="AI45" s="1460"/>
      <c r="AJ45" s="1460"/>
      <c r="AK45" s="1460"/>
      <c r="AL45" s="1460"/>
      <c r="AM45" s="776"/>
      <c r="AN45" s="776"/>
      <c r="AO45" s="776"/>
      <c r="AP45" s="776"/>
      <c r="AQ45" s="776"/>
      <c r="AR45" s="1133"/>
      <c r="BG45"/>
      <c r="BH45"/>
      <c r="BI45"/>
      <c r="BJ45"/>
      <c r="BK45"/>
      <c r="BL45"/>
      <c r="BM45"/>
      <c r="BN45"/>
      <c r="BO45"/>
      <c r="BP45"/>
    </row>
    <row r="46" spans="1:68" ht="12.75">
      <c r="A46" s="362"/>
      <c r="B46" s="1519"/>
      <c r="C46" s="1519"/>
      <c r="D46" s="1519"/>
      <c r="E46" s="1519"/>
      <c r="F46" s="1519"/>
      <c r="G46" s="1519"/>
      <c r="H46" s="1519"/>
      <c r="I46" s="1506" t="s">
        <v>731</v>
      </c>
      <c r="J46" s="1506"/>
      <c r="K46" s="1506"/>
      <c r="L46" s="1506"/>
      <c r="M46" s="1506"/>
      <c r="N46" s="1506"/>
      <c r="O46" s="1506"/>
      <c r="P46" s="1506"/>
      <c r="Q46" s="1506"/>
      <c r="R46" s="1506"/>
      <c r="S46" s="1506"/>
      <c r="T46" s="1471"/>
      <c r="U46" s="776"/>
      <c r="V46" s="1133"/>
      <c r="W46" s="1534" t="s">
        <v>750</v>
      </c>
      <c r="X46" s="1535"/>
      <c r="Y46" s="1535"/>
      <c r="Z46" s="1535"/>
      <c r="AA46" s="1535"/>
      <c r="AB46" s="1535"/>
      <c r="AC46" s="1535"/>
      <c r="AD46" s="1535"/>
      <c r="AE46" s="1535"/>
      <c r="AF46" s="1535"/>
      <c r="AG46" s="1535"/>
      <c r="AH46" s="1535"/>
      <c r="AI46" s="1535"/>
      <c r="AJ46" s="1535"/>
      <c r="AK46" s="1535"/>
      <c r="AL46" s="1535"/>
      <c r="AM46" s="1535"/>
      <c r="AN46" s="1535"/>
      <c r="AO46" s="1535"/>
      <c r="AP46" s="1535"/>
      <c r="AQ46" s="1535"/>
      <c r="AR46" s="1536"/>
      <c r="BG46"/>
      <c r="BH46"/>
      <c r="BI46"/>
      <c r="BJ46"/>
      <c r="BK46"/>
      <c r="BL46"/>
      <c r="BM46"/>
      <c r="BN46"/>
      <c r="BO46"/>
      <c r="BP46"/>
    </row>
    <row r="47" spans="1:68" ht="18" customHeight="1">
      <c r="A47" s="362"/>
      <c r="B47" s="1495" t="s">
        <v>730</v>
      </c>
      <c r="C47" s="776"/>
      <c r="D47" s="776"/>
      <c r="E47" s="776"/>
      <c r="F47" s="776"/>
      <c r="G47" s="776"/>
      <c r="H47" s="1133"/>
      <c r="I47" s="1531">
        <f>+I33-I35</f>
        <v>0</v>
      </c>
      <c r="J47" s="1543"/>
      <c r="K47" s="1543"/>
      <c r="L47" s="1543"/>
      <c r="M47" s="1543"/>
      <c r="N47" s="1543"/>
      <c r="O47" s="1543"/>
      <c r="P47" s="1543"/>
      <c r="Q47" s="1543"/>
      <c r="R47" s="1543"/>
      <c r="S47" s="1544"/>
      <c r="T47" s="1510" t="s">
        <v>331</v>
      </c>
      <c r="U47" s="776"/>
      <c r="V47" s="1133"/>
      <c r="W47" s="370"/>
      <c r="X47" s="1511" t="s">
        <v>748</v>
      </c>
      <c r="Y47" s="1512"/>
      <c r="Z47" s="1512"/>
      <c r="AA47" s="1512"/>
      <c r="AB47" s="1512"/>
      <c r="AC47" s="1512"/>
      <c r="AD47" s="1513"/>
      <c r="AE47" s="1512"/>
      <c r="AF47" s="1512"/>
      <c r="AG47" s="1537">
        <f>+CEILING(0.135*0.5*MAX(0,I47)/N39,1)</f>
        <v>0</v>
      </c>
      <c r="AH47" s="1538"/>
      <c r="AI47" s="1538"/>
      <c r="AJ47" s="1538"/>
      <c r="AK47" s="1538"/>
      <c r="AL47" s="1538"/>
      <c r="AM47" s="1538"/>
      <c r="AN47" s="1539"/>
      <c r="AO47" s="1517" t="s">
        <v>331</v>
      </c>
      <c r="AP47" s="1512"/>
      <c r="AQ47" s="1512"/>
      <c r="AR47" s="1513"/>
      <c r="BG47"/>
      <c r="BH47"/>
      <c r="BI47"/>
      <c r="BJ47"/>
      <c r="BK47"/>
      <c r="BL47"/>
      <c r="BM47"/>
      <c r="BN47"/>
      <c r="BO47"/>
      <c r="BP47"/>
    </row>
    <row r="48" spans="1:68" ht="12.75">
      <c r="A48" s="1521" t="s">
        <v>732</v>
      </c>
      <c r="B48" s="776"/>
      <c r="C48" s="776"/>
      <c r="D48" s="776"/>
      <c r="E48" s="776"/>
      <c r="F48" s="776"/>
      <c r="G48" s="776"/>
      <c r="H48" s="776"/>
      <c r="I48" s="776"/>
      <c r="J48" s="776"/>
      <c r="K48" s="776"/>
      <c r="L48" s="776"/>
      <c r="M48" s="776"/>
      <c r="N48" s="776"/>
      <c r="O48" s="776"/>
      <c r="P48" s="776"/>
      <c r="Q48" s="776"/>
      <c r="R48" s="776"/>
      <c r="S48" s="776"/>
      <c r="T48" s="776"/>
      <c r="U48" s="776"/>
      <c r="V48" s="1133"/>
      <c r="W48" s="1540" t="s">
        <v>749</v>
      </c>
      <c r="X48" s="1541"/>
      <c r="Y48" s="1541"/>
      <c r="Z48" s="1541"/>
      <c r="AA48" s="1541"/>
      <c r="AB48" s="1541"/>
      <c r="AC48" s="1541"/>
      <c r="AD48" s="1541"/>
      <c r="AE48" s="1541"/>
      <c r="AF48" s="1541"/>
      <c r="AG48" s="1541"/>
      <c r="AH48" s="1541"/>
      <c r="AI48" s="1541"/>
      <c r="AJ48" s="1541"/>
      <c r="AK48" s="1541"/>
      <c r="AL48" s="1541"/>
      <c r="AM48" s="1541"/>
      <c r="AN48" s="1541"/>
      <c r="AO48" s="1541"/>
      <c r="AP48" s="1541"/>
      <c r="AQ48" s="1541"/>
      <c r="AR48" s="1542"/>
      <c r="BG48"/>
      <c r="BH48"/>
      <c r="BI48"/>
      <c r="BJ48"/>
      <c r="BK48"/>
      <c r="BL48"/>
      <c r="BM48"/>
      <c r="BN48"/>
      <c r="BO48"/>
      <c r="BP48"/>
    </row>
    <row r="49" spans="1:68" ht="18" customHeight="1">
      <c r="A49" s="362"/>
      <c r="B49" s="1495" t="s">
        <v>733</v>
      </c>
      <c r="C49" s="776"/>
      <c r="D49" s="776"/>
      <c r="E49" s="776"/>
      <c r="F49" s="776"/>
      <c r="G49" s="776"/>
      <c r="H49" s="1133"/>
      <c r="I49" s="1531">
        <f>+MAX(L45,+I47*0.5)</f>
        <v>142254</v>
      </c>
      <c r="J49" s="1543"/>
      <c r="K49" s="1543"/>
      <c r="L49" s="1543"/>
      <c r="M49" s="1543"/>
      <c r="N49" s="1543"/>
      <c r="O49" s="1543"/>
      <c r="P49" s="1543"/>
      <c r="Q49" s="1543"/>
      <c r="R49" s="1543"/>
      <c r="S49" s="1544"/>
      <c r="T49" s="1510" t="s">
        <v>331</v>
      </c>
      <c r="U49" s="776"/>
      <c r="V49" s="1133"/>
      <c r="W49" s="362"/>
      <c r="X49" s="1495" t="s">
        <v>751</v>
      </c>
      <c r="Y49" s="776"/>
      <c r="Z49" s="776"/>
      <c r="AA49" s="776"/>
      <c r="AB49" s="776"/>
      <c r="AC49" s="776"/>
      <c r="AD49" s="1133"/>
      <c r="AE49" s="1545">
        <f>+MAX(0,+I49+I37-1781280)</f>
        <v>0</v>
      </c>
      <c r="AF49" s="1546"/>
      <c r="AG49" s="1546"/>
      <c r="AH49" s="1546"/>
      <c r="AI49" s="1546"/>
      <c r="AJ49" s="1546"/>
      <c r="AK49" s="1546"/>
      <c r="AL49" s="1546"/>
      <c r="AM49" s="1546"/>
      <c r="AN49" s="1546"/>
      <c r="AO49" s="1140"/>
      <c r="AP49" s="1510" t="s">
        <v>331</v>
      </c>
      <c r="AQ49" s="776"/>
      <c r="AR49" s="1133"/>
      <c r="BG49"/>
      <c r="BH49"/>
      <c r="BI49"/>
      <c r="BJ49"/>
      <c r="BK49"/>
      <c r="BL49"/>
      <c r="BM49"/>
      <c r="BN49"/>
      <c r="BO49"/>
      <c r="BP49"/>
    </row>
    <row r="50" spans="1:68" ht="12.75">
      <c r="A50" s="1521" t="s">
        <v>734</v>
      </c>
      <c r="B50" s="1527"/>
      <c r="C50" s="1527"/>
      <c r="D50" s="1527"/>
      <c r="E50" s="1527"/>
      <c r="F50" s="1527"/>
      <c r="G50" s="1527"/>
      <c r="H50" s="1527"/>
      <c r="I50" s="1527"/>
      <c r="J50" s="1527"/>
      <c r="K50" s="1527"/>
      <c r="L50" s="1527"/>
      <c r="M50" s="1527"/>
      <c r="N50" s="1527"/>
      <c r="O50" s="1527"/>
      <c r="P50" s="1527"/>
      <c r="Q50" s="1527"/>
      <c r="R50" s="1527"/>
      <c r="S50" s="1527"/>
      <c r="T50" s="1527"/>
      <c r="U50" s="1527"/>
      <c r="V50" s="1528"/>
      <c r="W50" s="362"/>
      <c r="X50" s="364"/>
      <c r="Y50" s="364"/>
      <c r="Z50" s="364"/>
      <c r="AA50" s="364"/>
      <c r="AB50" s="364"/>
      <c r="AC50" s="364"/>
      <c r="AD50" s="364"/>
      <c r="AE50" s="1493" t="s">
        <v>753</v>
      </c>
      <c r="AF50" s="1493"/>
      <c r="AG50" s="1493"/>
      <c r="AH50" s="1493"/>
      <c r="AI50" s="1493"/>
      <c r="AJ50" s="1493"/>
      <c r="AK50" s="1493"/>
      <c r="AL50" s="1493"/>
      <c r="AM50" s="1493"/>
      <c r="AN50" s="1493"/>
      <c r="AO50" s="1493"/>
      <c r="AP50" s="1493"/>
      <c r="AQ50" s="1493"/>
      <c r="AR50" s="1547"/>
      <c r="BG50"/>
      <c r="BH50"/>
      <c r="BI50"/>
      <c r="BJ50"/>
      <c r="BK50"/>
      <c r="BL50"/>
      <c r="BM50"/>
      <c r="BN50"/>
      <c r="BO50"/>
      <c r="BP50"/>
    </row>
    <row r="51" spans="1:68" ht="18" customHeight="1">
      <c r="A51" s="362"/>
      <c r="B51" s="1495" t="s">
        <v>735</v>
      </c>
      <c r="C51" s="776"/>
      <c r="D51" s="776"/>
      <c r="E51" s="776"/>
      <c r="F51" s="776"/>
      <c r="G51" s="776"/>
      <c r="H51" s="1133"/>
      <c r="I51" s="1531">
        <f>MAX(+I49+I37-1707048,0)</f>
        <v>0</v>
      </c>
      <c r="J51" s="1543"/>
      <c r="K51" s="1543"/>
      <c r="L51" s="1543"/>
      <c r="M51" s="1543"/>
      <c r="N51" s="1543"/>
      <c r="O51" s="1543"/>
      <c r="P51" s="1543"/>
      <c r="Q51" s="1543"/>
      <c r="R51" s="1543"/>
      <c r="S51" s="1544"/>
      <c r="T51" s="1510" t="s">
        <v>331</v>
      </c>
      <c r="U51" s="776"/>
      <c r="V51" s="1133"/>
      <c r="W51" s="362"/>
      <c r="X51" s="1495" t="s">
        <v>752</v>
      </c>
      <c r="Y51" s="776"/>
      <c r="Z51" s="776"/>
      <c r="AA51" s="776"/>
      <c r="AB51" s="776"/>
      <c r="AC51" s="776"/>
      <c r="AD51" s="1133"/>
      <c r="AE51" s="1545">
        <f>+IF(I37=0,0,+MAX(0,I49-AE49))</f>
        <v>0</v>
      </c>
      <c r="AF51" s="1546"/>
      <c r="AG51" s="1546"/>
      <c r="AH51" s="1546"/>
      <c r="AI51" s="1546"/>
      <c r="AJ51" s="1546"/>
      <c r="AK51" s="1546"/>
      <c r="AL51" s="1546"/>
      <c r="AM51" s="1546"/>
      <c r="AN51" s="1546"/>
      <c r="AO51" s="1140"/>
      <c r="AP51" s="1510" t="s">
        <v>331</v>
      </c>
      <c r="AQ51" s="776"/>
      <c r="AR51" s="1133"/>
      <c r="BG51"/>
      <c r="BH51"/>
      <c r="BI51"/>
      <c r="BJ51"/>
      <c r="BK51"/>
      <c r="BL51"/>
      <c r="BM51"/>
      <c r="BN51"/>
      <c r="BO51"/>
      <c r="BP51"/>
    </row>
    <row r="52" spans="1:68" ht="12.75">
      <c r="A52" s="362"/>
      <c r="B52" s="1519"/>
      <c r="C52" s="1519"/>
      <c r="D52" s="1519"/>
      <c r="E52" s="1519"/>
      <c r="F52" s="1519"/>
      <c r="G52" s="1519"/>
      <c r="H52" s="1519"/>
      <c r="I52" s="1493" t="s">
        <v>737</v>
      </c>
      <c r="J52" s="1527"/>
      <c r="K52" s="1527"/>
      <c r="L52" s="1527"/>
      <c r="M52" s="1527"/>
      <c r="N52" s="1527"/>
      <c r="O52" s="1527"/>
      <c r="P52" s="1527"/>
      <c r="Q52" s="1527"/>
      <c r="R52" s="1527"/>
      <c r="S52" s="1527"/>
      <c r="T52" s="1527"/>
      <c r="U52" s="1527"/>
      <c r="V52" s="1528"/>
      <c r="W52" s="362"/>
      <c r="X52" s="364"/>
      <c r="Y52" s="364"/>
      <c r="Z52" s="364"/>
      <c r="AA52" s="364"/>
      <c r="AB52" s="364"/>
      <c r="AC52" s="364"/>
      <c r="AD52" s="364"/>
      <c r="AE52" s="1493" t="s">
        <v>755</v>
      </c>
      <c r="AF52" s="1493"/>
      <c r="AG52" s="1493"/>
      <c r="AH52" s="1493"/>
      <c r="AI52" s="1493"/>
      <c r="AJ52" s="1493"/>
      <c r="AK52" s="1493"/>
      <c r="AL52" s="1493"/>
      <c r="AM52" s="1493"/>
      <c r="AN52" s="1493"/>
      <c r="AO52" s="1493"/>
      <c r="AP52" s="1493"/>
      <c r="AQ52" s="1493"/>
      <c r="AR52" s="1547"/>
      <c r="BG52"/>
      <c r="BH52"/>
      <c r="BI52"/>
      <c r="BJ52"/>
      <c r="BK52"/>
      <c r="BL52"/>
      <c r="BM52"/>
      <c r="BN52"/>
      <c r="BO52"/>
      <c r="BP52"/>
    </row>
    <row r="53" spans="1:68" ht="18" customHeight="1">
      <c r="A53" s="362"/>
      <c r="B53" s="1495" t="s">
        <v>736</v>
      </c>
      <c r="C53" s="776"/>
      <c r="D53" s="776"/>
      <c r="E53" s="776"/>
      <c r="F53" s="776"/>
      <c r="G53" s="776"/>
      <c r="H53" s="1133"/>
      <c r="I53" s="1531">
        <f>MAX(+I49-I51,0)</f>
        <v>142254</v>
      </c>
      <c r="J53" s="1543"/>
      <c r="K53" s="1543"/>
      <c r="L53" s="1543"/>
      <c r="M53" s="1543"/>
      <c r="N53" s="1543"/>
      <c r="O53" s="1543"/>
      <c r="P53" s="1543"/>
      <c r="Q53" s="1543"/>
      <c r="R53" s="1543"/>
      <c r="S53" s="1544"/>
      <c r="T53" s="1510" t="s">
        <v>331</v>
      </c>
      <c r="U53" s="776"/>
      <c r="V53" s="1133"/>
      <c r="W53" s="365"/>
      <c r="X53" s="1551" t="s">
        <v>754</v>
      </c>
      <c r="Y53" s="1552"/>
      <c r="Z53" s="1552"/>
      <c r="AA53" s="1552"/>
      <c r="AB53" s="1552"/>
      <c r="AC53" s="1552"/>
      <c r="AD53" s="1553"/>
      <c r="AE53" s="1552"/>
      <c r="AF53" s="1552"/>
      <c r="AG53" s="1514">
        <f>+CEILING(0.135*AE51/N39,1)</f>
        <v>0</v>
      </c>
      <c r="AH53" s="1515"/>
      <c r="AI53" s="1515"/>
      <c r="AJ53" s="1515"/>
      <c r="AK53" s="1515"/>
      <c r="AL53" s="1515"/>
      <c r="AM53" s="1515"/>
      <c r="AN53" s="1516"/>
      <c r="AO53" s="1554" t="s">
        <v>331</v>
      </c>
      <c r="AP53" s="1552"/>
      <c r="AQ53" s="1552"/>
      <c r="AR53" s="1553"/>
      <c r="BG53"/>
      <c r="BH53"/>
      <c r="BI53"/>
      <c r="BJ53"/>
      <c r="BK53"/>
      <c r="BL53"/>
      <c r="BM53"/>
      <c r="BN53"/>
      <c r="BO53"/>
      <c r="BP53"/>
    </row>
    <row r="54" spans="1:68" ht="12.75" customHeight="1">
      <c r="A54" s="1470"/>
      <c r="B54" s="776"/>
      <c r="C54" s="776"/>
      <c r="D54" s="776"/>
      <c r="E54" s="776"/>
      <c r="F54" s="776"/>
      <c r="G54" s="776"/>
      <c r="H54" s="776"/>
      <c r="I54" s="776"/>
      <c r="J54" s="776"/>
      <c r="K54" s="776"/>
      <c r="L54" s="776"/>
      <c r="M54" s="776"/>
      <c r="N54" s="776"/>
      <c r="O54" s="776"/>
      <c r="P54" s="776"/>
      <c r="Q54" s="776"/>
      <c r="R54" s="776"/>
      <c r="S54" s="776"/>
      <c r="T54" s="776"/>
      <c r="U54" s="776"/>
      <c r="V54" s="1133"/>
      <c r="W54" s="366"/>
      <c r="X54" s="367" t="s">
        <v>756</v>
      </c>
      <c r="Y54" s="368"/>
      <c r="Z54" s="368"/>
      <c r="AA54" s="368"/>
      <c r="AB54" s="368"/>
      <c r="AC54" s="368"/>
      <c r="AD54" s="368"/>
      <c r="AE54" s="368"/>
      <c r="AF54" s="368"/>
      <c r="AG54" s="1558" t="s">
        <v>760</v>
      </c>
      <c r="AH54" s="1559"/>
      <c r="AI54" s="1559"/>
      <c r="AJ54" s="1559"/>
      <c r="AK54" s="1559"/>
      <c r="AL54" s="1559"/>
      <c r="AM54" s="1559"/>
      <c r="AN54" s="1559"/>
      <c r="AO54" s="1559"/>
      <c r="AP54" s="1559"/>
      <c r="AQ54" s="1559"/>
      <c r="AR54" s="1560"/>
      <c r="BG54"/>
      <c r="BH54"/>
      <c r="BI54"/>
      <c r="BJ54"/>
      <c r="BK54"/>
      <c r="BL54"/>
      <c r="BM54"/>
      <c r="BN54"/>
      <c r="BO54"/>
      <c r="BP54"/>
    </row>
    <row r="55" spans="1:44" ht="18" customHeight="1">
      <c r="A55" s="1561"/>
      <c r="B55" s="1163"/>
      <c r="C55" s="1163"/>
      <c r="D55" s="1163"/>
      <c r="E55" s="1163"/>
      <c r="F55" s="1163"/>
      <c r="G55" s="1163"/>
      <c r="H55" s="1163"/>
      <c r="I55" s="1163"/>
      <c r="J55" s="1163"/>
      <c r="K55" s="1163"/>
      <c r="L55" s="1163"/>
      <c r="M55" s="1163"/>
      <c r="N55" s="1163"/>
      <c r="O55" s="1163"/>
      <c r="P55" s="1163"/>
      <c r="Q55" s="1163"/>
      <c r="R55" s="1163"/>
      <c r="S55" s="1163"/>
      <c r="T55" s="1163"/>
      <c r="U55" s="1163"/>
      <c r="V55" s="1562"/>
      <c r="W55" s="369"/>
      <c r="X55" s="356"/>
      <c r="Y55" s="1563" t="s">
        <v>757</v>
      </c>
      <c r="Z55" s="1564"/>
      <c r="AA55" s="1564"/>
      <c r="AB55" s="356" t="s">
        <v>546</v>
      </c>
      <c r="AC55" s="1563" t="s">
        <v>758</v>
      </c>
      <c r="AD55" s="1564"/>
      <c r="AE55" s="1564"/>
      <c r="AF55" s="356"/>
      <c r="AG55" s="1563" t="s">
        <v>759</v>
      </c>
      <c r="AH55" s="1564"/>
      <c r="AI55" s="1564"/>
      <c r="AJ55" s="1524">
        <f>+MIN(20040,IF(OR(EXACT(X55,"X"),EXACT(X55,"x")),MAX(IF(AG53=0,AG47,AG53),1670),IF(OR(EXACT(AF55,"X"),EXACT(AF55,"x")),0,IF(AG53=0,+AG47,+AG53))))</f>
        <v>0</v>
      </c>
      <c r="AK55" s="1525"/>
      <c r="AL55" s="1525"/>
      <c r="AM55" s="1525"/>
      <c r="AN55" s="1526"/>
      <c r="AO55" s="1574" t="s">
        <v>331</v>
      </c>
      <c r="AP55" s="1564"/>
      <c r="AQ55" s="1564"/>
      <c r="AR55" s="1575"/>
    </row>
    <row r="56" spans="1:44" ht="18" customHeight="1">
      <c r="A56" s="1419" t="s">
        <v>0</v>
      </c>
      <c r="B56" s="1420"/>
      <c r="C56" s="1420"/>
      <c r="D56" s="1420"/>
      <c r="E56" s="1420"/>
      <c r="F56" s="1420"/>
      <c r="G56" s="1420"/>
      <c r="H56" s="1420"/>
      <c r="I56" s="1420"/>
      <c r="J56" s="1420"/>
      <c r="K56" s="1420"/>
      <c r="L56" s="1420"/>
      <c r="M56" s="1420"/>
      <c r="N56" s="1420"/>
      <c r="O56" s="1420"/>
      <c r="P56" s="1420"/>
      <c r="Q56" s="1420"/>
      <c r="R56" s="1420"/>
      <c r="S56" s="1420"/>
      <c r="T56" s="1420"/>
      <c r="U56" s="1420"/>
      <c r="V56" s="1420"/>
      <c r="W56" s="1420"/>
      <c r="X56" s="1420"/>
      <c r="Y56" s="1420"/>
      <c r="Z56" s="1420"/>
      <c r="AA56" s="1420"/>
      <c r="AB56" s="1420"/>
      <c r="AC56" s="1420"/>
      <c r="AD56" s="1420"/>
      <c r="AE56" s="1420"/>
      <c r="AF56" s="1420"/>
      <c r="AG56" s="1420"/>
      <c r="AH56" s="1420"/>
      <c r="AI56" s="1420"/>
      <c r="AJ56" s="1420"/>
      <c r="AK56" s="1420"/>
      <c r="AL56" s="1420"/>
      <c r="AM56" s="1420"/>
      <c r="AN56" s="1420"/>
      <c r="AO56" s="1420"/>
      <c r="AP56" s="1420"/>
      <c r="AQ56" s="1420"/>
      <c r="AR56" s="1421"/>
    </row>
    <row r="57" spans="1:44" ht="6" customHeight="1">
      <c r="A57" s="1476"/>
      <c r="B57" s="814"/>
      <c r="C57" s="814"/>
      <c r="D57" s="814"/>
      <c r="E57" s="814"/>
      <c r="F57" s="814"/>
      <c r="G57" s="814"/>
      <c r="H57" s="814"/>
      <c r="I57" s="814"/>
      <c r="J57" s="814"/>
      <c r="K57" s="814"/>
      <c r="L57" s="814"/>
      <c r="M57" s="814"/>
      <c r="N57" s="814"/>
      <c r="O57" s="814"/>
      <c r="P57" s="814"/>
      <c r="Q57" s="814"/>
      <c r="R57" s="814"/>
      <c r="S57" s="814"/>
      <c r="T57" s="814"/>
      <c r="U57" s="814"/>
      <c r="V57" s="814"/>
      <c r="W57" s="814"/>
      <c r="X57" s="814"/>
      <c r="Y57" s="814"/>
      <c r="Z57" s="814"/>
      <c r="AA57" s="814"/>
      <c r="AB57" s="814"/>
      <c r="AC57" s="814"/>
      <c r="AD57" s="814"/>
      <c r="AE57" s="814"/>
      <c r="AF57" s="814"/>
      <c r="AG57" s="814"/>
      <c r="AH57" s="814"/>
      <c r="AI57" s="814"/>
      <c r="AJ57" s="814"/>
      <c r="AK57" s="814"/>
      <c r="AL57" s="814"/>
      <c r="AM57" s="814"/>
      <c r="AN57" s="814"/>
      <c r="AO57" s="814"/>
      <c r="AP57" s="814"/>
      <c r="AQ57" s="814"/>
      <c r="AR57" s="1477"/>
    </row>
    <row r="58" spans="1:44" ht="12.75">
      <c r="A58" s="357"/>
      <c r="B58" s="1576" t="s">
        <v>520</v>
      </c>
      <c r="C58" s="1576"/>
      <c r="D58" s="1576"/>
      <c r="E58" s="1576"/>
      <c r="F58" s="1576"/>
      <c r="G58" s="1576"/>
      <c r="H58" s="1576"/>
      <c r="I58" s="1576"/>
      <c r="J58" s="1576"/>
      <c r="K58" s="1576"/>
      <c r="L58" s="1576"/>
      <c r="M58" s="1576"/>
      <c r="N58" s="1576"/>
      <c r="O58" s="1576"/>
      <c r="P58" s="1576"/>
      <c r="Q58" s="1576"/>
      <c r="R58" s="1576"/>
      <c r="S58" s="1576"/>
      <c r="T58" s="1576"/>
      <c r="U58" s="1576"/>
      <c r="V58" s="1576"/>
      <c r="W58" s="1576"/>
      <c r="X58" s="1576"/>
      <c r="Y58" s="482"/>
      <c r="Z58" s="358"/>
      <c r="AA58" s="358"/>
      <c r="AB58" s="1565" t="s">
        <v>1</v>
      </c>
      <c r="AC58" s="1566"/>
      <c r="AD58" s="1566"/>
      <c r="AE58" s="1566"/>
      <c r="AF58" s="1566"/>
      <c r="AG58" s="1566"/>
      <c r="AH58" s="1566"/>
      <c r="AI58" s="1566"/>
      <c r="AJ58" s="1566"/>
      <c r="AK58" s="1566"/>
      <c r="AL58" s="1566"/>
      <c r="AM58" s="1566"/>
      <c r="AN58" s="1567"/>
      <c r="AO58" s="1476"/>
      <c r="AP58" s="814"/>
      <c r="AQ58" s="814"/>
      <c r="AR58" s="1477"/>
    </row>
    <row r="59" spans="1:44" ht="12.75">
      <c r="A59" s="357"/>
      <c r="B59" s="1576"/>
      <c r="C59" s="1576"/>
      <c r="D59" s="1576"/>
      <c r="E59" s="1576"/>
      <c r="F59" s="1576"/>
      <c r="G59" s="1576"/>
      <c r="H59" s="1576"/>
      <c r="I59" s="1576"/>
      <c r="J59" s="1576"/>
      <c r="K59" s="1576"/>
      <c r="L59" s="1576"/>
      <c r="M59" s="1576"/>
      <c r="N59" s="1576"/>
      <c r="O59" s="1576"/>
      <c r="P59" s="1576"/>
      <c r="Q59" s="1576"/>
      <c r="R59" s="1576"/>
      <c r="S59" s="1576"/>
      <c r="T59" s="1576"/>
      <c r="U59" s="1576"/>
      <c r="V59" s="1576"/>
      <c r="W59" s="1576"/>
      <c r="X59" s="1576"/>
      <c r="Y59" s="482"/>
      <c r="Z59" s="358"/>
      <c r="AA59" s="358"/>
      <c r="AB59" s="1568"/>
      <c r="AC59" s="1569"/>
      <c r="AD59" s="1569"/>
      <c r="AE59" s="1569"/>
      <c r="AF59" s="1569"/>
      <c r="AG59" s="1569"/>
      <c r="AH59" s="1569"/>
      <c r="AI59" s="1569"/>
      <c r="AJ59" s="1569"/>
      <c r="AK59" s="1569"/>
      <c r="AL59" s="1569"/>
      <c r="AM59" s="1569"/>
      <c r="AN59" s="1570"/>
      <c r="AO59" s="1476"/>
      <c r="AP59" s="814"/>
      <c r="AQ59" s="814"/>
      <c r="AR59" s="1477"/>
    </row>
    <row r="60" spans="1:44" ht="12.75">
      <c r="A60" s="357"/>
      <c r="B60" s="1143"/>
      <c r="C60" s="1143"/>
      <c r="D60" s="1143"/>
      <c r="E60" s="1143"/>
      <c r="F60" s="1143"/>
      <c r="G60" s="1143"/>
      <c r="H60" s="1143"/>
      <c r="I60" s="1143"/>
      <c r="J60" s="1143"/>
      <c r="K60" s="1143"/>
      <c r="L60" s="1143"/>
      <c r="M60" s="1143"/>
      <c r="N60" s="1143"/>
      <c r="O60" s="1143"/>
      <c r="P60" s="1143"/>
      <c r="Q60" s="1143"/>
      <c r="R60" s="1143"/>
      <c r="S60" s="1143"/>
      <c r="T60" s="1143"/>
      <c r="U60" s="1143"/>
      <c r="V60" s="1143"/>
      <c r="W60" s="1143"/>
      <c r="X60" s="1143"/>
      <c r="Y60" s="482"/>
      <c r="Z60" s="358"/>
      <c r="AA60" s="358"/>
      <c r="AB60" s="1568"/>
      <c r="AC60" s="1569"/>
      <c r="AD60" s="1569"/>
      <c r="AE60" s="1569"/>
      <c r="AF60" s="1569"/>
      <c r="AG60" s="1569"/>
      <c r="AH60" s="1569"/>
      <c r="AI60" s="1569"/>
      <c r="AJ60" s="1569"/>
      <c r="AK60" s="1569"/>
      <c r="AL60" s="1569"/>
      <c r="AM60" s="1569"/>
      <c r="AN60" s="1570"/>
      <c r="AO60" s="1476"/>
      <c r="AP60" s="814"/>
      <c r="AQ60" s="814"/>
      <c r="AR60" s="1477"/>
    </row>
    <row r="61" spans="1:44" ht="12.75">
      <c r="A61" s="357"/>
      <c r="B61" s="1577" t="s">
        <v>521</v>
      </c>
      <c r="C61" s="1577"/>
      <c r="D61" s="1577"/>
      <c r="E61" s="1577"/>
      <c r="F61" s="1577"/>
      <c r="G61" s="1577"/>
      <c r="H61" s="1577"/>
      <c r="I61" s="1577"/>
      <c r="J61" s="1577"/>
      <c r="K61" s="1577"/>
      <c r="L61" s="1577"/>
      <c r="M61" s="1577"/>
      <c r="N61" s="1577"/>
      <c r="O61" s="1577"/>
      <c r="P61" s="1577"/>
      <c r="Q61" s="1500" t="s">
        <v>2</v>
      </c>
      <c r="R61" s="1500"/>
      <c r="S61" s="1500"/>
      <c r="T61" s="1500"/>
      <c r="U61" s="1500"/>
      <c r="V61" s="1500"/>
      <c r="W61" s="1500"/>
      <c r="X61" s="1500"/>
      <c r="Y61" s="1500"/>
      <c r="Z61" s="1500"/>
      <c r="AA61" s="1501"/>
      <c r="AB61" s="1568"/>
      <c r="AC61" s="1569"/>
      <c r="AD61" s="1569"/>
      <c r="AE61" s="1569"/>
      <c r="AF61" s="1569"/>
      <c r="AG61" s="1569"/>
      <c r="AH61" s="1569"/>
      <c r="AI61" s="1569"/>
      <c r="AJ61" s="1569"/>
      <c r="AK61" s="1569"/>
      <c r="AL61" s="1569"/>
      <c r="AM61" s="1569"/>
      <c r="AN61" s="1570"/>
      <c r="AO61" s="1476"/>
      <c r="AP61" s="814"/>
      <c r="AQ61" s="814"/>
      <c r="AR61" s="1477"/>
    </row>
    <row r="62" spans="1:44" ht="18" customHeight="1">
      <c r="A62" s="357"/>
      <c r="B62" s="371"/>
      <c r="C62" s="814"/>
      <c r="D62" s="814"/>
      <c r="E62" s="814"/>
      <c r="F62" s="814"/>
      <c r="G62" s="814"/>
      <c r="H62" s="814"/>
      <c r="I62" s="814"/>
      <c r="J62" s="814"/>
      <c r="K62" s="814"/>
      <c r="L62" s="814"/>
      <c r="M62" s="814"/>
      <c r="N62" s="814"/>
      <c r="O62" s="814"/>
      <c r="P62" s="814"/>
      <c r="Q62" s="1579">
        <f ca="1">+TODAY()</f>
        <v>40723</v>
      </c>
      <c r="R62" s="1580"/>
      <c r="S62" s="1580"/>
      <c r="T62" s="1580"/>
      <c r="U62" s="1580"/>
      <c r="V62" s="1580"/>
      <c r="W62" s="1580"/>
      <c r="X62" s="1580"/>
      <c r="Y62" s="1581"/>
      <c r="Z62" s="358"/>
      <c r="AA62" s="358"/>
      <c r="AB62" s="1568"/>
      <c r="AC62" s="1569"/>
      <c r="AD62" s="1569"/>
      <c r="AE62" s="1569"/>
      <c r="AF62" s="1569"/>
      <c r="AG62" s="1569"/>
      <c r="AH62" s="1569"/>
      <c r="AI62" s="1569"/>
      <c r="AJ62" s="1569"/>
      <c r="AK62" s="1569"/>
      <c r="AL62" s="1569"/>
      <c r="AM62" s="1569"/>
      <c r="AN62" s="1570"/>
      <c r="AO62" s="1476"/>
      <c r="AP62" s="814"/>
      <c r="AQ62" s="371"/>
      <c r="AR62" s="1477"/>
    </row>
    <row r="63" spans="1:44" ht="12.75">
      <c r="A63" s="357"/>
      <c r="B63" s="358"/>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1571"/>
      <c r="AC63" s="1572"/>
      <c r="AD63" s="1572"/>
      <c r="AE63" s="1572"/>
      <c r="AF63" s="1572"/>
      <c r="AG63" s="1572"/>
      <c r="AH63" s="1572"/>
      <c r="AI63" s="1572"/>
      <c r="AJ63" s="1572"/>
      <c r="AK63" s="1572"/>
      <c r="AL63" s="1572"/>
      <c r="AM63" s="1572"/>
      <c r="AN63" s="1573"/>
      <c r="AO63" s="1476"/>
      <c r="AP63" s="814"/>
      <c r="AQ63" s="358"/>
      <c r="AR63" s="1477"/>
    </row>
    <row r="64" spans="1:44" ht="6" customHeight="1">
      <c r="A64" s="1489"/>
      <c r="B64" s="1582"/>
      <c r="C64" s="1582"/>
      <c r="D64" s="1582"/>
      <c r="E64" s="1582"/>
      <c r="F64" s="1582"/>
      <c r="G64" s="1582"/>
      <c r="H64" s="1582"/>
      <c r="I64" s="1582"/>
      <c r="J64" s="1582"/>
      <c r="K64" s="1582"/>
      <c r="L64" s="1582"/>
      <c r="M64" s="1582"/>
      <c r="N64" s="1582"/>
      <c r="O64" s="1582"/>
      <c r="P64" s="1582"/>
      <c r="Q64" s="1582"/>
      <c r="R64" s="1582"/>
      <c r="S64" s="1582"/>
      <c r="T64" s="1582"/>
      <c r="U64" s="1582"/>
      <c r="V64" s="1582"/>
      <c r="W64" s="1582"/>
      <c r="X64" s="1582"/>
      <c r="Y64" s="1582"/>
      <c r="Z64" s="1582"/>
      <c r="AA64" s="1582"/>
      <c r="AB64" s="1582"/>
      <c r="AC64" s="1582"/>
      <c r="AD64" s="1582"/>
      <c r="AE64" s="1582"/>
      <c r="AF64" s="1582"/>
      <c r="AG64" s="1582"/>
      <c r="AH64" s="1582"/>
      <c r="AI64" s="1582"/>
      <c r="AJ64" s="1582"/>
      <c r="AK64" s="1582"/>
      <c r="AL64" s="1582"/>
      <c r="AM64" s="1582"/>
      <c r="AN64" s="1582"/>
      <c r="AO64" s="1582"/>
      <c r="AP64" s="1582"/>
      <c r="AQ64" s="1582"/>
      <c r="AR64" s="1583"/>
    </row>
    <row r="65" spans="1:44" ht="12.75">
      <c r="A65" s="1584" t="str">
        <f>+SP1!A66</f>
        <v>Formulář zpracovala ASPEKT HM, daňová, účetní a auditorská kancelář, www.danovapriznani.cz, business.center.cz</v>
      </c>
      <c r="B65" s="1584"/>
      <c r="C65" s="1584"/>
      <c r="D65" s="1584"/>
      <c r="E65" s="1584"/>
      <c r="F65" s="1584"/>
      <c r="G65" s="1584"/>
      <c r="H65" s="1584"/>
      <c r="I65" s="1584"/>
      <c r="J65" s="1584"/>
      <c r="K65" s="1584"/>
      <c r="L65" s="1584"/>
      <c r="M65" s="1584"/>
      <c r="N65" s="1584"/>
      <c r="O65" s="1584"/>
      <c r="P65" s="1584"/>
      <c r="Q65" s="1584"/>
      <c r="R65" s="1584"/>
      <c r="S65" s="1584"/>
      <c r="T65" s="1584"/>
      <c r="U65" s="1584"/>
      <c r="V65" s="1584"/>
      <c r="W65" s="1584"/>
      <c r="X65" s="1584"/>
      <c r="Y65" s="1584"/>
      <c r="Z65" s="1584"/>
      <c r="AA65" s="1584"/>
      <c r="AB65" s="1584"/>
      <c r="AC65" s="1584"/>
      <c r="AD65" s="1584"/>
      <c r="AE65" s="1584"/>
      <c r="AF65" s="1584"/>
      <c r="AG65" s="1584"/>
      <c r="AH65" s="1584"/>
      <c r="AI65" s="1584"/>
      <c r="AJ65" s="1584"/>
      <c r="AK65" s="1584"/>
      <c r="AL65" s="1584"/>
      <c r="AM65" s="1584"/>
      <c r="AN65" s="1584"/>
      <c r="AO65" s="1584"/>
      <c r="AP65" s="1584"/>
      <c r="AQ65" s="1584"/>
      <c r="AR65" s="1584"/>
    </row>
    <row r="66" spans="1:44" ht="12.75">
      <c r="A66" s="1578">
        <f>+ZAKL_DATA!A44</f>
        <v>0</v>
      </c>
      <c r="B66" s="1578"/>
      <c r="C66" s="1578"/>
      <c r="D66" s="1578"/>
      <c r="E66" s="1578"/>
      <c r="F66" s="1578"/>
      <c r="G66" s="1578"/>
      <c r="H66" s="1578"/>
      <c r="I66" s="1578"/>
      <c r="J66" s="1578"/>
      <c r="K66" s="1578"/>
      <c r="L66" s="1578"/>
      <c r="M66" s="1578"/>
      <c r="N66" s="1578"/>
      <c r="O66" s="1578"/>
      <c r="P66" s="1578"/>
      <c r="Q66" s="1578"/>
      <c r="R66" s="1578"/>
      <c r="S66" s="1578"/>
      <c r="T66" s="1578"/>
      <c r="U66" s="1578"/>
      <c r="V66" s="1578"/>
      <c r="W66" s="1578"/>
      <c r="X66" s="1578"/>
      <c r="Y66" s="1578"/>
      <c r="Z66" s="1578"/>
      <c r="AA66" s="1578"/>
      <c r="AB66" s="1578"/>
      <c r="AC66" s="1578"/>
      <c r="AD66" s="1578"/>
      <c r="AE66" s="1578"/>
      <c r="AF66" s="1578"/>
      <c r="AG66" s="1578"/>
      <c r="AH66" s="1578"/>
      <c r="AI66" s="1578"/>
      <c r="AJ66" s="1578"/>
      <c r="AK66" s="1578"/>
      <c r="AL66" s="1578"/>
      <c r="AM66" s="1578"/>
      <c r="AN66" s="1578"/>
      <c r="AO66" s="1578"/>
      <c r="AP66" s="1578"/>
      <c r="AQ66" s="1578"/>
      <c r="AR66" s="1578"/>
    </row>
    <row r="67" spans="1:44" ht="12.7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row>
    <row r="68" spans="1:44" ht="12.7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row>
    <row r="69" spans="1:44" ht="12.7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row>
    <row r="70" spans="1:44" ht="12.7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row>
    <row r="71" spans="1:44" ht="12.7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row>
    <row r="72" spans="1:44" ht="12.7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row>
    <row r="73" spans="1:44" ht="12.7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row>
    <row r="74" spans="1:44" ht="12.7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row>
    <row r="75" spans="1:44" ht="12.7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row>
    <row r="76" spans="1:44" ht="12.7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row>
    <row r="77" spans="1:44" ht="12.7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row>
    <row r="78" spans="1:44" ht="12.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row>
    <row r="79" spans="1:44" ht="12.7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row>
    <row r="80" spans="1:44" ht="12.7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row>
    <row r="81" spans="1:44" ht="12.7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row>
    <row r="82" spans="1:44" ht="12.7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row>
    <row r="83" spans="1:44" ht="12.7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row>
    <row r="84" spans="1:44" ht="12.7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row>
    <row r="85" spans="1:44" ht="12.7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row>
    <row r="86" spans="1:44" ht="12.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row>
    <row r="87" spans="1:44" ht="12.7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row>
    <row r="88" spans="1:44"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row>
    <row r="89" spans="1:44" ht="12.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row>
    <row r="90" spans="1:44"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row>
    <row r="91" spans="1:44"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row>
    <row r="92" spans="1:44"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row>
    <row r="93" spans="1:44" ht="12.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row>
    <row r="94" spans="1:44"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row>
    <row r="95" spans="1:44" ht="12.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row>
    <row r="96" spans="1:44"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row>
    <row r="97" spans="1:44" ht="12.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row>
    <row r="98" spans="1:44"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row>
    <row r="99" spans="1:44" ht="12.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row>
    <row r="100" spans="1:44"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row>
    <row r="101" spans="1:44" ht="12.7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row>
    <row r="102" spans="1:44" ht="12.7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row>
    <row r="103" spans="1:44" ht="12.7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row>
    <row r="104" spans="1:44" ht="12.7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row>
    <row r="105" spans="1:44" ht="12.7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row>
    <row r="106" spans="1:44" ht="12.7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row>
    <row r="107" spans="1:44" ht="12.7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row>
    <row r="108" spans="1:44" ht="12.7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row>
    <row r="109" spans="1:44" ht="12.7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row>
    <row r="110" spans="1:44" ht="12.7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row>
    <row r="111" spans="1:44" ht="12.7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row>
    <row r="112" spans="1:44" ht="12.7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row>
    <row r="113" spans="1:44" ht="12.7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row>
    <row r="114" spans="1:44" ht="12.7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row>
    <row r="115" spans="1:44" ht="12.7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row>
    <row r="116" spans="1:44" ht="12.7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row>
    <row r="117" spans="1:44" ht="12.7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row>
    <row r="118" spans="1:44" ht="12.7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row>
    <row r="119" spans="1:44" ht="12.7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row>
    <row r="120" spans="1:44" ht="12.7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row>
  </sheetData>
  <sheetProtection password="EF65" sheet="1" objects="1" scenarios="1"/>
  <mergeCells count="198">
    <mergeCell ref="A18:AR18"/>
    <mergeCell ref="A5:R6"/>
    <mergeCell ref="U4:Z4"/>
    <mergeCell ref="AD1:AR5"/>
    <mergeCell ref="A17:AR17"/>
    <mergeCell ref="B16:D16"/>
    <mergeCell ref="F16:J16"/>
    <mergeCell ref="A15:J15"/>
    <mergeCell ref="AG16:AR16"/>
    <mergeCell ref="AG15:AR15"/>
    <mergeCell ref="A66:AR66"/>
    <mergeCell ref="C62:P62"/>
    <mergeCell ref="Q62:Y62"/>
    <mergeCell ref="A64:AR64"/>
    <mergeCell ref="A65:AR65"/>
    <mergeCell ref="Q61:AA61"/>
    <mergeCell ref="AJ55:AN55"/>
    <mergeCell ref="AB58:AN63"/>
    <mergeCell ref="A57:AR57"/>
    <mergeCell ref="AO55:AR55"/>
    <mergeCell ref="AO58:AR61"/>
    <mergeCell ref="AO62:AP63"/>
    <mergeCell ref="AR62:AR63"/>
    <mergeCell ref="B58:Y60"/>
    <mergeCell ref="B61:P61"/>
    <mergeCell ref="AG54:AR54"/>
    <mergeCell ref="A56:AR56"/>
    <mergeCell ref="A54:V55"/>
    <mergeCell ref="Y55:AA55"/>
    <mergeCell ref="AC55:AE55"/>
    <mergeCell ref="AG55:AI55"/>
    <mergeCell ref="X53:AF53"/>
    <mergeCell ref="AG53:AN53"/>
    <mergeCell ref="AO53:AR53"/>
    <mergeCell ref="U1:Z1"/>
    <mergeCell ref="U2:Z2"/>
    <mergeCell ref="U3:Z3"/>
    <mergeCell ref="AE51:AO51"/>
    <mergeCell ref="AP51:AR51"/>
    <mergeCell ref="AE50:AR50"/>
    <mergeCell ref="W44:AR44"/>
    <mergeCell ref="B42:V42"/>
    <mergeCell ref="N41:O41"/>
    <mergeCell ref="W35:AR35"/>
    <mergeCell ref="W34:AR34"/>
    <mergeCell ref="T34:V34"/>
    <mergeCell ref="T35:V35"/>
    <mergeCell ref="P39:V39"/>
    <mergeCell ref="B36:H36"/>
    <mergeCell ref="B37:H37"/>
    <mergeCell ref="B40:V40"/>
    <mergeCell ref="I53:S53"/>
    <mergeCell ref="B52:H52"/>
    <mergeCell ref="B53:H53"/>
    <mergeCell ref="T53:V53"/>
    <mergeCell ref="I52:V52"/>
    <mergeCell ref="AE52:AR52"/>
    <mergeCell ref="I51:S51"/>
    <mergeCell ref="B51:H51"/>
    <mergeCell ref="T51:V51"/>
    <mergeCell ref="A50:V50"/>
    <mergeCell ref="X51:AD51"/>
    <mergeCell ref="I49:S49"/>
    <mergeCell ref="B49:H49"/>
    <mergeCell ref="T49:V49"/>
    <mergeCell ref="A48:V48"/>
    <mergeCell ref="W48:AR48"/>
    <mergeCell ref="X49:AD49"/>
    <mergeCell ref="I47:S47"/>
    <mergeCell ref="AE49:AO49"/>
    <mergeCell ref="AP49:AR49"/>
    <mergeCell ref="B46:H46"/>
    <mergeCell ref="B47:H47"/>
    <mergeCell ref="T46:V46"/>
    <mergeCell ref="T47:V47"/>
    <mergeCell ref="I46:S46"/>
    <mergeCell ref="W46:AR46"/>
    <mergeCell ref="X47:AF47"/>
    <mergeCell ref="AG47:AN47"/>
    <mergeCell ref="AO47:AR47"/>
    <mergeCell ref="W45:AR45"/>
    <mergeCell ref="N43:O43"/>
    <mergeCell ref="B43:M43"/>
    <mergeCell ref="P43:V43"/>
    <mergeCell ref="L45:S45"/>
    <mergeCell ref="B44:H44"/>
    <mergeCell ref="T45:V45"/>
    <mergeCell ref="B45:K45"/>
    <mergeCell ref="T44:V44"/>
    <mergeCell ref="I44:S44"/>
    <mergeCell ref="Y42:AR42"/>
    <mergeCell ref="AH43:AO43"/>
    <mergeCell ref="AP43:AR43"/>
    <mergeCell ref="Y43:AG43"/>
    <mergeCell ref="N39:O39"/>
    <mergeCell ref="AO39:AR39"/>
    <mergeCell ref="W36:AR36"/>
    <mergeCell ref="X37:AD37"/>
    <mergeCell ref="AE37:AN37"/>
    <mergeCell ref="AO37:AR37"/>
    <mergeCell ref="I36:V36"/>
    <mergeCell ref="T37:V37"/>
    <mergeCell ref="B38:V38"/>
    <mergeCell ref="B39:M39"/>
    <mergeCell ref="B34:H34"/>
    <mergeCell ref="B35:H35"/>
    <mergeCell ref="X40:AR40"/>
    <mergeCell ref="Y41:AR41"/>
    <mergeCell ref="I37:S37"/>
    <mergeCell ref="B41:M41"/>
    <mergeCell ref="P41:V41"/>
    <mergeCell ref="W38:AR38"/>
    <mergeCell ref="X39:AD39"/>
    <mergeCell ref="AE39:AN39"/>
    <mergeCell ref="T32:V32"/>
    <mergeCell ref="W32:AR32"/>
    <mergeCell ref="I34:S34"/>
    <mergeCell ref="I35:S35"/>
    <mergeCell ref="T33:V33"/>
    <mergeCell ref="X33:AF33"/>
    <mergeCell ref="AG33:AN33"/>
    <mergeCell ref="AO33:AR33"/>
    <mergeCell ref="I33:S33"/>
    <mergeCell ref="I32:S32"/>
    <mergeCell ref="B32:H32"/>
    <mergeCell ref="B33:H33"/>
    <mergeCell ref="AH29:AI29"/>
    <mergeCell ref="AK27:AN27"/>
    <mergeCell ref="AK29:AN29"/>
    <mergeCell ref="A31:AR31"/>
    <mergeCell ref="A28:E29"/>
    <mergeCell ref="F28:P28"/>
    <mergeCell ref="R28:AB28"/>
    <mergeCell ref="AE27:AF27"/>
    <mergeCell ref="AC23:AJ23"/>
    <mergeCell ref="AL23:AM23"/>
    <mergeCell ref="AO23:AR23"/>
    <mergeCell ref="A30:AB30"/>
    <mergeCell ref="AC30:AR30"/>
    <mergeCell ref="AE26:AN26"/>
    <mergeCell ref="AE28:AN28"/>
    <mergeCell ref="AO26:AR29"/>
    <mergeCell ref="AC26:AD29"/>
    <mergeCell ref="AE29:AF29"/>
    <mergeCell ref="R29:W29"/>
    <mergeCell ref="Y29:AB29"/>
    <mergeCell ref="F29:K29"/>
    <mergeCell ref="M29:P29"/>
    <mergeCell ref="AH27:AI27"/>
    <mergeCell ref="AC25:AR25"/>
    <mergeCell ref="A24:AB24"/>
    <mergeCell ref="AC24:AR24"/>
    <mergeCell ref="B25:AB25"/>
    <mergeCell ref="N26:O26"/>
    <mergeCell ref="P27:S27"/>
    <mergeCell ref="P23:S23"/>
    <mergeCell ref="U23:W23"/>
    <mergeCell ref="T22:W22"/>
    <mergeCell ref="X22:AB22"/>
    <mergeCell ref="Y23:AB23"/>
    <mergeCell ref="A19:AR19"/>
    <mergeCell ref="N22:O22"/>
    <mergeCell ref="P22:S22"/>
    <mergeCell ref="A20:AB20"/>
    <mergeCell ref="B21:AB21"/>
    <mergeCell ref="AC20:AR20"/>
    <mergeCell ref="AL21:AM21"/>
    <mergeCell ref="AC21:AJ21"/>
    <mergeCell ref="AO21:AR21"/>
    <mergeCell ref="AC22:AR22"/>
    <mergeCell ref="AB16:AE16"/>
    <mergeCell ref="Q16:Z16"/>
    <mergeCell ref="K16:O16"/>
    <mergeCell ref="K15:AE15"/>
    <mergeCell ref="AO12:AR12"/>
    <mergeCell ref="AH12:AM12"/>
    <mergeCell ref="AH11:AR11"/>
    <mergeCell ref="A14:C14"/>
    <mergeCell ref="E14:F14"/>
    <mergeCell ref="A13:F13"/>
    <mergeCell ref="H14:AI14"/>
    <mergeCell ref="H13:AI13"/>
    <mergeCell ref="AK14:AR14"/>
    <mergeCell ref="AK13:AR13"/>
    <mergeCell ref="A12:W12"/>
    <mergeCell ref="Y11:AB11"/>
    <mergeCell ref="Y12:AB12"/>
    <mergeCell ref="AD12:AF12"/>
    <mergeCell ref="AC11:AF11"/>
    <mergeCell ref="A10:W10"/>
    <mergeCell ref="Y10:AL10"/>
    <mergeCell ref="AN10:AR10"/>
    <mergeCell ref="A11:W11"/>
    <mergeCell ref="A1:R4"/>
    <mergeCell ref="A8:AR8"/>
    <mergeCell ref="A9:W9"/>
    <mergeCell ref="Y9:AL9"/>
    <mergeCell ref="AN9:AR9"/>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80"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F112"/>
  <sheetViews>
    <sheetView workbookViewId="0" topLeftCell="A1">
      <selection activeCell="B5" sqref="B5"/>
    </sheetView>
  </sheetViews>
  <sheetFormatPr defaultColWidth="9.140625" defaultRowHeight="12.75"/>
  <cols>
    <col min="1" max="4" width="24.00390625" style="3" customWidth="1"/>
    <col min="5" max="5" width="11.421875" style="27" bestFit="1" customWidth="1"/>
    <col min="6" max="27" width="9.140625" style="27" customWidth="1"/>
    <col min="28" max="16384" width="9.140625" style="3" customWidth="1"/>
  </cols>
  <sheetData>
    <row r="1" spans="1:6" ht="18" customHeight="1">
      <c r="A1" s="1606" t="s">
        <v>88</v>
      </c>
      <c r="B1" s="489"/>
      <c r="C1" s="489"/>
      <c r="D1" s="489"/>
      <c r="E1" s="29"/>
      <c r="F1" s="29"/>
    </row>
    <row r="2" spans="1:6" ht="18" customHeight="1">
      <c r="A2" s="1607"/>
      <c r="B2" s="1607"/>
      <c r="C2" s="1607"/>
      <c r="D2" s="1607"/>
      <c r="E2" s="29"/>
      <c r="F2" s="29"/>
    </row>
    <row r="3" spans="1:6" ht="18" customHeight="1">
      <c r="A3" s="4" t="s">
        <v>186</v>
      </c>
      <c r="B3" s="1608" t="str">
        <f>+CONCATENATE(ZAKL_DATA!B5," ",ZAKL_DATA!B4," ",ZAKL_DATA!B7)</f>
        <v>  </v>
      </c>
      <c r="C3" s="1609"/>
      <c r="D3" s="1609"/>
      <c r="F3" s="29"/>
    </row>
    <row r="4" spans="1:6" ht="18" customHeight="1">
      <c r="A4" s="1607"/>
      <c r="B4" s="462"/>
      <c r="C4" s="462"/>
      <c r="D4" s="462"/>
      <c r="F4" s="29"/>
    </row>
    <row r="5" spans="1:6" ht="18" customHeight="1">
      <c r="A5" s="4" t="s">
        <v>620</v>
      </c>
      <c r="B5" s="172">
        <f>+DAP3!D25</f>
        <v>0</v>
      </c>
      <c r="C5" s="1607"/>
      <c r="D5" s="1607"/>
      <c r="E5" s="29"/>
      <c r="F5" s="29"/>
    </row>
    <row r="6" spans="1:6" ht="18" customHeight="1" thickBot="1">
      <c r="A6" s="1610"/>
      <c r="B6" s="526"/>
      <c r="C6" s="526"/>
      <c r="D6" s="526"/>
      <c r="E6" s="29"/>
      <c r="F6" s="29"/>
    </row>
    <row r="7" spans="1:6" ht="18" customHeight="1">
      <c r="A7" s="30" t="s">
        <v>621</v>
      </c>
      <c r="B7" s="31" t="s">
        <v>622</v>
      </c>
      <c r="C7" s="31" t="s">
        <v>623</v>
      </c>
      <c r="D7" s="32" t="s">
        <v>624</v>
      </c>
      <c r="E7" s="33"/>
      <c r="F7" s="29"/>
    </row>
    <row r="8" spans="1:6" ht="18" customHeight="1" thickBot="1">
      <c r="A8" s="34"/>
      <c r="B8" s="35" t="s">
        <v>625</v>
      </c>
      <c r="C8" s="35" t="s">
        <v>626</v>
      </c>
      <c r="D8" s="36" t="s">
        <v>626</v>
      </c>
      <c r="E8" s="29"/>
      <c r="F8" s="29"/>
    </row>
    <row r="9" spans="1:6" ht="18" customHeight="1">
      <c r="A9" s="37">
        <v>40633</v>
      </c>
      <c r="B9" s="138">
        <f>+DAP3!D46</f>
        <v>0</v>
      </c>
      <c r="C9" s="138">
        <v>0</v>
      </c>
      <c r="D9" s="185">
        <v>0</v>
      </c>
      <c r="F9" s="29"/>
    </row>
    <row r="10" spans="1:6" ht="30.75" customHeight="1">
      <c r="A10" s="38" t="s">
        <v>449</v>
      </c>
      <c r="B10" s="138">
        <v>0</v>
      </c>
      <c r="C10" s="138">
        <f>+SP1!V63</f>
        <v>0</v>
      </c>
      <c r="D10" s="185">
        <f>-ZP!AE39</f>
        <v>19205</v>
      </c>
      <c r="F10" s="29"/>
    </row>
    <row r="11" spans="1:6" ht="18" customHeight="1">
      <c r="A11" s="37">
        <f>8+A9</f>
        <v>40641</v>
      </c>
      <c r="B11" s="138">
        <v>0</v>
      </c>
      <c r="C11" s="138">
        <v>0</v>
      </c>
      <c r="D11" s="185">
        <f>+ZP!AJ55</f>
        <v>0</v>
      </c>
      <c r="F11" s="29"/>
    </row>
    <row r="12" spans="1:6" ht="18" customHeight="1">
      <c r="A12" s="37">
        <f>+A11+12</f>
        <v>40653</v>
      </c>
      <c r="B12" s="138">
        <v>0</v>
      </c>
      <c r="C12" s="138">
        <f>+SP2!L33</f>
        <v>0</v>
      </c>
      <c r="D12" s="185">
        <v>0</v>
      </c>
      <c r="F12" s="29"/>
    </row>
    <row r="13" spans="1:6" ht="18" customHeight="1">
      <c r="A13" s="37">
        <f>22+A11</f>
        <v>40663</v>
      </c>
      <c r="B13" s="138">
        <v>0</v>
      </c>
      <c r="C13" s="138">
        <v>0</v>
      </c>
      <c r="D13" s="185">
        <v>0</v>
      </c>
      <c r="F13" s="29"/>
    </row>
    <row r="14" spans="1:6" ht="18" customHeight="1">
      <c r="A14" s="37">
        <f>+A13+8</f>
        <v>40671</v>
      </c>
      <c r="B14" s="138">
        <v>0</v>
      </c>
      <c r="C14" s="138">
        <v>0</v>
      </c>
      <c r="D14" s="185">
        <f>D11</f>
        <v>0</v>
      </c>
      <c r="F14" s="29"/>
    </row>
    <row r="15" spans="1:6" ht="18" customHeight="1">
      <c r="A15" s="37">
        <f>12+A14</f>
        <v>40683</v>
      </c>
      <c r="B15" s="138">
        <v>0</v>
      </c>
      <c r="C15" s="138">
        <f>+C12</f>
        <v>0</v>
      </c>
      <c r="D15" s="185">
        <v>0</v>
      </c>
      <c r="F15" s="29"/>
    </row>
    <row r="16" spans="1:6" ht="18" customHeight="1">
      <c r="A16" s="37">
        <f>31+A14</f>
        <v>40702</v>
      </c>
      <c r="B16" s="138">
        <v>0</v>
      </c>
      <c r="C16" s="138">
        <v>0</v>
      </c>
      <c r="D16" s="185">
        <f>D14</f>
        <v>0</v>
      </c>
      <c r="F16" s="29"/>
    </row>
    <row r="17" spans="1:4" ht="18" customHeight="1">
      <c r="A17" s="37">
        <f>8+A16-1</f>
        <v>40709</v>
      </c>
      <c r="B17" s="138">
        <f>CEILING(+A105*(IF($B$5&gt;150000,$B$5/4,0)+IF($B$5&gt;30000,$B$5*0.4,0)*IF($B$5&lt;150000,1,0)),100)</f>
        <v>0</v>
      </c>
      <c r="C17" s="138">
        <v>0</v>
      </c>
      <c r="D17" s="185">
        <v>0</v>
      </c>
    </row>
    <row r="18" spans="1:4" ht="18" customHeight="1">
      <c r="A18" s="37">
        <f>5+A17</f>
        <v>40714</v>
      </c>
      <c r="B18" s="138">
        <v>0</v>
      </c>
      <c r="C18" s="138">
        <f>+C15</f>
        <v>0</v>
      </c>
      <c r="D18" s="185">
        <v>0</v>
      </c>
    </row>
    <row r="19" spans="1:4" ht="18" customHeight="1">
      <c r="A19" s="37">
        <f>23+A17</f>
        <v>40732</v>
      </c>
      <c r="B19" s="138">
        <v>0</v>
      </c>
      <c r="C19" s="138">
        <v>0</v>
      </c>
      <c r="D19" s="185">
        <f>D16</f>
        <v>0</v>
      </c>
    </row>
    <row r="20" spans="1:4" ht="18" customHeight="1">
      <c r="A20" s="37">
        <f>12+A19</f>
        <v>40744</v>
      </c>
      <c r="B20" s="138">
        <v>0</v>
      </c>
      <c r="C20" s="138">
        <f>+C18</f>
        <v>0</v>
      </c>
      <c r="D20" s="185">
        <v>0</v>
      </c>
    </row>
    <row r="21" spans="1:4" ht="19.5" customHeight="1">
      <c r="A21" s="37">
        <f>31+A19</f>
        <v>40763</v>
      </c>
      <c r="B21" s="138">
        <v>0</v>
      </c>
      <c r="C21" s="138">
        <v>0</v>
      </c>
      <c r="D21" s="185">
        <f>D19</f>
        <v>0</v>
      </c>
    </row>
    <row r="22" spans="1:4" ht="19.5" customHeight="1">
      <c r="A22" s="37">
        <f>12+A21</f>
        <v>40775</v>
      </c>
      <c r="B22" s="138">
        <v>0</v>
      </c>
      <c r="C22" s="138">
        <f>+C20</f>
        <v>0</v>
      </c>
      <c r="D22" s="185">
        <v>0</v>
      </c>
    </row>
    <row r="23" spans="1:4" ht="18" customHeight="1">
      <c r="A23" s="37">
        <f>31+A21</f>
        <v>40794</v>
      </c>
      <c r="B23" s="138">
        <v>0</v>
      </c>
      <c r="C23" s="138">
        <v>0</v>
      </c>
      <c r="D23" s="185">
        <f>D21</f>
        <v>0</v>
      </c>
    </row>
    <row r="24" spans="1:4" ht="18" customHeight="1">
      <c r="A24" s="37">
        <f>7+A23</f>
        <v>40801</v>
      </c>
      <c r="B24" s="138">
        <f>CEILING(+A105*(IF($B$5&gt;150000,$B$5/4,0)),100)</f>
        <v>0</v>
      </c>
      <c r="C24" s="138">
        <v>0</v>
      </c>
      <c r="D24" s="185">
        <v>0</v>
      </c>
    </row>
    <row r="25" spans="1:4" ht="18" customHeight="1">
      <c r="A25" s="37">
        <f>5+A24</f>
        <v>40806</v>
      </c>
      <c r="B25" s="138">
        <v>0</v>
      </c>
      <c r="C25" s="138">
        <f>+C22</f>
        <v>0</v>
      </c>
      <c r="D25" s="185">
        <v>0</v>
      </c>
    </row>
    <row r="26" spans="1:4" ht="18" customHeight="1">
      <c r="A26" s="37">
        <f>23+A24</f>
        <v>40824</v>
      </c>
      <c r="B26" s="138">
        <v>0</v>
      </c>
      <c r="C26" s="138">
        <v>0</v>
      </c>
      <c r="D26" s="185">
        <f>D23</f>
        <v>0</v>
      </c>
    </row>
    <row r="27" spans="1:4" ht="18" customHeight="1">
      <c r="A27" s="37">
        <f>12+A26</f>
        <v>40836</v>
      </c>
      <c r="B27" s="138">
        <v>0</v>
      </c>
      <c r="C27" s="138">
        <f>+C25</f>
        <v>0</v>
      </c>
      <c r="D27" s="185">
        <v>0</v>
      </c>
    </row>
    <row r="28" spans="1:4" ht="18" customHeight="1">
      <c r="A28" s="37">
        <f>31+A26</f>
        <v>40855</v>
      </c>
      <c r="B28" s="138">
        <v>0</v>
      </c>
      <c r="C28" s="138">
        <v>0</v>
      </c>
      <c r="D28" s="185">
        <f>D26</f>
        <v>0</v>
      </c>
    </row>
    <row r="29" spans="1:4" ht="18" customHeight="1">
      <c r="A29" s="37">
        <f>12+A28</f>
        <v>40867</v>
      </c>
      <c r="B29" s="138">
        <v>0</v>
      </c>
      <c r="C29" s="138">
        <f>+C27</f>
        <v>0</v>
      </c>
      <c r="D29" s="185">
        <v>0</v>
      </c>
    </row>
    <row r="30" spans="1:4" ht="18" customHeight="1">
      <c r="A30" s="37">
        <f>30+A28</f>
        <v>40885</v>
      </c>
      <c r="B30" s="138">
        <v>0</v>
      </c>
      <c r="C30" s="138">
        <v>0</v>
      </c>
      <c r="D30" s="185">
        <f>D28</f>
        <v>0</v>
      </c>
    </row>
    <row r="31" spans="1:4" ht="18" customHeight="1">
      <c r="A31" s="37">
        <f>22+A30+1-16</f>
        <v>40892</v>
      </c>
      <c r="B31" s="138">
        <f>CEILING(+A105*(IF($B$5&gt;150000,$B$5/4,0)+IF($B$5&gt;30000,$B$5*0.4,0)*IF($B$5&lt;150000,1,0)),100)</f>
        <v>0</v>
      </c>
      <c r="C31" s="138">
        <v>0</v>
      </c>
      <c r="D31" s="185">
        <v>0</v>
      </c>
    </row>
    <row r="32" spans="1:4" ht="18" customHeight="1">
      <c r="A32" s="37">
        <f>5+A31</f>
        <v>40897</v>
      </c>
      <c r="B32" s="138">
        <v>0</v>
      </c>
      <c r="C32" s="138">
        <f>+C29</f>
        <v>0</v>
      </c>
      <c r="D32" s="185">
        <v>0</v>
      </c>
    </row>
    <row r="33" spans="1:4" ht="18" customHeight="1">
      <c r="A33" s="39">
        <f>24+A31</f>
        <v>40916</v>
      </c>
      <c r="B33" s="186">
        <v>0</v>
      </c>
      <c r="C33" s="138">
        <v>0</v>
      </c>
      <c r="D33" s="185">
        <f>D30</f>
        <v>0</v>
      </c>
    </row>
    <row r="34" spans="1:4" ht="18" customHeight="1">
      <c r="A34" s="37">
        <f>12+A33</f>
        <v>40928</v>
      </c>
      <c r="B34" s="186">
        <v>0</v>
      </c>
      <c r="C34" s="138">
        <f>+C32</f>
        <v>0</v>
      </c>
      <c r="D34" s="185">
        <v>0</v>
      </c>
    </row>
    <row r="35" spans="1:4" ht="18" customHeight="1">
      <c r="A35" s="39">
        <f>31+A33</f>
        <v>40947</v>
      </c>
      <c r="B35" s="186">
        <v>0</v>
      </c>
      <c r="C35" s="138">
        <v>0</v>
      </c>
      <c r="D35" s="185">
        <f>D33</f>
        <v>0</v>
      </c>
    </row>
    <row r="36" spans="1:4" ht="18" customHeight="1">
      <c r="A36" s="37">
        <f>12+A35</f>
        <v>40959</v>
      </c>
      <c r="B36" s="186">
        <v>0</v>
      </c>
      <c r="C36" s="138">
        <f>+C34</f>
        <v>0</v>
      </c>
      <c r="D36" s="185">
        <v>0</v>
      </c>
    </row>
    <row r="37" spans="1:4" ht="18" customHeight="1">
      <c r="A37" s="39">
        <f>29+A35</f>
        <v>40976</v>
      </c>
      <c r="B37" s="186">
        <v>0</v>
      </c>
      <c r="C37" s="138">
        <v>0</v>
      </c>
      <c r="D37" s="185">
        <f>D35</f>
        <v>0</v>
      </c>
    </row>
    <row r="38" spans="1:4" ht="18" customHeight="1">
      <c r="A38" s="436">
        <f>7+A37</f>
        <v>40983</v>
      </c>
      <c r="B38" s="437">
        <f>CEILING(+A105*(IF($B$5&gt;150000,$B$5/4,0)),100)</f>
        <v>0</v>
      </c>
      <c r="C38" s="437">
        <v>0</v>
      </c>
      <c r="D38" s="438">
        <v>0</v>
      </c>
    </row>
    <row r="39" spans="1:4" ht="18" customHeight="1" thickBot="1">
      <c r="A39" s="40">
        <f>5+A38</f>
        <v>40988</v>
      </c>
      <c r="B39" s="187">
        <v>0</v>
      </c>
      <c r="C39" s="187">
        <f>+C36</f>
        <v>0</v>
      </c>
      <c r="D39" s="188">
        <v>0</v>
      </c>
    </row>
    <row r="40" spans="1:4" ht="29.25" customHeight="1" thickBot="1">
      <c r="A40" s="1600" t="s">
        <v>555</v>
      </c>
      <c r="B40" s="1601"/>
      <c r="C40" s="1601"/>
      <c r="D40" s="1601"/>
    </row>
    <row r="41" spans="1:4" ht="17.25" customHeight="1" thickBot="1">
      <c r="A41" s="1602" t="s">
        <v>187</v>
      </c>
      <c r="B41" s="1603"/>
      <c r="C41" s="1603"/>
      <c r="D41" s="1603"/>
    </row>
    <row r="42" spans="1:4" ht="18" customHeight="1">
      <c r="A42" s="1604" t="str">
        <f>+DAP1!A44</f>
        <v>Formulář zpracovala ASPEKT HM, daňová, účetní a auditorská kancelář, www.danovapriznani.cz, business.center.cz</v>
      </c>
      <c r="B42" s="1605"/>
      <c r="C42" s="1605"/>
      <c r="D42" s="1605"/>
    </row>
    <row r="43" spans="1:4" ht="12.75">
      <c r="A43" s="41"/>
      <c r="B43" s="27"/>
      <c r="C43" s="27"/>
      <c r="D43" s="27"/>
    </row>
    <row r="44" spans="1:4" ht="12.75">
      <c r="A44" s="41"/>
      <c r="B44" s="27"/>
      <c r="C44" s="27"/>
      <c r="D44" s="27"/>
    </row>
    <row r="45" spans="1:4" ht="12.75">
      <c r="A45" s="41"/>
      <c r="B45" s="27"/>
      <c r="C45" s="27"/>
      <c r="D45" s="27"/>
    </row>
    <row r="46" spans="1:4" ht="12.75">
      <c r="A46" s="27"/>
      <c r="B46" s="27"/>
      <c r="C46" s="27"/>
      <c r="D46" s="27"/>
    </row>
    <row r="47" spans="1:4" ht="12.75">
      <c r="A47" s="27"/>
      <c r="B47" s="27"/>
      <c r="C47" s="27"/>
      <c r="D47" s="27"/>
    </row>
    <row r="48" spans="1:4" ht="12.75">
      <c r="A48" s="27"/>
      <c r="B48" s="27"/>
      <c r="C48" s="27"/>
      <c r="D48" s="27"/>
    </row>
    <row r="49" spans="1:4" ht="12.75">
      <c r="A49" s="27"/>
      <c r="B49" s="27"/>
      <c r="C49" s="27"/>
      <c r="D49" s="27"/>
    </row>
    <row r="50" spans="1:4" ht="12.75">
      <c r="A50" s="27"/>
      <c r="B50" s="27"/>
      <c r="C50" s="27"/>
      <c r="D50" s="27"/>
    </row>
    <row r="51" spans="1:4" ht="12.75">
      <c r="A51" s="27"/>
      <c r="B51" s="27"/>
      <c r="C51" s="27"/>
      <c r="D51" s="27"/>
    </row>
    <row r="52" spans="1:4" ht="12.75">
      <c r="A52" s="27"/>
      <c r="B52" s="27"/>
      <c r="C52" s="27"/>
      <c r="D52" s="27"/>
    </row>
    <row r="53" spans="1:4" ht="12.75">
      <c r="A53" s="27"/>
      <c r="B53" s="27"/>
      <c r="C53" s="27"/>
      <c r="D53" s="27"/>
    </row>
    <row r="54" spans="1:4" ht="12.75">
      <c r="A54" s="27"/>
      <c r="B54" s="27"/>
      <c r="C54" s="27"/>
      <c r="D54" s="27"/>
    </row>
    <row r="55" spans="1:4" ht="12.75">
      <c r="A55" s="27"/>
      <c r="B55" s="27"/>
      <c r="C55" s="27"/>
      <c r="D55" s="27"/>
    </row>
    <row r="56" spans="1:4" ht="12.75">
      <c r="A56" s="27"/>
      <c r="B56" s="27"/>
      <c r="C56" s="27"/>
      <c r="D56" s="27"/>
    </row>
    <row r="57" spans="1:4" ht="12.75">
      <c r="A57" s="27"/>
      <c r="B57" s="27"/>
      <c r="C57" s="27"/>
      <c r="D57" s="27"/>
    </row>
    <row r="58" spans="1:4" ht="12.75">
      <c r="A58" s="27"/>
      <c r="B58" s="27"/>
      <c r="C58" s="27"/>
      <c r="D58" s="27"/>
    </row>
    <row r="59" spans="1:4" ht="12.75">
      <c r="A59" s="27"/>
      <c r="B59" s="27"/>
      <c r="C59" s="27"/>
      <c r="D59" s="27"/>
    </row>
    <row r="60" spans="1:4" ht="12.75">
      <c r="A60" s="27"/>
      <c r="B60" s="27"/>
      <c r="C60" s="27"/>
      <c r="D60" s="27"/>
    </row>
    <row r="61" spans="1:4" ht="12.75">
      <c r="A61" s="27"/>
      <c r="B61" s="27"/>
      <c r="C61" s="27"/>
      <c r="D61" s="27"/>
    </row>
    <row r="62" spans="1:4" ht="12.75">
      <c r="A62" s="27"/>
      <c r="B62" s="27"/>
      <c r="C62" s="27"/>
      <c r="D62" s="27"/>
    </row>
    <row r="63" spans="1:4" ht="12.75">
      <c r="A63" s="27"/>
      <c r="B63" s="27"/>
      <c r="C63" s="27"/>
      <c r="D63" s="27"/>
    </row>
    <row r="64" spans="1:4" ht="12.75">
      <c r="A64" s="27"/>
      <c r="B64" s="27"/>
      <c r="C64" s="27"/>
      <c r="D64" s="27"/>
    </row>
    <row r="65" spans="1:4" ht="12.75">
      <c r="A65" s="27"/>
      <c r="B65" s="27"/>
      <c r="C65" s="27"/>
      <c r="D65" s="27"/>
    </row>
    <row r="66" spans="1:4" ht="12.75">
      <c r="A66" s="27"/>
      <c r="B66" s="27"/>
      <c r="C66" s="27"/>
      <c r="D66" s="27"/>
    </row>
    <row r="67" spans="1:4" ht="12.75">
      <c r="A67" s="27"/>
      <c r="B67" s="27"/>
      <c r="C67" s="27"/>
      <c r="D67" s="27"/>
    </row>
    <row r="68" spans="1:4" ht="12.75">
      <c r="A68" s="27"/>
      <c r="B68" s="27"/>
      <c r="C68" s="27"/>
      <c r="D68" s="27"/>
    </row>
    <row r="69" spans="1:4" ht="12.75">
      <c r="A69" s="27"/>
      <c r="B69" s="27"/>
      <c r="C69" s="27"/>
      <c r="D69" s="27"/>
    </row>
    <row r="70" spans="1:4" ht="12.75">
      <c r="A70" s="27"/>
      <c r="B70" s="27"/>
      <c r="C70" s="27"/>
      <c r="D70" s="27"/>
    </row>
    <row r="71" spans="1:4" ht="12.75">
      <c r="A71" s="27"/>
      <c r="B71" s="27"/>
      <c r="C71" s="27"/>
      <c r="D71" s="27"/>
    </row>
    <row r="72" spans="1:4" ht="12.75">
      <c r="A72" s="27"/>
      <c r="B72" s="27"/>
      <c r="C72" s="27"/>
      <c r="D72" s="27"/>
    </row>
    <row r="73" spans="1:4" ht="12.75">
      <c r="A73" s="27"/>
      <c r="B73" s="27"/>
      <c r="C73" s="27"/>
      <c r="D73" s="27"/>
    </row>
    <row r="74" spans="1:4" ht="12.75">
      <c r="A74" s="27"/>
      <c r="B74" s="27"/>
      <c r="C74" s="27"/>
      <c r="D74" s="27"/>
    </row>
    <row r="75" spans="1:4" ht="12.75">
      <c r="A75" s="27"/>
      <c r="B75" s="27"/>
      <c r="C75" s="27"/>
      <c r="D75" s="27"/>
    </row>
    <row r="76" spans="1:4" ht="12.75">
      <c r="A76" s="27"/>
      <c r="B76" s="27"/>
      <c r="C76" s="27"/>
      <c r="D76" s="27"/>
    </row>
    <row r="77" spans="1:4" ht="12.75">
      <c r="A77" s="27"/>
      <c r="B77" s="27"/>
      <c r="C77" s="27"/>
      <c r="D77" s="27"/>
    </row>
    <row r="78" spans="1:4" ht="12.75">
      <c r="A78" s="27"/>
      <c r="B78" s="27"/>
      <c r="C78" s="27"/>
      <c r="D78" s="27"/>
    </row>
    <row r="79" spans="1:4" ht="12.75">
      <c r="A79" s="27"/>
      <c r="B79" s="27"/>
      <c r="C79" s="27"/>
      <c r="D79" s="27"/>
    </row>
    <row r="80" spans="1:4" ht="12.75">
      <c r="A80" s="27"/>
      <c r="B80" s="27"/>
      <c r="C80" s="27"/>
      <c r="D80" s="27"/>
    </row>
    <row r="81" spans="1:4" ht="12.75">
      <c r="A81" s="27"/>
      <c r="B81" s="27"/>
      <c r="C81" s="27"/>
      <c r="D81" s="27"/>
    </row>
    <row r="82" spans="1:4" ht="12.75">
      <c r="A82" s="27"/>
      <c r="B82" s="27"/>
      <c r="C82" s="27"/>
      <c r="D82" s="27"/>
    </row>
    <row r="83" spans="1:4" ht="12.75">
      <c r="A83" s="27"/>
      <c r="B83" s="27"/>
      <c r="C83" s="27"/>
      <c r="D83" s="27"/>
    </row>
    <row r="84" spans="1:4" ht="12.75">
      <c r="A84" s="27"/>
      <c r="B84" s="27"/>
      <c r="C84" s="27"/>
      <c r="D84" s="27"/>
    </row>
    <row r="85" spans="1:4" ht="12.75">
      <c r="A85" s="27"/>
      <c r="B85" s="27"/>
      <c r="C85" s="27"/>
      <c r="D85" s="27"/>
    </row>
    <row r="86" spans="1:4" ht="12.75">
      <c r="A86" s="27"/>
      <c r="B86" s="27"/>
      <c r="C86" s="27"/>
      <c r="D86" s="27"/>
    </row>
    <row r="87" spans="1:4" ht="12.75">
      <c r="A87" s="27"/>
      <c r="B87" s="27"/>
      <c r="C87" s="27"/>
      <c r="D87" s="27"/>
    </row>
    <row r="88" spans="1:4" ht="12.75">
      <c r="A88" s="27"/>
      <c r="B88" s="27"/>
      <c r="C88" s="27"/>
      <c r="D88" s="27"/>
    </row>
    <row r="89" spans="1:4" ht="12.75">
      <c r="A89" s="27"/>
      <c r="B89" s="27"/>
      <c r="C89" s="27"/>
      <c r="D89" s="27"/>
    </row>
    <row r="90" spans="1:4" ht="12.75">
      <c r="A90" s="27"/>
      <c r="B90" s="27"/>
      <c r="C90" s="27"/>
      <c r="D90" s="27"/>
    </row>
    <row r="91" spans="1:4" ht="12.75">
      <c r="A91" s="27"/>
      <c r="B91" s="27"/>
      <c r="C91" s="27"/>
      <c r="D91" s="27"/>
    </row>
    <row r="92" spans="1:4" ht="12.75">
      <c r="A92" s="27"/>
      <c r="B92" s="27"/>
      <c r="C92" s="27"/>
      <c r="D92" s="27"/>
    </row>
    <row r="93" spans="1:4" ht="12.75">
      <c r="A93" s="27"/>
      <c r="B93" s="27"/>
      <c r="C93" s="27"/>
      <c r="D93" s="27"/>
    </row>
    <row r="94" spans="1:4" ht="12.75">
      <c r="A94" s="27"/>
      <c r="B94" s="27"/>
      <c r="C94" s="27"/>
      <c r="D94" s="27"/>
    </row>
    <row r="95" spans="1:4" ht="12.75">
      <c r="A95" s="27"/>
      <c r="B95" s="27"/>
      <c r="C95" s="27"/>
      <c r="D95" s="27"/>
    </row>
    <row r="96" spans="1:4" ht="12.75">
      <c r="A96" s="27"/>
      <c r="B96" s="27"/>
      <c r="C96" s="27"/>
      <c r="D96" s="27"/>
    </row>
    <row r="97" spans="1:4" ht="12.75">
      <c r="A97" s="27"/>
      <c r="B97" s="27"/>
      <c r="C97" s="27"/>
      <c r="D97" s="27"/>
    </row>
    <row r="98" spans="1:4" ht="12.75">
      <c r="A98" s="27"/>
      <c r="B98" s="27"/>
      <c r="C98" s="27"/>
      <c r="D98" s="27"/>
    </row>
    <row r="99" spans="1:4" ht="12.75">
      <c r="A99" s="27"/>
      <c r="B99" s="27"/>
      <c r="C99" s="27"/>
      <c r="D99" s="27"/>
    </row>
    <row r="100" spans="1:4" ht="12.75">
      <c r="A100" s="27"/>
      <c r="B100" s="27"/>
      <c r="C100" s="27"/>
      <c r="D100" s="27"/>
    </row>
    <row r="101" spans="1:4" ht="12.75">
      <c r="A101" s="27"/>
      <c r="B101" s="27"/>
      <c r="C101" s="27"/>
      <c r="D101" s="27"/>
    </row>
    <row r="102" spans="1:4" ht="12.75">
      <c r="A102" s="27"/>
      <c r="B102" s="27"/>
      <c r="C102" s="27"/>
      <c r="D102" s="27"/>
    </row>
    <row r="103" spans="1:4" ht="12.75">
      <c r="A103" s="27"/>
      <c r="B103" s="27"/>
      <c r="C103" s="27"/>
      <c r="D103" s="27"/>
    </row>
    <row r="104" spans="1:4" ht="12.75">
      <c r="A104" s="27"/>
      <c r="B104" s="27"/>
      <c r="C104" s="27"/>
      <c r="D104" s="27"/>
    </row>
    <row r="105" spans="1:4" ht="12.75">
      <c r="A105" s="27">
        <f>+IF(DAP2!E10&lt;0.5*DAP2!E18,+IF(DAP2!E10/DAP2!E18&gt;0.15,0.5,1),0)</f>
        <v>0</v>
      </c>
      <c r="B105" s="27"/>
      <c r="C105" s="27"/>
      <c r="D105" s="27"/>
    </row>
    <row r="106" spans="1:4" ht="12.75">
      <c r="A106" s="27"/>
      <c r="B106" s="27"/>
      <c r="C106" s="27"/>
      <c r="D106" s="27"/>
    </row>
    <row r="107" spans="1:4" ht="12.75">
      <c r="A107" s="27"/>
      <c r="B107" s="27"/>
      <c r="C107" s="27"/>
      <c r="D107" s="27"/>
    </row>
    <row r="108" spans="1:4" ht="12.75">
      <c r="A108" s="27"/>
      <c r="B108" s="27"/>
      <c r="C108" s="27"/>
      <c r="D108" s="27"/>
    </row>
    <row r="109" spans="1:4" ht="12.75">
      <c r="A109" s="27"/>
      <c r="B109" s="27"/>
      <c r="C109" s="27"/>
      <c r="D109" s="27"/>
    </row>
    <row r="110" spans="1:4" ht="12.75">
      <c r="A110" s="27"/>
      <c r="B110" s="27"/>
      <c r="C110" s="27"/>
      <c r="D110" s="27"/>
    </row>
    <row r="111" spans="1:4" ht="12.75">
      <c r="A111" s="27"/>
      <c r="B111" s="27"/>
      <c r="C111" s="27"/>
      <c r="D111" s="27"/>
    </row>
    <row r="112" spans="1:4" ht="12.75">
      <c r="A112" s="27"/>
      <c r="B112" s="27"/>
      <c r="C112" s="27"/>
      <c r="D112" s="27"/>
    </row>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row r="175" s="27" customFormat="1" ht="12.75"/>
  </sheetData>
  <sheetProtection password="EF65" sheet="1" objects="1" scenarios="1"/>
  <mergeCells count="9">
    <mergeCell ref="A40:D40"/>
    <mergeCell ref="A41:D41"/>
    <mergeCell ref="A42:D42"/>
    <mergeCell ref="A1:D1"/>
    <mergeCell ref="A2:D2"/>
    <mergeCell ref="B3:D3"/>
    <mergeCell ref="A4:D4"/>
    <mergeCell ref="C5:D5"/>
    <mergeCell ref="A6:D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workbookViewId="0" topLeftCell="A1">
      <selection activeCell="B4" sqref="B4"/>
    </sheetView>
  </sheetViews>
  <sheetFormatPr defaultColWidth="9.140625" defaultRowHeight="12.75"/>
  <cols>
    <col min="1" max="1" width="28.140625" style="93" customWidth="1"/>
    <col min="2" max="2" width="65.7109375" style="93" customWidth="1"/>
    <col min="3" max="3" width="3.00390625" style="93" customWidth="1"/>
    <col min="4" max="4" width="65.7109375" style="93" customWidth="1"/>
    <col min="5" max="5" width="28.28125" style="93" customWidth="1"/>
    <col min="6" max="37" width="9.140625" style="28" customWidth="1"/>
  </cols>
  <sheetData>
    <row r="1" spans="1:37" s="182" customFormat="1" ht="18">
      <c r="A1" s="455" t="s">
        <v>679</v>
      </c>
      <c r="B1" s="456"/>
      <c r="C1" s="456"/>
      <c r="D1" s="456"/>
      <c r="E1" s="456"/>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row>
    <row r="2" spans="1:37" s="182" customFormat="1" ht="18">
      <c r="A2" s="348"/>
      <c r="B2" s="349" t="s">
        <v>523</v>
      </c>
      <c r="C2" s="350"/>
      <c r="D2" s="384" t="s">
        <v>524</v>
      </c>
      <c r="E2" s="351"/>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row>
    <row r="3" spans="1:37" s="182" customFormat="1" ht="15.75" customHeight="1">
      <c r="A3" s="238"/>
      <c r="B3" s="239" t="s">
        <v>680</v>
      </c>
      <c r="C3" s="183"/>
      <c r="D3" s="239" t="s">
        <v>684</v>
      </c>
      <c r="E3" s="235"/>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row>
    <row r="4" spans="1:37" s="182" customFormat="1" ht="15.75" customHeight="1">
      <c r="A4" s="240" t="s">
        <v>705</v>
      </c>
      <c r="B4" s="252"/>
      <c r="C4" s="241"/>
      <c r="D4" s="459"/>
      <c r="E4" s="183" t="s">
        <v>685</v>
      </c>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row>
    <row r="5" spans="1:37" s="182" customFormat="1" ht="15.75" customHeight="1">
      <c r="A5" s="240" t="s">
        <v>706</v>
      </c>
      <c r="B5" s="253"/>
      <c r="C5" s="242"/>
      <c r="D5" s="460"/>
      <c r="E5" s="183"/>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row>
    <row r="6" spans="1:37" s="182" customFormat="1" ht="15.75" customHeight="1">
      <c r="A6" s="240" t="s">
        <v>691</v>
      </c>
      <c r="B6" s="253"/>
      <c r="C6" s="242"/>
      <c r="D6" s="460"/>
      <c r="E6" s="183"/>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row>
    <row r="7" spans="1:37" s="182" customFormat="1" ht="15.75" customHeight="1">
      <c r="A7" s="240" t="s">
        <v>692</v>
      </c>
      <c r="B7" s="253"/>
      <c r="C7" s="242"/>
      <c r="D7" s="254"/>
      <c r="E7" s="183" t="s">
        <v>687</v>
      </c>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row>
    <row r="8" spans="1:37" s="182" customFormat="1" ht="15.75" customHeight="1">
      <c r="A8" s="240" t="s">
        <v>681</v>
      </c>
      <c r="B8" s="255"/>
      <c r="C8" s="242"/>
      <c r="D8" s="254"/>
      <c r="E8" s="183"/>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row>
    <row r="9" spans="1:37" s="182" customFormat="1" ht="15.75" customHeight="1">
      <c r="A9" s="240" t="s">
        <v>682</v>
      </c>
      <c r="B9" s="256"/>
      <c r="C9" s="242"/>
      <c r="D9" s="254"/>
      <c r="E9" s="183"/>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row>
    <row r="10" spans="1:37" s="182" customFormat="1" ht="15.75" customHeight="1">
      <c r="A10" s="240" t="s">
        <v>686</v>
      </c>
      <c r="B10" s="256"/>
      <c r="C10" s="242"/>
      <c r="D10" s="257"/>
      <c r="E10" s="183" t="s">
        <v>686</v>
      </c>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row>
    <row r="11" spans="1:37" s="182" customFormat="1" ht="15.75" customHeight="1">
      <c r="A11" s="240" t="s">
        <v>701</v>
      </c>
      <c r="B11" s="256"/>
      <c r="C11" s="242"/>
      <c r="D11" s="254"/>
      <c r="E11" s="183"/>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row>
    <row r="12" spans="1:37" s="182" customFormat="1" ht="15.75" customHeight="1">
      <c r="A12" s="240"/>
      <c r="B12" s="432" t="s">
        <v>40</v>
      </c>
      <c r="C12" s="430"/>
      <c r="D12" s="431"/>
      <c r="E12" s="183"/>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row>
    <row r="13" spans="1:37" s="182" customFormat="1" ht="15.75" customHeight="1">
      <c r="A13" s="240" t="s">
        <v>690</v>
      </c>
      <c r="B13" s="258"/>
      <c r="C13" s="243"/>
      <c r="D13" s="259"/>
      <c r="E13" s="244" t="s">
        <v>704</v>
      </c>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row>
    <row r="14" spans="1:37" s="182" customFormat="1" ht="15.75" customHeight="1">
      <c r="A14" s="240"/>
      <c r="B14" s="258"/>
      <c r="C14" s="242"/>
      <c r="D14" s="259"/>
      <c r="E14" s="183" t="s">
        <v>705</v>
      </c>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row>
    <row r="15" spans="1:37" s="182" customFormat="1" ht="15.75" customHeight="1">
      <c r="A15" s="245" t="s">
        <v>710</v>
      </c>
      <c r="B15" s="258"/>
      <c r="C15" s="242"/>
      <c r="D15" s="259"/>
      <c r="E15" s="183" t="s">
        <v>706</v>
      </c>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row>
    <row r="16" spans="1:37" s="182" customFormat="1" ht="15.75" customHeight="1">
      <c r="A16" s="240" t="s">
        <v>601</v>
      </c>
      <c r="B16" s="258"/>
      <c r="C16" s="242"/>
      <c r="D16" s="259"/>
      <c r="E16" s="183" t="s">
        <v>692</v>
      </c>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row>
    <row r="17" spans="1:37" s="182" customFormat="1" ht="15.75" customHeight="1">
      <c r="A17" s="240" t="s">
        <v>688</v>
      </c>
      <c r="B17" s="374"/>
      <c r="C17" s="242"/>
      <c r="D17" s="259"/>
      <c r="E17" s="183" t="s">
        <v>707</v>
      </c>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row>
    <row r="18" spans="1:37" s="182" customFormat="1" ht="15.75" customHeight="1">
      <c r="A18" s="240" t="s">
        <v>689</v>
      </c>
      <c r="B18" s="258"/>
      <c r="C18" s="242"/>
      <c r="D18" s="259"/>
      <c r="E18" s="183"/>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row>
    <row r="19" spans="1:37" s="182" customFormat="1" ht="15.75" customHeight="1">
      <c r="A19" s="240" t="s">
        <v>677</v>
      </c>
      <c r="B19" s="260"/>
      <c r="C19" s="243"/>
      <c r="D19" s="259"/>
      <c r="E19" s="244" t="s">
        <v>699</v>
      </c>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row>
    <row r="20" spans="1:37" s="182" customFormat="1" ht="15.75" customHeight="1">
      <c r="A20" s="240" t="s">
        <v>694</v>
      </c>
      <c r="B20" s="258"/>
      <c r="C20" s="242"/>
      <c r="D20" s="259"/>
      <c r="E20" s="183" t="s">
        <v>705</v>
      </c>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row>
    <row r="21" spans="1:37" s="182" customFormat="1" ht="15.75" customHeight="1">
      <c r="A21" s="240" t="s">
        <v>702</v>
      </c>
      <c r="B21" s="258"/>
      <c r="C21" s="242"/>
      <c r="D21" s="259"/>
      <c r="E21" s="183" t="s">
        <v>706</v>
      </c>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row>
    <row r="22" spans="1:37" s="182" customFormat="1" ht="15.75" customHeight="1">
      <c r="A22" s="240"/>
      <c r="B22" s="258"/>
      <c r="C22" s="242"/>
      <c r="D22" s="259"/>
      <c r="E22" s="183" t="s">
        <v>692</v>
      </c>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row>
    <row r="23" spans="1:37" s="182" customFormat="1" ht="15.75" customHeight="1">
      <c r="A23" s="245" t="s">
        <v>711</v>
      </c>
      <c r="B23" s="258"/>
      <c r="C23" s="242"/>
      <c r="D23" s="261"/>
      <c r="E23" s="183" t="s">
        <v>693</v>
      </c>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row>
    <row r="24" spans="1:37" s="182" customFormat="1" ht="15.75" customHeight="1">
      <c r="A24" s="240"/>
      <c r="B24" s="258"/>
      <c r="C24" s="242"/>
      <c r="D24" s="259"/>
      <c r="E24" s="183" t="s">
        <v>683</v>
      </c>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row>
    <row r="25" spans="1:37" s="182" customFormat="1" ht="15.75" customHeight="1">
      <c r="A25" s="240" t="s">
        <v>693</v>
      </c>
      <c r="B25" s="262"/>
      <c r="C25" s="242"/>
      <c r="D25" s="263"/>
      <c r="E25" s="183" t="s">
        <v>688</v>
      </c>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row>
    <row r="26" spans="1:37" s="182" customFormat="1" ht="15.75" customHeight="1">
      <c r="A26" s="240" t="s">
        <v>703</v>
      </c>
      <c r="B26" s="262"/>
      <c r="C26" s="242"/>
      <c r="D26" s="259"/>
      <c r="E26" s="183" t="s">
        <v>689</v>
      </c>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row>
    <row r="27" spans="1:37" s="182" customFormat="1" ht="15.75" customHeight="1">
      <c r="A27" s="240" t="s">
        <v>254</v>
      </c>
      <c r="B27" s="264"/>
      <c r="C27" s="242"/>
      <c r="D27" s="265"/>
      <c r="E27" s="183" t="s">
        <v>677</v>
      </c>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row>
    <row r="28" spans="1:37" s="182" customFormat="1" ht="15.75" customHeight="1">
      <c r="A28" s="240"/>
      <c r="B28" s="258"/>
      <c r="C28" s="242"/>
      <c r="D28" s="259"/>
      <c r="E28" s="183"/>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row>
    <row r="29" spans="1:37" s="182" customFormat="1" ht="15.75" customHeight="1">
      <c r="A29" s="240" t="s">
        <v>700</v>
      </c>
      <c r="B29" s="458"/>
      <c r="C29" s="243"/>
      <c r="D29" s="259"/>
      <c r="E29" s="244" t="s">
        <v>708</v>
      </c>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row>
    <row r="30" spans="1:37" s="182" customFormat="1" ht="15.75" customHeight="1">
      <c r="A30" s="240"/>
      <c r="B30" s="458"/>
      <c r="C30" s="242"/>
      <c r="D30" s="259"/>
      <c r="E30" s="183" t="s">
        <v>705</v>
      </c>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row>
    <row r="31" spans="1:37" s="182" customFormat="1" ht="15.75" customHeight="1">
      <c r="A31" s="245" t="s">
        <v>696</v>
      </c>
      <c r="B31" s="258"/>
      <c r="C31" s="242"/>
      <c r="D31" s="259"/>
      <c r="E31" s="183" t="s">
        <v>706</v>
      </c>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row>
    <row r="32" spans="1:37" s="182" customFormat="1" ht="15.75" customHeight="1">
      <c r="A32" s="240" t="s">
        <v>695</v>
      </c>
      <c r="B32" s="260"/>
      <c r="C32" s="242"/>
      <c r="D32" s="259"/>
      <c r="E32" s="183" t="s">
        <v>692</v>
      </c>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row>
    <row r="33" spans="1:37" s="182" customFormat="1" ht="15.75" customHeight="1">
      <c r="A33" s="240" t="s">
        <v>697</v>
      </c>
      <c r="B33" s="260"/>
      <c r="C33" s="242"/>
      <c r="D33" s="261"/>
      <c r="E33" s="183" t="s">
        <v>693</v>
      </c>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row>
    <row r="34" spans="1:37" s="182" customFormat="1" ht="15.75" customHeight="1">
      <c r="A34" s="240" t="s">
        <v>698</v>
      </c>
      <c r="B34" s="258"/>
      <c r="C34" s="242"/>
      <c r="D34" s="261"/>
      <c r="E34" s="183" t="s">
        <v>709</v>
      </c>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row>
    <row r="35" spans="1:37" s="182" customFormat="1" ht="15.75" customHeight="1">
      <c r="A35" s="240"/>
      <c r="B35" s="258"/>
      <c r="C35" s="242"/>
      <c r="D35" s="266"/>
      <c r="E35" s="183" t="s">
        <v>254</v>
      </c>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row>
    <row r="36" spans="1:37" s="182" customFormat="1" ht="15.75" customHeight="1">
      <c r="A36" s="240"/>
      <c r="B36" s="267"/>
      <c r="C36" s="246"/>
      <c r="D36" s="268"/>
      <c r="E36" s="183"/>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row>
    <row r="37" spans="1:37" s="182" customFormat="1" ht="12.75">
      <c r="A37" s="457" t="s">
        <v>715</v>
      </c>
      <c r="B37" s="456"/>
      <c r="C37" s="456"/>
      <c r="D37" s="456"/>
      <c r="E37" s="456"/>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row>
    <row r="38" spans="1:37" s="182" customFormat="1" ht="12.75">
      <c r="A38" s="247"/>
      <c r="B38" s="248" t="s">
        <v>713</v>
      </c>
      <c r="C38" s="183"/>
      <c r="D38" s="433" t="s">
        <v>716</v>
      </c>
      <c r="E38" s="4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H38" s="134"/>
      <c r="AI38" s="134"/>
      <c r="AJ38" s="134"/>
      <c r="AK38" s="134"/>
    </row>
    <row r="39" spans="1:37" s="182" customFormat="1" ht="12.75">
      <c r="A39" s="249"/>
      <c r="B39" s="250" t="s">
        <v>712</v>
      </c>
      <c r="C39" s="183"/>
      <c r="D39" s="251" t="s">
        <v>41</v>
      </c>
      <c r="E39" s="183"/>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row>
    <row r="40" spans="1:37" s="182" customFormat="1" ht="12.75">
      <c r="A40" s="269"/>
      <c r="B40" s="270" t="s">
        <v>714</v>
      </c>
      <c r="C40" s="183"/>
      <c r="D40" s="183"/>
      <c r="E40" s="183"/>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row>
    <row r="41" spans="1:37" s="182" customFormat="1" ht="12.75">
      <c r="A41" s="435" t="s">
        <v>530</v>
      </c>
      <c r="B41" s="435"/>
      <c r="C41" s="435"/>
      <c r="D41" s="435"/>
      <c r="E41" s="236"/>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row>
    <row r="43" s="28" customFormat="1" ht="12.75">
      <c r="A43" s="237"/>
    </row>
    <row r="44" spans="1:5" s="28" customFormat="1" ht="12.75">
      <c r="A44" s="461"/>
      <c r="B44" s="462"/>
      <c r="C44" s="462"/>
      <c r="D44" s="462"/>
      <c r="E44" s="462"/>
    </row>
    <row r="45" s="28" customFormat="1" ht="12.75"/>
    <row r="46" s="28" customFormat="1" ht="12.75"/>
    <row r="47" s="28" customFormat="1" ht="12.75"/>
    <row r="48" s="28" customFormat="1" ht="12.75"/>
    <row r="49" s="28" customFormat="1" ht="12.75"/>
    <row r="50" s="28" customFormat="1" ht="12.75"/>
    <row r="51" s="28" customFormat="1" ht="12.75"/>
    <row r="52" s="28" customFormat="1" ht="12.75"/>
    <row r="53" s="28" customFormat="1" ht="12.75">
      <c r="A53" s="237"/>
    </row>
    <row r="54" s="28" customFormat="1" ht="12.75"/>
    <row r="55" s="28" customFormat="1" ht="12.75"/>
    <row r="56" s="28" customFormat="1" ht="12.75"/>
    <row r="57" s="28" customFormat="1" ht="12.75"/>
    <row r="58" s="28" customFormat="1" ht="12.75"/>
    <row r="59" s="28" customFormat="1" ht="12.75"/>
    <row r="60" s="28" customFormat="1" ht="12.75"/>
    <row r="61" s="28" customFormat="1" ht="12.75"/>
    <row r="62" s="28" customFormat="1" ht="12.75"/>
    <row r="63" s="28" customFormat="1" ht="12.75"/>
    <row r="64" s="28" customFormat="1" ht="12.75"/>
    <row r="65" s="28" customFormat="1" ht="12.75"/>
    <row r="66" s="28" customFormat="1" ht="12.75"/>
    <row r="67" s="28" customFormat="1" ht="12.75"/>
    <row r="68" s="28" customFormat="1" ht="12.75"/>
    <row r="69" s="28" customFormat="1" ht="12.75"/>
    <row r="70" s="28" customFormat="1" ht="12.75"/>
    <row r="71" s="28" customFormat="1" ht="12.75"/>
    <row r="72" s="28" customFormat="1" ht="12.75"/>
    <row r="73" s="28" customFormat="1" ht="12.75"/>
    <row r="74" s="28" customFormat="1" ht="12.75"/>
    <row r="75" s="28" customFormat="1" ht="12.75"/>
    <row r="76" s="28" customFormat="1" ht="12.75"/>
    <row r="77" s="28" customFormat="1" ht="12.75"/>
    <row r="78" s="28" customFormat="1" ht="12.75"/>
    <row r="79" s="28" customFormat="1" ht="12.75"/>
    <row r="80" s="28" customFormat="1" ht="12.75"/>
    <row r="81" s="28" customFormat="1" ht="12.75"/>
    <row r="82" s="28" customFormat="1" ht="12.75"/>
    <row r="83" s="28" customFormat="1" ht="12.75"/>
    <row r="84" s="28" customFormat="1" ht="12.75"/>
    <row r="85" s="28" customFormat="1" ht="12.75"/>
    <row r="86" s="28" customFormat="1" ht="12.75"/>
    <row r="87" s="28" customFormat="1" ht="12.75"/>
    <row r="88" s="28" customFormat="1" ht="12.75"/>
    <row r="89" s="28" customFormat="1" ht="12.75"/>
    <row r="90" s="28" customFormat="1" ht="12.75"/>
    <row r="91" s="28" customFormat="1" ht="12.75"/>
    <row r="92" s="28" customFormat="1" ht="12.75"/>
    <row r="93" s="28" customFormat="1" ht="12.75"/>
    <row r="94" s="28" customFormat="1" ht="12.75"/>
    <row r="95" s="28" customFormat="1" ht="12.75"/>
    <row r="96" s="28" customFormat="1" ht="12.75"/>
    <row r="97" s="28" customFormat="1" ht="12.75"/>
    <row r="98" s="28" customFormat="1" ht="12.75"/>
    <row r="99" s="28" customFormat="1" ht="12.75"/>
    <row r="100" s="28" customFormat="1" ht="12.75"/>
    <row r="101" s="28" customFormat="1" ht="12.75"/>
    <row r="102" s="28" customFormat="1" ht="12.75"/>
    <row r="103" s="28" customFormat="1" ht="12.75"/>
    <row r="104" s="28" customFormat="1" ht="12.75"/>
    <row r="105" s="28" customFormat="1" ht="12.75"/>
    <row r="106" s="28" customFormat="1" ht="12.75"/>
    <row r="107" s="28" customFormat="1" ht="12.75"/>
    <row r="108" s="28" customFormat="1" ht="12.75"/>
    <row r="109" s="28" customFormat="1" ht="12.75"/>
    <row r="110" s="28" customFormat="1" ht="12.75"/>
    <row r="111" s="28" customFormat="1" ht="12.75"/>
    <row r="112" s="28" customFormat="1" ht="12.75"/>
    <row r="113" s="28" customFormat="1" ht="12.75"/>
    <row r="114" s="28" customFormat="1" ht="12.75"/>
    <row r="115" s="28" customFormat="1" ht="12.75"/>
    <row r="116" s="28" customFormat="1" ht="12.75"/>
    <row r="117" s="28" customFormat="1" ht="12.75"/>
    <row r="118" s="28" customFormat="1" ht="12.75"/>
    <row r="119" s="28" customFormat="1" ht="12.75"/>
    <row r="120" s="28" customFormat="1" ht="12.75"/>
    <row r="121" s="28" customFormat="1" ht="12.75"/>
    <row r="122" s="28" customFormat="1" ht="12.75"/>
    <row r="123" s="28" customFormat="1" ht="12.75"/>
    <row r="124" s="28" customFormat="1" ht="12.75"/>
    <row r="125" s="28" customFormat="1" ht="12.75"/>
    <row r="126" s="28" customFormat="1" ht="12.75"/>
    <row r="127" s="28" customFormat="1" ht="12.75"/>
    <row r="128" s="28" customFormat="1" ht="12.75"/>
    <row r="129" s="28" customFormat="1" ht="12.75"/>
    <row r="130" s="28" customFormat="1" ht="12.75"/>
    <row r="131" s="28" customFormat="1" ht="12.75"/>
    <row r="132" s="28" customFormat="1" ht="12.75"/>
    <row r="133" s="28" customFormat="1" ht="12.75"/>
    <row r="134" s="28" customFormat="1" ht="12.75"/>
    <row r="135" s="28" customFormat="1" ht="12.75"/>
    <row r="136" s="28" customFormat="1" ht="12.75"/>
    <row r="137" s="28" customFormat="1" ht="12.75"/>
    <row r="138" s="28" customFormat="1" ht="12.75"/>
    <row r="139" s="28" customFormat="1" ht="12.75"/>
    <row r="140" s="28" customFormat="1" ht="12.75"/>
    <row r="141" s="28" customFormat="1" ht="12.75"/>
    <row r="142" s="28" customFormat="1" ht="12.75"/>
    <row r="143" s="28" customFormat="1" ht="12.75"/>
    <row r="144" s="28" customFormat="1" ht="12.75"/>
    <row r="145" s="28" customFormat="1" ht="12.75"/>
    <row r="146" s="28" customFormat="1" ht="12.75"/>
    <row r="147" s="28" customFormat="1" ht="12.75"/>
    <row r="148" s="28" customFormat="1" ht="12.75"/>
    <row r="149" s="28" customFormat="1" ht="12.75"/>
    <row r="150" s="28" customFormat="1" ht="12.75"/>
    <row r="151" s="28" customFormat="1" ht="12.75"/>
    <row r="152" s="28" customFormat="1" ht="12.75"/>
    <row r="153" s="28" customFormat="1" ht="12.75"/>
    <row r="154" s="28" customFormat="1" ht="12.75"/>
    <row r="155" s="28" customFormat="1" ht="12.75"/>
    <row r="156" s="28" customFormat="1" ht="12.75"/>
    <row r="157" s="28" customFormat="1" ht="12.75"/>
    <row r="158" s="28" customFormat="1" ht="12.75"/>
    <row r="159" s="28" customFormat="1" ht="12.75"/>
    <row r="160" s="28" customFormat="1" ht="12.75"/>
    <row r="161" s="28" customFormat="1" ht="12.75"/>
    <row r="162" s="28" customFormat="1" ht="12.75"/>
    <row r="163" s="28" customFormat="1" ht="12.75"/>
    <row r="164" s="28" customFormat="1" ht="12.75"/>
    <row r="165" s="28" customFormat="1" ht="12.75"/>
    <row r="166" s="28" customFormat="1" ht="12.75"/>
    <row r="167" s="28" customFormat="1" ht="12.75"/>
    <row r="168" s="28" customFormat="1" ht="12.75"/>
    <row r="169" s="28" customFormat="1" ht="12.75"/>
    <row r="170" s="28" customFormat="1" ht="12.75"/>
    <row r="171" s="28" customFormat="1" ht="12.75"/>
    <row r="172" s="28" customFormat="1" ht="12.75"/>
    <row r="173" s="28" customFormat="1" ht="12.75"/>
    <row r="174" s="28" customFormat="1" ht="12.75"/>
    <row r="175" s="28" customFormat="1" ht="12.75"/>
    <row r="176" s="28" customFormat="1" ht="12.75"/>
    <row r="177" s="28" customFormat="1" ht="12.75"/>
    <row r="178" s="28" customFormat="1" ht="12.75"/>
    <row r="179" s="28" customFormat="1" ht="12.75"/>
    <row r="180" s="28" customFormat="1" ht="12.75"/>
    <row r="181" s="28" customFormat="1" ht="12.75"/>
    <row r="182" s="28" customFormat="1" ht="12.75"/>
    <row r="183" s="28" customFormat="1" ht="12.75"/>
    <row r="184" s="28" customFormat="1" ht="12.75"/>
    <row r="185" s="28" customFormat="1" ht="12.75"/>
    <row r="186" s="28" customFormat="1" ht="12.75"/>
    <row r="187" s="28" customFormat="1" ht="12.75"/>
    <row r="188" s="28" customFormat="1" ht="12.75"/>
    <row r="189" s="28" customFormat="1" ht="12.75"/>
    <row r="190" s="28" customFormat="1" ht="12.75"/>
    <row r="191" s="28" customFormat="1" ht="12.75"/>
    <row r="192" s="28" customFormat="1" ht="12.75"/>
    <row r="193" s="28" customFormat="1" ht="12.75"/>
    <row r="194" s="28" customFormat="1" ht="12.75"/>
    <row r="195" s="28" customFormat="1" ht="12.75"/>
    <row r="196" s="28" customFormat="1" ht="12.75"/>
    <row r="197" s="28" customFormat="1" ht="12.75"/>
    <row r="198" s="28" customFormat="1" ht="12.75"/>
    <row r="199" s="28" customFormat="1" ht="12.75"/>
    <row r="200" s="28" customFormat="1" ht="12.75"/>
    <row r="201" s="28" customFormat="1" ht="12.75"/>
    <row r="202" s="28" customFormat="1" ht="12.75"/>
    <row r="203" s="28" customFormat="1" ht="12.75"/>
    <row r="204" s="28" customFormat="1" ht="12.75"/>
    <row r="205" s="28" customFormat="1" ht="12.75"/>
    <row r="206" s="28" customFormat="1" ht="12.75"/>
    <row r="207" s="28" customFormat="1" ht="12.75"/>
    <row r="208" s="28" customFormat="1" ht="12.75"/>
    <row r="209" s="28" customFormat="1" ht="12.75"/>
    <row r="210" s="28" customFormat="1" ht="12.75"/>
    <row r="211" s="28" customFormat="1" ht="12.75"/>
    <row r="212" s="28" customFormat="1" ht="12.75"/>
    <row r="213" s="28" customFormat="1" ht="12.75"/>
    <row r="214" s="28" customFormat="1" ht="12.75"/>
    <row r="215" s="28" customFormat="1" ht="12.75"/>
    <row r="216" s="28" customFormat="1" ht="12.75"/>
    <row r="217" s="28" customFormat="1" ht="12.75"/>
  </sheetData>
  <sheetProtection password="EF65" sheet="1" objects="1" scenarios="1"/>
  <mergeCells count="8">
    <mergeCell ref="A44:E44"/>
    <mergeCell ref="A41:D41"/>
    <mergeCell ref="D38:E38"/>
    <mergeCell ref="B12:D12"/>
    <mergeCell ref="A1:E1"/>
    <mergeCell ref="A37:E37"/>
    <mergeCell ref="B29:B30"/>
    <mergeCell ref="D4:D6"/>
  </mergeCells>
  <printOptions horizontalCentered="1" verticalCentered="1"/>
  <pageMargins left="0.1968503937007874" right="0.1968503937007874" top="0.3937007874015748" bottom="0.1968503937007874" header="0.5118110236220472" footer="0.5118110236220472"/>
  <pageSetup fitToHeight="1" fitToWidth="1" horizontalDpi="600" verticalDpi="600" orientation="landscape" paperSize="9" scale="77"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F112"/>
  <sheetViews>
    <sheetView workbookViewId="0" topLeftCell="A4">
      <selection activeCell="B9" sqref="B9"/>
    </sheetView>
  </sheetViews>
  <sheetFormatPr defaultColWidth="9.140625" defaultRowHeight="12.75"/>
  <cols>
    <col min="1" max="4" width="24.00390625" style="3" customWidth="1"/>
    <col min="5" max="5" width="11.421875" style="27" bestFit="1" customWidth="1"/>
    <col min="6" max="27" width="9.140625" style="27" customWidth="1"/>
    <col min="28" max="16384" width="9.140625" style="3" customWidth="1"/>
  </cols>
  <sheetData>
    <row r="1" spans="1:6" ht="18" customHeight="1">
      <c r="A1" s="1606" t="str">
        <f>+Zálohy1!A1</f>
        <v>Platební kalendář daňových povinností 2011-2012</v>
      </c>
      <c r="B1" s="489"/>
      <c r="C1" s="489"/>
      <c r="D1" s="489"/>
      <c r="E1" s="29"/>
      <c r="F1" s="29"/>
    </row>
    <row r="2" spans="1:6" ht="18" customHeight="1">
      <c r="A2" s="1607"/>
      <c r="B2" s="1607"/>
      <c r="C2" s="1607"/>
      <c r="D2" s="1607"/>
      <c r="E2" s="29"/>
      <c r="F2" s="29"/>
    </row>
    <row r="3" spans="1:6" ht="18" customHeight="1">
      <c r="A3" s="4" t="s">
        <v>186</v>
      </c>
      <c r="B3" s="1608" t="str">
        <f>+Zálohy1!B3</f>
        <v>  </v>
      </c>
      <c r="C3" s="1609"/>
      <c r="D3" s="1609"/>
      <c r="F3" s="29"/>
    </row>
    <row r="4" spans="1:6" ht="18" customHeight="1">
      <c r="A4" s="1607"/>
      <c r="B4" s="462"/>
      <c r="C4" s="462"/>
      <c r="D4" s="462"/>
      <c r="F4" s="29"/>
    </row>
    <row r="5" spans="1:6" ht="18" customHeight="1">
      <c r="A5" s="4" t="s">
        <v>620</v>
      </c>
      <c r="B5" s="172">
        <f>+Zálohy1!B5</f>
        <v>0</v>
      </c>
      <c r="C5" s="1607"/>
      <c r="D5" s="1607"/>
      <c r="E5" s="29"/>
      <c r="F5" s="29"/>
    </row>
    <row r="6" spans="1:6" ht="18" customHeight="1" thickBot="1">
      <c r="A6" s="1610"/>
      <c r="B6" s="526"/>
      <c r="C6" s="526"/>
      <c r="D6" s="526"/>
      <c r="E6" s="29"/>
      <c r="F6" s="29"/>
    </row>
    <row r="7" spans="1:6" ht="18" customHeight="1">
      <c r="A7" s="30" t="s">
        <v>621</v>
      </c>
      <c r="B7" s="31" t="s">
        <v>622</v>
      </c>
      <c r="C7" s="31" t="s">
        <v>623</v>
      </c>
      <c r="D7" s="32" t="s">
        <v>624</v>
      </c>
      <c r="E7" s="33"/>
      <c r="F7" s="29"/>
    </row>
    <row r="8" spans="1:6" ht="18" customHeight="1" thickBot="1">
      <c r="A8" s="34"/>
      <c r="B8" s="35" t="s">
        <v>625</v>
      </c>
      <c r="C8" s="35" t="s">
        <v>626</v>
      </c>
      <c r="D8" s="36" t="s">
        <v>626</v>
      </c>
      <c r="E8" s="29"/>
      <c r="F8" s="29"/>
    </row>
    <row r="9" spans="1:6" ht="18" customHeight="1">
      <c r="A9" s="37">
        <v>40724</v>
      </c>
      <c r="B9" s="138">
        <f>+Zálohy1!B9</f>
        <v>0</v>
      </c>
      <c r="C9" s="138">
        <v>0</v>
      </c>
      <c r="D9" s="185">
        <v>0</v>
      </c>
      <c r="F9" s="29"/>
    </row>
    <row r="10" spans="1:6" ht="30.75" customHeight="1">
      <c r="A10" s="38" t="s">
        <v>449</v>
      </c>
      <c r="B10" s="138">
        <v>0</v>
      </c>
      <c r="C10" s="138">
        <f>+Zálohy1!C10</f>
        <v>0</v>
      </c>
      <c r="D10" s="185">
        <f>-ZP!AE39</f>
        <v>19205</v>
      </c>
      <c r="F10" s="29"/>
    </row>
    <row r="11" spans="1:6" ht="18" customHeight="1">
      <c r="A11" s="37">
        <f>8+A9</f>
        <v>40732</v>
      </c>
      <c r="B11" s="138">
        <v>0</v>
      </c>
      <c r="C11" s="138">
        <v>0</v>
      </c>
      <c r="D11" s="185">
        <f>+Zálohy1!D11</f>
        <v>0</v>
      </c>
      <c r="F11" s="29"/>
    </row>
    <row r="12" spans="1:6" ht="18" customHeight="1">
      <c r="A12" s="37">
        <f>12+A11</f>
        <v>40744</v>
      </c>
      <c r="B12" s="138">
        <v>0</v>
      </c>
      <c r="C12" s="138">
        <f>+Zálohy1!C12</f>
        <v>0</v>
      </c>
      <c r="D12" s="185">
        <v>0</v>
      </c>
      <c r="F12" s="29"/>
    </row>
    <row r="13" spans="1:6" ht="18" customHeight="1">
      <c r="A13" s="37">
        <f>23+A11</f>
        <v>40755</v>
      </c>
      <c r="B13" s="138">
        <v>0</v>
      </c>
      <c r="C13" s="138">
        <v>0</v>
      </c>
      <c r="D13" s="185">
        <v>0</v>
      </c>
      <c r="F13" s="29"/>
    </row>
    <row r="14" spans="1:6" ht="18" customHeight="1">
      <c r="A14" s="37">
        <f>+A13+8</f>
        <v>40763</v>
      </c>
      <c r="B14" s="138">
        <v>0</v>
      </c>
      <c r="C14" s="138">
        <v>0</v>
      </c>
      <c r="D14" s="185">
        <f>D11</f>
        <v>0</v>
      </c>
      <c r="F14" s="29"/>
    </row>
    <row r="15" spans="1:6" ht="18" customHeight="1">
      <c r="A15" s="37">
        <f>12+A14</f>
        <v>40775</v>
      </c>
      <c r="B15" s="138">
        <v>0</v>
      </c>
      <c r="C15" s="138">
        <f>+Zálohy1!C15</f>
        <v>0</v>
      </c>
      <c r="D15" s="185">
        <v>0</v>
      </c>
      <c r="F15" s="29"/>
    </row>
    <row r="16" spans="1:6" ht="18" customHeight="1">
      <c r="A16" s="37">
        <f>31+A14</f>
        <v>40794</v>
      </c>
      <c r="B16" s="138">
        <v>0</v>
      </c>
      <c r="C16" s="138">
        <v>0</v>
      </c>
      <c r="D16" s="185">
        <f>D14</f>
        <v>0</v>
      </c>
      <c r="F16" s="29"/>
    </row>
    <row r="17" spans="1:4" ht="18" customHeight="1">
      <c r="A17" s="37">
        <f>8+A16-1</f>
        <v>40801</v>
      </c>
      <c r="B17" s="138">
        <f>+Zálohy1!B24</f>
        <v>0</v>
      </c>
      <c r="C17" s="138">
        <v>0</v>
      </c>
      <c r="D17" s="185">
        <v>0</v>
      </c>
    </row>
    <row r="18" spans="1:4" ht="18" customHeight="1">
      <c r="A18" s="37">
        <f>5+A17</f>
        <v>40806</v>
      </c>
      <c r="B18" s="138">
        <v>0</v>
      </c>
      <c r="C18" s="138">
        <f>+Zálohy1!C18</f>
        <v>0</v>
      </c>
      <c r="D18" s="185">
        <v>0</v>
      </c>
    </row>
    <row r="19" spans="1:4" ht="18" customHeight="1">
      <c r="A19" s="37">
        <f>23+A17</f>
        <v>40824</v>
      </c>
      <c r="B19" s="138">
        <v>0</v>
      </c>
      <c r="C19" s="138">
        <v>0</v>
      </c>
      <c r="D19" s="185">
        <f>D16</f>
        <v>0</v>
      </c>
    </row>
    <row r="20" spans="1:4" ht="18" customHeight="1">
      <c r="A20" s="37">
        <f>12+A19</f>
        <v>40836</v>
      </c>
      <c r="B20" s="138">
        <v>0</v>
      </c>
      <c r="C20" s="138">
        <f>+Zálohy1!C20</f>
        <v>0</v>
      </c>
      <c r="D20" s="185">
        <v>0</v>
      </c>
    </row>
    <row r="21" spans="1:4" ht="19.5" customHeight="1">
      <c r="A21" s="37">
        <f>31+A19</f>
        <v>40855</v>
      </c>
      <c r="B21" s="138">
        <v>0</v>
      </c>
      <c r="C21" s="138">
        <v>0</v>
      </c>
      <c r="D21" s="185">
        <f>D19</f>
        <v>0</v>
      </c>
    </row>
    <row r="22" spans="1:4" ht="19.5" customHeight="1">
      <c r="A22" s="37">
        <f>12+A21</f>
        <v>40867</v>
      </c>
      <c r="B22" s="138">
        <v>0</v>
      </c>
      <c r="C22" s="138">
        <f>+Zálohy1!C22</f>
        <v>0</v>
      </c>
      <c r="D22" s="185">
        <v>0</v>
      </c>
    </row>
    <row r="23" spans="1:4" ht="18" customHeight="1">
      <c r="A23" s="37">
        <f>30+A21</f>
        <v>40885</v>
      </c>
      <c r="B23" s="138">
        <v>0</v>
      </c>
      <c r="C23" s="138">
        <v>0</v>
      </c>
      <c r="D23" s="185">
        <f>D21</f>
        <v>0</v>
      </c>
    </row>
    <row r="24" spans="1:4" ht="18" customHeight="1">
      <c r="A24" s="37">
        <f>7+A23</f>
        <v>40892</v>
      </c>
      <c r="B24" s="138">
        <f>+Zálohy1!B31</f>
        <v>0</v>
      </c>
      <c r="C24" s="138">
        <v>0</v>
      </c>
      <c r="D24" s="185">
        <v>0</v>
      </c>
    </row>
    <row r="25" spans="1:4" ht="18" customHeight="1">
      <c r="A25" s="37">
        <f>5+A24</f>
        <v>40897</v>
      </c>
      <c r="B25" s="138">
        <v>0</v>
      </c>
      <c r="C25" s="138">
        <f>+Zálohy1!C25</f>
        <v>0</v>
      </c>
      <c r="D25" s="185">
        <v>0</v>
      </c>
    </row>
    <row r="26" spans="1:4" ht="18" customHeight="1">
      <c r="A26" s="37">
        <f>24+A24</f>
        <v>40916</v>
      </c>
      <c r="B26" s="138">
        <v>0</v>
      </c>
      <c r="C26" s="138">
        <v>0</v>
      </c>
      <c r="D26" s="185">
        <f>D23</f>
        <v>0</v>
      </c>
    </row>
    <row r="27" spans="1:4" ht="18" customHeight="1">
      <c r="A27" s="37">
        <f>12+A26</f>
        <v>40928</v>
      </c>
      <c r="B27" s="138">
        <v>0</v>
      </c>
      <c r="C27" s="138">
        <f>+Zálohy1!C27</f>
        <v>0</v>
      </c>
      <c r="D27" s="185">
        <v>0</v>
      </c>
    </row>
    <row r="28" spans="1:4" ht="18" customHeight="1">
      <c r="A28" s="37">
        <f>31+A26</f>
        <v>40947</v>
      </c>
      <c r="B28" s="138">
        <v>0</v>
      </c>
      <c r="C28" s="138">
        <v>0</v>
      </c>
      <c r="D28" s="185">
        <f>D26</f>
        <v>0</v>
      </c>
    </row>
    <row r="29" spans="1:4" ht="18" customHeight="1">
      <c r="A29" s="37">
        <f>12+A28</f>
        <v>40959</v>
      </c>
      <c r="B29" s="138">
        <v>0</v>
      </c>
      <c r="C29" s="138">
        <f>+Zálohy1!C29</f>
        <v>0</v>
      </c>
      <c r="D29" s="185">
        <v>0</v>
      </c>
    </row>
    <row r="30" spans="1:4" ht="18" customHeight="1">
      <c r="A30" s="37">
        <f>29+A28</f>
        <v>40976</v>
      </c>
      <c r="B30" s="138">
        <v>0</v>
      </c>
      <c r="C30" s="138">
        <v>0</v>
      </c>
      <c r="D30" s="185">
        <f>D28</f>
        <v>0</v>
      </c>
    </row>
    <row r="31" spans="1:4" ht="18" customHeight="1">
      <c r="A31" s="37">
        <f>22+A30+1-16</f>
        <v>40983</v>
      </c>
      <c r="B31" s="138">
        <f>+B17</f>
        <v>0</v>
      </c>
      <c r="C31" s="138">
        <v>0</v>
      </c>
      <c r="D31" s="185">
        <v>0</v>
      </c>
    </row>
    <row r="32" spans="1:4" ht="18" customHeight="1">
      <c r="A32" s="37">
        <f>5+A31</f>
        <v>40988</v>
      </c>
      <c r="B32" s="138">
        <v>0</v>
      </c>
      <c r="C32" s="138">
        <f>+Zálohy1!C32</f>
        <v>0</v>
      </c>
      <c r="D32" s="185">
        <v>0</v>
      </c>
    </row>
    <row r="33" spans="1:4" ht="18" customHeight="1">
      <c r="A33" s="39">
        <f>24+A31</f>
        <v>41007</v>
      </c>
      <c r="B33" s="186">
        <v>0</v>
      </c>
      <c r="C33" s="138">
        <v>0</v>
      </c>
      <c r="D33" s="185">
        <f>D30</f>
        <v>0</v>
      </c>
    </row>
    <row r="34" spans="1:4" ht="18" customHeight="1">
      <c r="A34" s="37">
        <f>12+A33</f>
        <v>41019</v>
      </c>
      <c r="B34" s="186">
        <v>0</v>
      </c>
      <c r="C34" s="138">
        <f>+Zálohy1!C34</f>
        <v>0</v>
      </c>
      <c r="D34" s="185">
        <v>0</v>
      </c>
    </row>
    <row r="35" spans="1:4" ht="18" customHeight="1">
      <c r="A35" s="39">
        <f>30+A33</f>
        <v>41037</v>
      </c>
      <c r="B35" s="186">
        <v>0</v>
      </c>
      <c r="C35" s="138">
        <v>0</v>
      </c>
      <c r="D35" s="185">
        <f>D33</f>
        <v>0</v>
      </c>
    </row>
    <row r="36" spans="1:4" ht="18" customHeight="1">
      <c r="A36" s="37">
        <f>12+A35</f>
        <v>41049</v>
      </c>
      <c r="B36" s="186">
        <v>0</v>
      </c>
      <c r="C36" s="138">
        <f>+Zálohy1!C36</f>
        <v>0</v>
      </c>
      <c r="D36" s="185">
        <v>0</v>
      </c>
    </row>
    <row r="37" spans="1:4" ht="18" customHeight="1">
      <c r="A37" s="39">
        <f>31+A35</f>
        <v>41068</v>
      </c>
      <c r="B37" s="186">
        <v>0</v>
      </c>
      <c r="C37" s="138">
        <v>0</v>
      </c>
      <c r="D37" s="185">
        <f>D35</f>
        <v>0</v>
      </c>
    </row>
    <row r="38" spans="1:4" ht="18" customHeight="1">
      <c r="A38" s="39">
        <f>7+A37</f>
        <v>41075</v>
      </c>
      <c r="B38" s="138">
        <f>+B24</f>
        <v>0</v>
      </c>
      <c r="C38" s="138">
        <v>0</v>
      </c>
      <c r="D38" s="185">
        <v>0</v>
      </c>
    </row>
    <row r="39" spans="1:4" ht="18" customHeight="1" thickBot="1">
      <c r="A39" s="40">
        <f>5+A38</f>
        <v>41080</v>
      </c>
      <c r="B39" s="187">
        <v>0</v>
      </c>
      <c r="C39" s="187">
        <f>+C36</f>
        <v>0</v>
      </c>
      <c r="D39" s="188">
        <v>0</v>
      </c>
    </row>
    <row r="40" spans="1:4" ht="29.25" customHeight="1" thickBot="1">
      <c r="A40" s="1600" t="s">
        <v>556</v>
      </c>
      <c r="B40" s="1601"/>
      <c r="C40" s="1601"/>
      <c r="D40" s="1601"/>
    </row>
    <row r="41" spans="1:4" ht="14.25" customHeight="1" thickBot="1">
      <c r="A41" s="1602" t="s">
        <v>187</v>
      </c>
      <c r="B41" s="1603"/>
      <c r="C41" s="1603"/>
      <c r="D41" s="1603"/>
    </row>
    <row r="42" spans="1:4" ht="18" customHeight="1">
      <c r="A42" s="1611" t="str">
        <f>+Zálohy1!A42</f>
        <v>Formulář zpracovala ASPEKT HM, daňová, účetní a auditorská kancelář, www.danovapriznani.cz, business.center.cz</v>
      </c>
      <c r="B42" s="1612"/>
      <c r="C42" s="1612"/>
      <c r="D42" s="1612"/>
    </row>
    <row r="43" spans="1:4" ht="12.75">
      <c r="A43" s="41"/>
      <c r="B43" s="27"/>
      <c r="C43" s="27"/>
      <c r="D43" s="27"/>
    </row>
    <row r="44" spans="1:4" ht="12.75">
      <c r="A44" s="41"/>
      <c r="B44" s="27"/>
      <c r="C44" s="27"/>
      <c r="D44" s="27"/>
    </row>
    <row r="45" spans="1:4" ht="12.75">
      <c r="A45" s="41"/>
      <c r="B45" s="27"/>
      <c r="C45" s="27"/>
      <c r="D45" s="27"/>
    </row>
    <row r="46" spans="1:4" ht="12.75">
      <c r="A46" s="27"/>
      <c r="B46" s="27"/>
      <c r="C46" s="27"/>
      <c r="D46" s="27"/>
    </row>
    <row r="47" spans="1:4" ht="12.75">
      <c r="A47" s="27"/>
      <c r="B47" s="27"/>
      <c r="C47" s="27"/>
      <c r="D47" s="27"/>
    </row>
    <row r="48" spans="1:4" ht="12.75">
      <c r="A48" s="27"/>
      <c r="B48" s="27"/>
      <c r="C48" s="27"/>
      <c r="D48" s="27"/>
    </row>
    <row r="49" spans="1:4" ht="12.75">
      <c r="A49" s="27"/>
      <c r="B49" s="27"/>
      <c r="C49" s="27"/>
      <c r="D49" s="27"/>
    </row>
    <row r="50" spans="1:4" ht="12.75">
      <c r="A50" s="27"/>
      <c r="B50" s="27"/>
      <c r="C50" s="27"/>
      <c r="D50" s="27"/>
    </row>
    <row r="51" spans="1:4" ht="12.75">
      <c r="A51" s="27"/>
      <c r="B51" s="27"/>
      <c r="C51" s="27"/>
      <c r="D51" s="27"/>
    </row>
    <row r="52" spans="1:4" ht="12.75">
      <c r="A52" s="27"/>
      <c r="B52" s="27"/>
      <c r="C52" s="27"/>
      <c r="D52" s="27"/>
    </row>
    <row r="53" spans="1:4" ht="12.75">
      <c r="A53" s="27"/>
      <c r="B53" s="27"/>
      <c r="C53" s="27"/>
      <c r="D53" s="27"/>
    </row>
    <row r="54" spans="1:4" ht="12.75">
      <c r="A54" s="27"/>
      <c r="B54" s="27"/>
      <c r="C54" s="27"/>
      <c r="D54" s="27"/>
    </row>
    <row r="55" spans="1:4" ht="12.75">
      <c r="A55" s="27"/>
      <c r="B55" s="27"/>
      <c r="C55" s="27"/>
      <c r="D55" s="27"/>
    </row>
    <row r="56" spans="1:4" ht="12.75">
      <c r="A56" s="27"/>
      <c r="B56" s="27"/>
      <c r="C56" s="27"/>
      <c r="D56" s="27"/>
    </row>
    <row r="57" spans="1:4" ht="12.75">
      <c r="A57" s="27"/>
      <c r="B57" s="27"/>
      <c r="C57" s="27"/>
      <c r="D57" s="27"/>
    </row>
    <row r="58" spans="1:4" ht="12.75">
      <c r="A58" s="27"/>
      <c r="B58" s="27"/>
      <c r="C58" s="27"/>
      <c r="D58" s="27"/>
    </row>
    <row r="59" spans="1:4" ht="12.75">
      <c r="A59" s="27"/>
      <c r="B59" s="27"/>
      <c r="C59" s="27"/>
      <c r="D59" s="27"/>
    </row>
    <row r="60" spans="1:4" ht="12.75">
      <c r="A60" s="27"/>
      <c r="B60" s="27"/>
      <c r="C60" s="27"/>
      <c r="D60" s="27"/>
    </row>
    <row r="61" spans="1:4" ht="12.75">
      <c r="A61" s="27"/>
      <c r="B61" s="27"/>
      <c r="C61" s="27"/>
      <c r="D61" s="27"/>
    </row>
    <row r="62" spans="1:4" ht="12.75">
      <c r="A62" s="27"/>
      <c r="B62" s="27"/>
      <c r="C62" s="27"/>
      <c r="D62" s="27"/>
    </row>
    <row r="63" spans="1:4" ht="12.75">
      <c r="A63" s="27"/>
      <c r="B63" s="27"/>
      <c r="C63" s="27"/>
      <c r="D63" s="27"/>
    </row>
    <row r="64" spans="1:4" ht="12.75">
      <c r="A64" s="27"/>
      <c r="B64" s="27"/>
      <c r="C64" s="27"/>
      <c r="D64" s="27"/>
    </row>
    <row r="65" spans="1:4" ht="12.75">
      <c r="A65" s="27"/>
      <c r="B65" s="27"/>
      <c r="C65" s="27"/>
      <c r="D65" s="27"/>
    </row>
    <row r="66" spans="1:4" ht="12.75">
      <c r="A66" s="27"/>
      <c r="B66" s="27"/>
      <c r="C66" s="27"/>
      <c r="D66" s="27"/>
    </row>
    <row r="67" spans="1:4" ht="12.75">
      <c r="A67" s="27"/>
      <c r="B67" s="27"/>
      <c r="C67" s="27"/>
      <c r="D67" s="27"/>
    </row>
    <row r="68" spans="1:4" ht="12.75">
      <c r="A68" s="27"/>
      <c r="B68" s="27"/>
      <c r="C68" s="27"/>
      <c r="D68" s="27"/>
    </row>
    <row r="69" spans="1:4" ht="12.75">
      <c r="A69" s="27"/>
      <c r="B69" s="27"/>
      <c r="C69" s="27"/>
      <c r="D69" s="27"/>
    </row>
    <row r="70" spans="1:4" ht="12.75">
      <c r="A70" s="27"/>
      <c r="B70" s="27"/>
      <c r="C70" s="27"/>
      <c r="D70" s="27"/>
    </row>
    <row r="71" spans="1:4" ht="12.75">
      <c r="A71" s="27"/>
      <c r="B71" s="27"/>
      <c r="C71" s="27"/>
      <c r="D71" s="27"/>
    </row>
    <row r="72" spans="1:4" ht="12.75">
      <c r="A72" s="27"/>
      <c r="B72" s="27"/>
      <c r="C72" s="27"/>
      <c r="D72" s="27"/>
    </row>
    <row r="73" spans="1:4" ht="12.75">
      <c r="A73" s="27"/>
      <c r="B73" s="27"/>
      <c r="C73" s="27"/>
      <c r="D73" s="27"/>
    </row>
    <row r="74" spans="1:4" ht="12.75">
      <c r="A74" s="27"/>
      <c r="B74" s="27"/>
      <c r="C74" s="27"/>
      <c r="D74" s="27"/>
    </row>
    <row r="75" spans="1:4" ht="12.75">
      <c r="A75" s="27"/>
      <c r="B75" s="27"/>
      <c r="C75" s="27"/>
      <c r="D75" s="27"/>
    </row>
    <row r="76" spans="1:4" ht="12.75">
      <c r="A76" s="27"/>
      <c r="B76" s="27"/>
      <c r="C76" s="27"/>
      <c r="D76" s="27"/>
    </row>
    <row r="77" spans="1:4" ht="12.75">
      <c r="A77" s="27"/>
      <c r="B77" s="27"/>
      <c r="C77" s="27"/>
      <c r="D77" s="27"/>
    </row>
    <row r="78" spans="1:4" ht="12.75">
      <c r="A78" s="27"/>
      <c r="B78" s="27"/>
      <c r="C78" s="27"/>
      <c r="D78" s="27"/>
    </row>
    <row r="79" spans="1:4" ht="12.75">
      <c r="A79" s="27"/>
      <c r="B79" s="27"/>
      <c r="C79" s="27"/>
      <c r="D79" s="27"/>
    </row>
    <row r="80" spans="1:4" ht="12.75">
      <c r="A80" s="27"/>
      <c r="B80" s="27"/>
      <c r="C80" s="27"/>
      <c r="D80" s="27"/>
    </row>
    <row r="81" spans="1:4" ht="12.75">
      <c r="A81" s="27"/>
      <c r="B81" s="27"/>
      <c r="C81" s="27"/>
      <c r="D81" s="27"/>
    </row>
    <row r="82" spans="1:4" ht="12.75">
      <c r="A82" s="27"/>
      <c r="B82" s="27"/>
      <c r="C82" s="27"/>
      <c r="D82" s="27"/>
    </row>
    <row r="83" spans="1:4" ht="12.75">
      <c r="A83" s="27"/>
      <c r="B83" s="27"/>
      <c r="C83" s="27"/>
      <c r="D83" s="27"/>
    </row>
    <row r="84" spans="1:4" ht="12.75">
      <c r="A84" s="27"/>
      <c r="B84" s="27"/>
      <c r="C84" s="27"/>
      <c r="D84" s="27"/>
    </row>
    <row r="85" spans="1:4" ht="12.75">
      <c r="A85" s="27"/>
      <c r="B85" s="27"/>
      <c r="C85" s="27"/>
      <c r="D85" s="27"/>
    </row>
    <row r="86" spans="1:4" ht="12.75">
      <c r="A86" s="27"/>
      <c r="B86" s="27"/>
      <c r="C86" s="27"/>
      <c r="D86" s="27"/>
    </row>
    <row r="87" spans="1:4" ht="12.75">
      <c r="A87" s="27"/>
      <c r="B87" s="27"/>
      <c r="C87" s="27"/>
      <c r="D87" s="27"/>
    </row>
    <row r="88" spans="1:4" ht="12.75">
      <c r="A88" s="27"/>
      <c r="B88" s="27"/>
      <c r="C88" s="27"/>
      <c r="D88" s="27"/>
    </row>
    <row r="89" spans="1:4" ht="12.75">
      <c r="A89" s="27"/>
      <c r="B89" s="27"/>
      <c r="C89" s="27"/>
      <c r="D89" s="27"/>
    </row>
    <row r="90" spans="1:4" ht="12.75">
      <c r="A90" s="27"/>
      <c r="B90" s="27"/>
      <c r="C90" s="27"/>
      <c r="D90" s="27"/>
    </row>
    <row r="91" spans="1:4" ht="12.75">
      <c r="A91" s="27"/>
      <c r="B91" s="27"/>
      <c r="C91" s="27"/>
      <c r="D91" s="27"/>
    </row>
    <row r="92" spans="1:4" ht="12.75">
      <c r="A92" s="27"/>
      <c r="B92" s="27"/>
      <c r="C92" s="27"/>
      <c r="D92" s="27"/>
    </row>
    <row r="93" spans="1:4" ht="12.75">
      <c r="A93" s="27"/>
      <c r="B93" s="27"/>
      <c r="C93" s="27"/>
      <c r="D93" s="27"/>
    </row>
    <row r="94" spans="1:4" ht="12.75">
      <c r="A94" s="27"/>
      <c r="B94" s="27"/>
      <c r="C94" s="27"/>
      <c r="D94" s="27"/>
    </row>
    <row r="95" spans="1:4" ht="12.75">
      <c r="A95" s="27"/>
      <c r="B95" s="27"/>
      <c r="C95" s="27"/>
      <c r="D95" s="27"/>
    </row>
    <row r="96" spans="1:4" ht="12.75">
      <c r="A96" s="27"/>
      <c r="B96" s="27"/>
      <c r="C96" s="27"/>
      <c r="D96" s="27"/>
    </row>
    <row r="97" spans="1:4" ht="12.75">
      <c r="A97" s="27"/>
      <c r="B97" s="27"/>
      <c r="C97" s="27"/>
      <c r="D97" s="27"/>
    </row>
    <row r="98" spans="1:4" ht="12.75">
      <c r="A98" s="27"/>
      <c r="B98" s="27"/>
      <c r="C98" s="27"/>
      <c r="D98" s="27"/>
    </row>
    <row r="99" spans="1:4" ht="12.75">
      <c r="A99" s="27"/>
      <c r="B99" s="27"/>
      <c r="C99" s="27"/>
      <c r="D99" s="27"/>
    </row>
    <row r="100" spans="1:4" ht="12.75">
      <c r="A100" s="27"/>
      <c r="B100" s="27"/>
      <c r="C100" s="27"/>
      <c r="D100" s="27"/>
    </row>
    <row r="101" spans="1:4" ht="12.75">
      <c r="A101" s="27"/>
      <c r="B101" s="27"/>
      <c r="C101" s="27"/>
      <c r="D101" s="27"/>
    </row>
    <row r="102" spans="1:4" ht="12.75">
      <c r="A102" s="27"/>
      <c r="B102" s="27"/>
      <c r="C102" s="27"/>
      <c r="D102" s="27"/>
    </row>
    <row r="103" spans="1:4" ht="12.75">
      <c r="A103" s="27"/>
      <c r="B103" s="27"/>
      <c r="C103" s="27"/>
      <c r="D103" s="27"/>
    </row>
    <row r="104" spans="1:4" ht="12.75">
      <c r="A104" s="27"/>
      <c r="B104" s="27"/>
      <c r="C104" s="27"/>
      <c r="D104" s="27"/>
    </row>
    <row r="105" spans="1:4" ht="12.75">
      <c r="A105" s="27"/>
      <c r="B105" s="27"/>
      <c r="C105" s="27"/>
      <c r="D105" s="27"/>
    </row>
    <row r="106" spans="1:4" ht="12.75">
      <c r="A106" s="27"/>
      <c r="B106" s="27"/>
      <c r="C106" s="27"/>
      <c r="D106" s="27"/>
    </row>
    <row r="107" spans="1:4" ht="12.75">
      <c r="A107" s="27"/>
      <c r="B107" s="27"/>
      <c r="C107" s="27"/>
      <c r="D107" s="27"/>
    </row>
    <row r="108" spans="1:4" ht="12.75">
      <c r="A108" s="27"/>
      <c r="B108" s="27"/>
      <c r="C108" s="27"/>
      <c r="D108" s="27"/>
    </row>
    <row r="109" spans="1:4" ht="12.75">
      <c r="A109" s="27"/>
      <c r="B109" s="27"/>
      <c r="C109" s="27"/>
      <c r="D109" s="27"/>
    </row>
    <row r="110" spans="1:4" ht="12.75">
      <c r="A110" s="27"/>
      <c r="B110" s="27"/>
      <c r="C110" s="27"/>
      <c r="D110" s="27"/>
    </row>
    <row r="111" spans="1:4" ht="12.75">
      <c r="A111" s="27"/>
      <c r="B111" s="27"/>
      <c r="C111" s="27"/>
      <c r="D111" s="27"/>
    </row>
    <row r="112" spans="1:4" ht="12.75">
      <c r="A112" s="27"/>
      <c r="B112" s="27"/>
      <c r="C112" s="27"/>
      <c r="D112" s="27"/>
    </row>
    <row r="113" s="27" customFormat="1" ht="12.75"/>
    <row r="114" s="27" customFormat="1" ht="12.75"/>
    <row r="115" s="27" customFormat="1" ht="12.75"/>
    <row r="116" s="27" customFormat="1" ht="12.75"/>
    <row r="117" s="27" customFormat="1" ht="12.75"/>
    <row r="118" s="27" customFormat="1" ht="12.75"/>
    <row r="119" s="27" customFormat="1" ht="12.75"/>
    <row r="120" s="27" customFormat="1" ht="12.75"/>
    <row r="121" s="27" customFormat="1" ht="12.75"/>
    <row r="122" s="27" customFormat="1" ht="12.75"/>
    <row r="123" s="27" customFormat="1" ht="12.75"/>
    <row r="124" s="27" customFormat="1" ht="12.75"/>
    <row r="125" s="27" customFormat="1" ht="12.75"/>
    <row r="126" s="27" customFormat="1" ht="12.75"/>
    <row r="127" s="27" customFormat="1" ht="12.75"/>
    <row r="128" s="27" customFormat="1" ht="12.75"/>
    <row r="129" s="27" customFormat="1" ht="12.75"/>
    <row r="130" s="27" customFormat="1" ht="12.75"/>
    <row r="131" s="27" customFormat="1" ht="12.75"/>
    <row r="132" s="27" customFormat="1" ht="12.75"/>
    <row r="133" s="27" customFormat="1" ht="12.75"/>
    <row r="134" s="27" customFormat="1" ht="12.75"/>
    <row r="135" s="27" customFormat="1" ht="12.75"/>
    <row r="136" s="27" customFormat="1" ht="12.75"/>
    <row r="137" s="27" customFormat="1" ht="12.75"/>
    <row r="138" s="27" customFormat="1" ht="12.75"/>
    <row r="139" s="27" customFormat="1" ht="12.75"/>
    <row r="140" s="27" customFormat="1" ht="12.75"/>
    <row r="141" s="27" customFormat="1" ht="12.75"/>
    <row r="142" s="27" customFormat="1" ht="12.75"/>
    <row r="143" s="27" customFormat="1" ht="12.75"/>
    <row r="144" s="27" customFormat="1" ht="12.75"/>
    <row r="145" s="27" customFormat="1" ht="12.75"/>
    <row r="146" s="27" customFormat="1" ht="12.75"/>
    <row r="147" s="27" customFormat="1" ht="12.75"/>
    <row r="148" s="27" customFormat="1" ht="12.75"/>
    <row r="149" s="27" customFormat="1" ht="12.75"/>
    <row r="150" s="27" customFormat="1" ht="12.75"/>
    <row r="151" s="27" customFormat="1" ht="12.75"/>
    <row r="152" s="27" customFormat="1" ht="12.75"/>
    <row r="153" s="27" customFormat="1" ht="12.75"/>
    <row r="154" s="27" customFormat="1" ht="12.75"/>
    <row r="155" s="27" customFormat="1" ht="12.75"/>
    <row r="156" s="27" customFormat="1" ht="12.75"/>
    <row r="157" s="27" customFormat="1" ht="12.75"/>
    <row r="158" s="27" customFormat="1" ht="12.75"/>
    <row r="159" s="27" customFormat="1" ht="12.75"/>
    <row r="160" s="27" customFormat="1" ht="12.75"/>
    <row r="161" s="27" customFormat="1" ht="12.75"/>
    <row r="162" s="27" customFormat="1" ht="12.75"/>
    <row r="163" s="27" customFormat="1" ht="12.75"/>
    <row r="164" s="27" customFormat="1" ht="12.75"/>
    <row r="165" s="27" customFormat="1" ht="12.75"/>
    <row r="166" s="27" customFormat="1" ht="12.75"/>
    <row r="167" s="27" customFormat="1" ht="12.75"/>
    <row r="168" s="27" customFormat="1" ht="12.75"/>
    <row r="169" s="27" customFormat="1" ht="12.75"/>
    <row r="170" s="27" customFormat="1" ht="12.75"/>
    <row r="171" s="27" customFormat="1" ht="12.75"/>
    <row r="172" s="27" customFormat="1" ht="12.75"/>
    <row r="173" s="27" customFormat="1" ht="12.75"/>
    <row r="174" s="27" customFormat="1" ht="12.75"/>
    <row r="175" s="27" customFormat="1" ht="12.75"/>
  </sheetData>
  <sheetProtection password="EF65" sheet="1" objects="1" scenarios="1"/>
  <mergeCells count="9">
    <mergeCell ref="A1:D1"/>
    <mergeCell ref="A2:D2"/>
    <mergeCell ref="B3:D3"/>
    <mergeCell ref="A4:D4"/>
    <mergeCell ref="A40:D40"/>
    <mergeCell ref="A41:D41"/>
    <mergeCell ref="A42:D42"/>
    <mergeCell ref="C5:D5"/>
    <mergeCell ref="A6:D6"/>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202"/>
  <sheetViews>
    <sheetView showZeros="0" showOutlineSymbols="0" workbookViewId="0" topLeftCell="A1">
      <selection activeCell="A3" sqref="A3:F3"/>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4.7109375" style="4" customWidth="1"/>
    <col min="9" max="9" width="7.28125" style="4" customWidth="1"/>
    <col min="10" max="10" width="9.8515625" style="3" customWidth="1"/>
    <col min="11" max="11" width="4.421875" style="4" customWidth="1"/>
    <col min="12" max="12" width="10.7109375" style="4" customWidth="1"/>
    <col min="13" max="16384" width="9.140625" style="3" customWidth="1"/>
  </cols>
  <sheetData>
    <row r="1" spans="1:12" ht="12.75">
      <c r="A1" s="538" t="s">
        <v>651</v>
      </c>
      <c r="B1" s="538"/>
      <c r="C1" s="539"/>
      <c r="D1" s="539"/>
      <c r="E1" s="539"/>
      <c r="F1" s="539"/>
      <c r="G1" s="539"/>
      <c r="H1" s="539"/>
      <c r="I1" s="539"/>
      <c r="J1" s="539"/>
      <c r="K1" s="539"/>
      <c r="L1" s="539"/>
    </row>
    <row r="2" spans="1:12" ht="12.75">
      <c r="A2" s="549" t="s">
        <v>242</v>
      </c>
      <c r="B2" s="549"/>
      <c r="C2" s="462"/>
      <c r="D2" s="462"/>
      <c r="E2" s="462"/>
      <c r="F2" s="462"/>
      <c r="G2" s="462"/>
      <c r="H2" s="462"/>
      <c r="I2" s="462"/>
      <c r="J2" s="462"/>
      <c r="K2" s="462"/>
      <c r="L2" s="462"/>
    </row>
    <row r="3" spans="1:12" ht="20.25" customHeight="1">
      <c r="A3" s="542">
        <f>+ZAKL_DATA!B13</f>
        <v>0</v>
      </c>
      <c r="B3" s="543"/>
      <c r="C3" s="544"/>
      <c r="D3" s="544"/>
      <c r="E3" s="544"/>
      <c r="F3" s="545"/>
      <c r="G3" s="540"/>
      <c r="H3" s="478" t="s">
        <v>529</v>
      </c>
      <c r="I3" s="479"/>
      <c r="J3" s="479"/>
      <c r="K3" s="479"/>
      <c r="L3" s="480"/>
    </row>
    <row r="4" spans="1:12" ht="12.75">
      <c r="A4" s="497" t="s">
        <v>243</v>
      </c>
      <c r="B4" s="497"/>
      <c r="C4" s="492"/>
      <c r="D4" s="492"/>
      <c r="E4" s="492"/>
      <c r="F4" s="492"/>
      <c r="G4" s="483"/>
      <c r="H4" s="481"/>
      <c r="I4" s="482"/>
      <c r="J4" s="482"/>
      <c r="K4" s="482"/>
      <c r="L4" s="483"/>
    </row>
    <row r="5" spans="1:12" ht="20.25" customHeight="1">
      <c r="A5" s="546" t="str">
        <f>IF(EXACT(LEFT(+ZAKL_DATA!D2,1),"C"),+ZAKL_DATA!D2," ")</f>
        <v>CZ</v>
      </c>
      <c r="B5" s="495"/>
      <c r="C5" s="547"/>
      <c r="D5" s="547"/>
      <c r="E5" s="547"/>
      <c r="F5" s="548"/>
      <c r="G5" s="483"/>
      <c r="H5" s="481"/>
      <c r="I5" s="482"/>
      <c r="J5" s="482"/>
      <c r="K5" s="482"/>
      <c r="L5" s="483"/>
    </row>
    <row r="6" spans="1:12" ht="12.75">
      <c r="A6" s="491" t="s">
        <v>244</v>
      </c>
      <c r="B6" s="491"/>
      <c r="C6" s="492"/>
      <c r="D6" s="492"/>
      <c r="E6" s="492"/>
      <c r="F6" s="541"/>
      <c r="G6" s="462"/>
      <c r="H6" s="481"/>
      <c r="I6" s="482"/>
      <c r="J6" s="482"/>
      <c r="K6" s="482"/>
      <c r="L6" s="483"/>
    </row>
    <row r="7" spans="1:12" ht="20.25" customHeight="1">
      <c r="A7" s="494">
        <f>IF(EXACT(LEFT(+ZAKL_DATA!D2,1),"C"),+MID(A5,3,20),+ZAKL_DATA!D2)</f>
      </c>
      <c r="B7" s="495"/>
      <c r="C7" s="495"/>
      <c r="D7" s="495"/>
      <c r="E7" s="496"/>
      <c r="F7" s="462"/>
      <c r="G7" s="462"/>
      <c r="H7" s="481"/>
      <c r="I7" s="482"/>
      <c r="J7" s="482"/>
      <c r="K7" s="482"/>
      <c r="L7" s="483"/>
    </row>
    <row r="8" spans="1:12" ht="12.75">
      <c r="A8" s="493"/>
      <c r="B8" s="493"/>
      <c r="C8" s="493"/>
      <c r="D8" s="493"/>
      <c r="E8" s="493"/>
      <c r="F8" s="462"/>
      <c r="G8" s="462"/>
      <c r="H8" s="484"/>
      <c r="I8" s="485"/>
      <c r="J8" s="485"/>
      <c r="K8" s="485"/>
      <c r="L8" s="486"/>
    </row>
    <row r="9" spans="1:12" ht="12.75">
      <c r="A9" s="493" t="s">
        <v>467</v>
      </c>
      <c r="B9" s="493"/>
      <c r="C9" s="482"/>
      <c r="D9" s="482"/>
      <c r="E9" s="482"/>
      <c r="F9" s="462"/>
      <c r="G9" s="462"/>
      <c r="H9" s="462"/>
      <c r="I9" s="462"/>
      <c r="J9" s="462"/>
      <c r="K9" s="462"/>
      <c r="L9" s="462"/>
    </row>
    <row r="10" spans="1:12" ht="11.25" customHeight="1">
      <c r="A10" s="88" t="s">
        <v>245</v>
      </c>
      <c r="B10" s="86"/>
      <c r="C10" s="88" t="s">
        <v>544</v>
      </c>
      <c r="D10" s="11"/>
      <c r="E10" s="88" t="s">
        <v>545</v>
      </c>
      <c r="F10" s="87"/>
      <c r="G10" s="518" t="s">
        <v>468</v>
      </c>
      <c r="H10" s="519"/>
      <c r="I10" s="519"/>
      <c r="J10" s="519"/>
      <c r="K10" s="12"/>
      <c r="L10" s="87"/>
    </row>
    <row r="11" spans="1:12" ht="24" customHeight="1">
      <c r="A11" s="89" t="s">
        <v>546</v>
      </c>
      <c r="B11" s="86"/>
      <c r="C11" s="89"/>
      <c r="D11" s="86"/>
      <c r="E11" s="89"/>
      <c r="F11" s="87"/>
      <c r="G11" s="519"/>
      <c r="H11" s="519"/>
      <c r="I11" s="519"/>
      <c r="J11" s="519"/>
      <c r="K11" s="516"/>
      <c r="L11" s="517"/>
    </row>
    <row r="12" spans="1:12" ht="12.75">
      <c r="A12" s="487" t="s">
        <v>448</v>
      </c>
      <c r="B12" s="462"/>
      <c r="C12" s="462"/>
      <c r="D12" s="462"/>
      <c r="E12" s="462"/>
      <c r="F12" s="490"/>
      <c r="G12" s="490"/>
      <c r="H12" s="490"/>
      <c r="I12" s="490"/>
      <c r="J12" s="490"/>
      <c r="K12" s="490"/>
      <c r="L12" s="490"/>
    </row>
    <row r="13" spans="1:12" ht="20.25" customHeight="1">
      <c r="A13" s="89"/>
      <c r="B13" s="498"/>
      <c r="C13" s="499"/>
      <c r="D13" s="499"/>
      <c r="E13" s="499"/>
      <c r="F13" s="488"/>
      <c r="G13" s="489"/>
      <c r="H13" s="489"/>
      <c r="I13" s="489"/>
      <c r="J13" s="166" t="s">
        <v>465</v>
      </c>
      <c r="K13" s="516"/>
      <c r="L13" s="517"/>
    </row>
    <row r="14" spans="1:12" ht="12.75">
      <c r="A14" s="520"/>
      <c r="B14" s="521"/>
      <c r="C14" s="521"/>
      <c r="D14" s="521"/>
      <c r="E14" s="521"/>
      <c r="F14" s="489"/>
      <c r="G14" s="489"/>
      <c r="H14" s="489"/>
      <c r="I14" s="489"/>
      <c r="J14" s="90"/>
      <c r="K14" s="92"/>
      <c r="L14" s="91"/>
    </row>
    <row r="15" spans="1:12" ht="24" customHeight="1">
      <c r="A15" s="500" t="s">
        <v>169</v>
      </c>
      <c r="B15" s="501"/>
      <c r="C15" s="501"/>
      <c r="D15" s="501"/>
      <c r="E15" s="501"/>
      <c r="F15" s="501"/>
      <c r="G15" s="501"/>
      <c r="H15" s="502"/>
      <c r="I15" s="148" t="s">
        <v>466</v>
      </c>
      <c r="J15" s="89"/>
      <c r="K15" s="146" t="s">
        <v>224</v>
      </c>
      <c r="L15" s="89" t="s">
        <v>546</v>
      </c>
    </row>
    <row r="16" spans="1:12" ht="9" customHeight="1">
      <c r="A16" s="406"/>
      <c r="B16" s="406"/>
      <c r="C16" s="490"/>
      <c r="D16" s="490"/>
      <c r="E16" s="490"/>
      <c r="F16" s="490"/>
      <c r="G16" s="490"/>
      <c r="H16" s="490"/>
      <c r="I16" s="490"/>
      <c r="J16" s="490"/>
      <c r="K16" s="490"/>
      <c r="L16" s="490"/>
    </row>
    <row r="17" spans="1:12" ht="24" customHeight="1">
      <c r="A17" s="511" t="s">
        <v>499</v>
      </c>
      <c r="B17" s="512"/>
      <c r="C17" s="512"/>
      <c r="D17" s="512"/>
      <c r="E17" s="512"/>
      <c r="F17" s="512"/>
      <c r="G17" s="512"/>
      <c r="H17" s="513"/>
      <c r="I17" s="148" t="s">
        <v>466</v>
      </c>
      <c r="J17" s="89"/>
      <c r="K17" s="146" t="s">
        <v>224</v>
      </c>
      <c r="L17" s="89" t="s">
        <v>546</v>
      </c>
    </row>
    <row r="18" spans="1:12" ht="24" customHeight="1">
      <c r="A18" s="406"/>
      <c r="B18" s="406"/>
      <c r="C18" s="406"/>
      <c r="D18" s="406"/>
      <c r="E18" s="406"/>
      <c r="F18" s="406"/>
      <c r="G18" s="406"/>
      <c r="H18" s="406"/>
      <c r="I18" s="406"/>
      <c r="J18" s="406"/>
      <c r="K18" s="406"/>
      <c r="L18" s="406"/>
    </row>
    <row r="19" spans="1:12" ht="27.75" customHeight="1">
      <c r="A19" s="505" t="s">
        <v>162</v>
      </c>
      <c r="B19" s="506"/>
      <c r="C19" s="506"/>
      <c r="D19" s="506"/>
      <c r="E19" s="506"/>
      <c r="F19" s="506"/>
      <c r="G19" s="506"/>
      <c r="H19" s="506"/>
      <c r="I19" s="506"/>
      <c r="J19" s="506"/>
      <c r="K19" s="506"/>
      <c r="L19" s="506"/>
    </row>
    <row r="20" spans="1:14" ht="18" customHeight="1">
      <c r="A20" s="507" t="s">
        <v>163</v>
      </c>
      <c r="B20" s="507"/>
      <c r="C20" s="489"/>
      <c r="D20" s="489"/>
      <c r="E20" s="489"/>
      <c r="F20" s="489"/>
      <c r="G20" s="489"/>
      <c r="H20" s="489"/>
      <c r="I20" s="489"/>
      <c r="J20" s="489"/>
      <c r="K20" s="462"/>
      <c r="L20" s="462"/>
      <c r="M20" s="24"/>
      <c r="N20" s="24"/>
    </row>
    <row r="21" spans="1:14" s="127" customFormat="1" ht="18" customHeight="1">
      <c r="A21" s="503" t="s">
        <v>557</v>
      </c>
      <c r="B21" s="503"/>
      <c r="C21" s="504"/>
      <c r="D21" s="504"/>
      <c r="E21" s="504"/>
      <c r="F21" s="504"/>
      <c r="G21" s="504"/>
      <c r="H21" s="504"/>
      <c r="I21" s="504"/>
      <c r="J21" s="504"/>
      <c r="K21" s="504"/>
      <c r="L21" s="504"/>
      <c r="M21" s="136"/>
      <c r="N21" s="136"/>
    </row>
    <row r="22" spans="1:14" s="127" customFormat="1" ht="24" customHeight="1">
      <c r="A22" s="508" t="s">
        <v>548</v>
      </c>
      <c r="B22" s="509"/>
      <c r="C22" s="509"/>
      <c r="D22" s="509"/>
      <c r="E22" s="510"/>
      <c r="F22" s="514">
        <v>2010</v>
      </c>
      <c r="G22" s="515"/>
      <c r="H22" s="522" t="s">
        <v>315</v>
      </c>
      <c r="I22" s="523"/>
      <c r="J22" s="219"/>
      <c r="K22" s="218" t="s">
        <v>547</v>
      </c>
      <c r="L22" s="219"/>
      <c r="M22" s="136"/>
      <c r="N22" s="136"/>
    </row>
    <row r="23" spans="1:14" ht="18" customHeight="1">
      <c r="A23" s="406" t="s">
        <v>165</v>
      </c>
      <c r="B23" s="406"/>
      <c r="C23" s="490"/>
      <c r="D23" s="490"/>
      <c r="E23" s="490"/>
      <c r="F23" s="490"/>
      <c r="G23" s="490"/>
      <c r="H23" s="490"/>
      <c r="I23" s="490"/>
      <c r="J23" s="490"/>
      <c r="K23" s="490"/>
      <c r="L23" s="490"/>
      <c r="M23" s="24"/>
      <c r="N23" s="24"/>
    </row>
    <row r="24" spans="1:14" ht="24" customHeight="1">
      <c r="A24" s="406"/>
      <c r="B24" s="406"/>
      <c r="C24" s="490"/>
      <c r="D24" s="490"/>
      <c r="E24" s="490"/>
      <c r="F24" s="490"/>
      <c r="G24" s="490"/>
      <c r="H24" s="490"/>
      <c r="I24" s="490"/>
      <c r="J24" s="490"/>
      <c r="K24" s="490"/>
      <c r="L24" s="490"/>
      <c r="M24" s="24"/>
      <c r="N24" s="24"/>
    </row>
    <row r="25" spans="1:14" ht="15" customHeight="1" thickBot="1">
      <c r="A25" s="386" t="s">
        <v>223</v>
      </c>
      <c r="B25" s="386"/>
      <c r="C25" s="463"/>
      <c r="D25" s="463"/>
      <c r="E25" s="463"/>
      <c r="F25" s="463"/>
      <c r="G25" s="463"/>
      <c r="H25" s="463"/>
      <c r="I25" s="463"/>
      <c r="J25" s="463"/>
      <c r="K25" s="463"/>
      <c r="L25" s="463"/>
      <c r="M25" s="24"/>
      <c r="N25" s="24"/>
    </row>
    <row r="26" spans="1:14" ht="24" customHeight="1">
      <c r="A26" s="301" t="s">
        <v>42</v>
      </c>
      <c r="B26" s="404">
        <f>+ZAKL_DATA!B5</f>
        <v>0</v>
      </c>
      <c r="C26" s="536"/>
      <c r="D26" s="536"/>
      <c r="E26" s="537"/>
      <c r="F26" s="302" t="s">
        <v>43</v>
      </c>
      <c r="G26" s="404">
        <f>+ZAKL_DATA!B6</f>
        <v>0</v>
      </c>
      <c r="H26" s="403"/>
      <c r="I26" s="303" t="s">
        <v>602</v>
      </c>
      <c r="J26" s="401">
        <f>+ZAKL_DATA!B4</f>
        <v>0</v>
      </c>
      <c r="K26" s="402"/>
      <c r="L26" s="400"/>
      <c r="M26" s="24"/>
      <c r="N26" s="24"/>
    </row>
    <row r="27" spans="1:14" ht="24" customHeight="1" thickBot="1">
      <c r="A27" s="304" t="s">
        <v>44</v>
      </c>
      <c r="B27" s="417">
        <f>+ZAKL_DATA!B7</f>
        <v>0</v>
      </c>
      <c r="C27" s="464"/>
      <c r="D27" s="464"/>
      <c r="E27" s="410"/>
      <c r="F27" s="396" t="s">
        <v>45</v>
      </c>
      <c r="G27" s="395"/>
      <c r="H27" s="305">
        <f>+ZAKL_DATA!B20</f>
        <v>0</v>
      </c>
      <c r="I27" s="306" t="s">
        <v>46</v>
      </c>
      <c r="J27" s="397"/>
      <c r="K27" s="398"/>
      <c r="L27" s="399"/>
      <c r="M27" s="24"/>
      <c r="N27" s="24"/>
    </row>
    <row r="28" spans="1:14" ht="15" customHeight="1" thickBot="1">
      <c r="A28" s="389" t="s">
        <v>350</v>
      </c>
      <c r="B28" s="389"/>
      <c r="C28" s="390"/>
      <c r="D28" s="390"/>
      <c r="E28" s="390"/>
      <c r="F28" s="390"/>
      <c r="G28" s="390"/>
      <c r="H28" s="390"/>
      <c r="I28" s="390"/>
      <c r="J28" s="390"/>
      <c r="K28" s="390"/>
      <c r="L28" s="390"/>
      <c r="M28" s="24"/>
      <c r="N28" s="24"/>
    </row>
    <row r="29" spans="1:14" ht="24" customHeight="1">
      <c r="A29" s="301" t="s">
        <v>47</v>
      </c>
      <c r="B29" s="411">
        <f>+ZAKL_DATA!B18</f>
        <v>0</v>
      </c>
      <c r="C29" s="465"/>
      <c r="D29" s="465"/>
      <c r="E29" s="466"/>
      <c r="F29" s="307" t="s">
        <v>170</v>
      </c>
      <c r="G29" s="411">
        <f>+ZAKL_DATA!B16</f>
        <v>0</v>
      </c>
      <c r="H29" s="409"/>
      <c r="I29" s="405"/>
      <c r="J29" s="422" t="s">
        <v>48</v>
      </c>
      <c r="K29" s="416"/>
      <c r="L29" s="15">
        <f>+ZAKL_DATA!B17</f>
        <v>0</v>
      </c>
      <c r="M29" s="24"/>
      <c r="N29" s="24"/>
    </row>
    <row r="30" spans="1:14" ht="24" customHeight="1" thickBot="1">
      <c r="A30" s="304" t="s">
        <v>316</v>
      </c>
      <c r="B30" s="415">
        <f>+ZAKL_DATA!B19</f>
        <v>0</v>
      </c>
      <c r="C30" s="410"/>
      <c r="D30" s="413" t="s">
        <v>317</v>
      </c>
      <c r="E30" s="414"/>
      <c r="F30" s="316">
        <f>+ZAKL_DATA!B25</f>
        <v>0</v>
      </c>
      <c r="G30" s="308" t="s">
        <v>318</v>
      </c>
      <c r="H30" s="534">
        <f>+ZAKL_DATA!B26</f>
        <v>0</v>
      </c>
      <c r="I30" s="535"/>
      <c r="J30" s="309" t="s">
        <v>319</v>
      </c>
      <c r="K30" s="417">
        <f>+ZAKL_DATA!B20</f>
        <v>0</v>
      </c>
      <c r="L30" s="418"/>
      <c r="M30" s="24"/>
      <c r="N30" s="24"/>
    </row>
    <row r="31" spans="1:14" ht="15" customHeight="1">
      <c r="A31" s="531" t="s">
        <v>351</v>
      </c>
      <c r="B31" s="532"/>
      <c r="C31" s="532"/>
      <c r="D31" s="532"/>
      <c r="E31" s="532"/>
      <c r="F31" s="532"/>
      <c r="G31" s="532"/>
      <c r="H31" s="532"/>
      <c r="I31" s="532"/>
      <c r="J31" s="532"/>
      <c r="K31" s="533"/>
      <c r="L31" s="533"/>
      <c r="M31" s="24"/>
      <c r="N31" s="24"/>
    </row>
    <row r="32" spans="1:14" ht="15" customHeight="1" thickBot="1">
      <c r="A32" s="529" t="s">
        <v>181</v>
      </c>
      <c r="B32" s="530"/>
      <c r="C32" s="530"/>
      <c r="D32" s="530"/>
      <c r="E32" s="530"/>
      <c r="F32" s="530"/>
      <c r="G32" s="530"/>
      <c r="H32" s="530"/>
      <c r="I32" s="530"/>
      <c r="J32" s="530"/>
      <c r="K32" s="390"/>
      <c r="L32" s="390"/>
      <c r="M32" s="24"/>
      <c r="N32" s="24"/>
    </row>
    <row r="33" spans="1:14" ht="24" customHeight="1" thickBot="1">
      <c r="A33" s="310" t="s">
        <v>320</v>
      </c>
      <c r="B33" s="393"/>
      <c r="C33" s="394"/>
      <c r="D33" s="394"/>
      <c r="E33" s="387"/>
      <c r="F33" s="311" t="s">
        <v>171</v>
      </c>
      <c r="G33" s="391"/>
      <c r="H33" s="392"/>
      <c r="I33" s="312" t="s">
        <v>321</v>
      </c>
      <c r="J33" s="313"/>
      <c r="K33" s="314" t="s">
        <v>322</v>
      </c>
      <c r="L33" s="315"/>
      <c r="M33" s="167"/>
      <c r="N33" s="168"/>
    </row>
    <row r="34" spans="1:14" ht="15" customHeight="1">
      <c r="A34" s="421" t="s">
        <v>246</v>
      </c>
      <c r="B34" s="412"/>
      <c r="C34" s="412"/>
      <c r="D34" s="412"/>
      <c r="E34" s="412"/>
      <c r="F34" s="412"/>
      <c r="G34" s="412"/>
      <c r="H34" s="412"/>
      <c r="I34" s="412"/>
      <c r="J34" s="412"/>
      <c r="K34" s="462"/>
      <c r="L34" s="462"/>
      <c r="M34" s="24"/>
      <c r="N34" s="24"/>
    </row>
    <row r="35" spans="1:14" ht="15" customHeight="1" thickBot="1">
      <c r="A35" s="524" t="s">
        <v>652</v>
      </c>
      <c r="B35" s="525"/>
      <c r="C35" s="525"/>
      <c r="D35" s="525"/>
      <c r="E35" s="525"/>
      <c r="F35" s="525"/>
      <c r="G35" s="525"/>
      <c r="H35" s="525"/>
      <c r="I35" s="525"/>
      <c r="J35" s="525"/>
      <c r="K35" s="526"/>
      <c r="L35" s="526"/>
      <c r="M35" s="24"/>
      <c r="N35" s="24"/>
    </row>
    <row r="36" spans="1:14" ht="24" customHeight="1">
      <c r="A36" s="13" t="s">
        <v>323</v>
      </c>
      <c r="B36" s="411"/>
      <c r="C36" s="527"/>
      <c r="D36" s="527"/>
      <c r="E36" s="528"/>
      <c r="F36" s="135" t="s">
        <v>172</v>
      </c>
      <c r="G36" s="475"/>
      <c r="H36" s="476"/>
      <c r="I36" s="477"/>
      <c r="J36" s="419" t="s">
        <v>324</v>
      </c>
      <c r="K36" s="420"/>
      <c r="L36" s="15"/>
      <c r="M36" s="167"/>
      <c r="N36" s="168"/>
    </row>
    <row r="37" spans="1:14" ht="24" customHeight="1" thickBot="1">
      <c r="A37" s="14" t="s">
        <v>325</v>
      </c>
      <c r="B37" s="415"/>
      <c r="C37" s="471"/>
      <c r="D37" s="425" t="s">
        <v>457</v>
      </c>
      <c r="E37" s="426"/>
      <c r="F37" s="470"/>
      <c r="G37" s="471"/>
      <c r="H37" s="16" t="s">
        <v>458</v>
      </c>
      <c r="I37" s="467"/>
      <c r="J37" s="468"/>
      <c r="K37" s="468"/>
      <c r="L37" s="469"/>
      <c r="M37" s="167"/>
      <c r="N37" s="168"/>
    </row>
    <row r="38" spans="1:14" ht="12" customHeight="1">
      <c r="A38" s="427"/>
      <c r="B38" s="428"/>
      <c r="C38" s="428"/>
      <c r="D38" s="428"/>
      <c r="E38" s="428"/>
      <c r="F38" s="428"/>
      <c r="G38" s="428"/>
      <c r="H38" s="428"/>
      <c r="I38" s="428"/>
      <c r="J38" s="428"/>
      <c r="K38" s="428"/>
      <c r="L38" s="428"/>
      <c r="M38" s="24"/>
      <c r="N38" s="24"/>
    </row>
    <row r="39" spans="1:14" ht="24" customHeight="1">
      <c r="A39" s="429" t="s">
        <v>182</v>
      </c>
      <c r="B39" s="423"/>
      <c r="C39" s="423"/>
      <c r="D39" s="423"/>
      <c r="E39" s="424"/>
      <c r="F39" s="137"/>
      <c r="G39" s="139"/>
      <c r="H39" s="553" t="s">
        <v>130</v>
      </c>
      <c r="I39" s="554"/>
      <c r="J39" s="555"/>
      <c r="K39" s="551"/>
      <c r="L39" s="552"/>
      <c r="M39" s="24"/>
      <c r="N39" s="24"/>
    </row>
    <row r="40" spans="1:14" ht="12" customHeight="1">
      <c r="A40" s="474"/>
      <c r="B40" s="462"/>
      <c r="C40" s="462"/>
      <c r="D40" s="462"/>
      <c r="E40" s="462"/>
      <c r="F40" s="462"/>
      <c r="G40" s="462"/>
      <c r="H40" s="462"/>
      <c r="I40" s="462"/>
      <c r="J40" s="462"/>
      <c r="K40" s="462"/>
      <c r="L40" s="462"/>
      <c r="M40" s="24"/>
      <c r="N40" s="24"/>
    </row>
    <row r="41" spans="1:14" ht="24" customHeight="1">
      <c r="A41" s="472" t="s">
        <v>333</v>
      </c>
      <c r="B41" s="473"/>
      <c r="C41" s="473"/>
      <c r="D41" s="473"/>
      <c r="E41" s="146" t="s">
        <v>466</v>
      </c>
      <c r="F41" s="89"/>
      <c r="G41" s="146" t="s">
        <v>224</v>
      </c>
      <c r="H41" s="89" t="s">
        <v>546</v>
      </c>
      <c r="I41" s="388"/>
      <c r="J41" s="462"/>
      <c r="K41" s="462"/>
      <c r="L41" s="462"/>
      <c r="M41" s="24"/>
      <c r="N41" s="24"/>
    </row>
    <row r="42" spans="1:14" ht="9" customHeight="1">
      <c r="A42" s="550"/>
      <c r="B42" s="462"/>
      <c r="C42" s="462"/>
      <c r="D42" s="462"/>
      <c r="E42" s="462"/>
      <c r="F42" s="462"/>
      <c r="G42" s="462"/>
      <c r="H42" s="462"/>
      <c r="I42" s="462"/>
      <c r="J42" s="462"/>
      <c r="K42" s="462"/>
      <c r="L42" s="462"/>
      <c r="M42" s="24"/>
      <c r="N42" s="24"/>
    </row>
    <row r="43" spans="1:12" ht="9" customHeight="1">
      <c r="A43" s="385" t="s">
        <v>352</v>
      </c>
      <c r="B43" s="385"/>
      <c r="C43" s="462"/>
      <c r="D43" s="462"/>
      <c r="E43" s="462"/>
      <c r="F43" s="462"/>
      <c r="G43" s="462"/>
      <c r="H43" s="462"/>
      <c r="I43" s="462"/>
      <c r="J43" s="462"/>
      <c r="K43" s="462"/>
      <c r="L43" s="462"/>
    </row>
    <row r="44" spans="1:12" ht="10.5" customHeight="1">
      <c r="A44" s="407" t="s">
        <v>530</v>
      </c>
      <c r="B44" s="408"/>
      <c r="C44" s="408"/>
      <c r="D44" s="408"/>
      <c r="E44" s="408"/>
      <c r="F44" s="408"/>
      <c r="G44" s="408"/>
      <c r="H44" s="408"/>
      <c r="I44" s="408"/>
      <c r="J44" s="408"/>
      <c r="K44" s="408"/>
      <c r="L44" s="408"/>
    </row>
    <row r="45" spans="1:12" ht="10.5" customHeight="1">
      <c r="A45" s="407">
        <f>+ZAKL_DATA!A44</f>
        <v>0</v>
      </c>
      <c r="B45" s="408"/>
      <c r="C45" s="408"/>
      <c r="D45" s="408"/>
      <c r="E45" s="408"/>
      <c r="F45" s="408"/>
      <c r="G45" s="408"/>
      <c r="H45" s="408"/>
      <c r="I45" s="408"/>
      <c r="J45" s="408"/>
      <c r="K45" s="408"/>
      <c r="L45" s="408"/>
    </row>
    <row r="46" spans="1:12" ht="10.5" customHeight="1">
      <c r="A46" s="406">
        <v>1</v>
      </c>
      <c r="B46" s="462"/>
      <c r="C46" s="462"/>
      <c r="D46" s="462"/>
      <c r="E46" s="462"/>
      <c r="F46" s="462"/>
      <c r="G46" s="462"/>
      <c r="H46" s="462"/>
      <c r="I46" s="462"/>
      <c r="J46" s="462"/>
      <c r="K46" s="462"/>
      <c r="L46" s="462"/>
    </row>
    <row r="47" spans="1:7" ht="11.25" customHeight="1">
      <c r="A47" s="5"/>
      <c r="B47" s="5"/>
      <c r="E47" s="4"/>
      <c r="F47" s="4"/>
      <c r="G47" s="4"/>
    </row>
    <row r="48" spans="1:12" ht="12.75">
      <c r="A48" s="3"/>
      <c r="B48" s="3"/>
      <c r="C48" s="3"/>
      <c r="D48" s="3"/>
      <c r="H48" s="6"/>
      <c r="I48" s="3"/>
      <c r="K48" s="3"/>
      <c r="L48" s="3"/>
    </row>
    <row r="49" spans="1:12" ht="12.75" customHeight="1">
      <c r="A49" s="3"/>
      <c r="B49" s="3"/>
      <c r="C49" s="3"/>
      <c r="D49" s="3"/>
      <c r="H49" s="3"/>
      <c r="I49" s="3"/>
      <c r="K49" s="3"/>
      <c r="L49" s="3"/>
    </row>
    <row r="50" spans="1:12" ht="12.75" customHeight="1">
      <c r="A50" s="3"/>
      <c r="B50" s="3"/>
      <c r="C50" s="3"/>
      <c r="D50" s="3"/>
      <c r="H50" s="3"/>
      <c r="I50" s="3"/>
      <c r="K50" s="3"/>
      <c r="L50" s="3"/>
    </row>
    <row r="51" spans="1:12" ht="12.75" customHeight="1">
      <c r="A51" s="3"/>
      <c r="B51" s="3"/>
      <c r="C51" s="3"/>
      <c r="D51" s="3"/>
      <c r="H51" s="3"/>
      <c r="I51" s="3"/>
      <c r="K51" s="3"/>
      <c r="L51" s="3"/>
    </row>
    <row r="52" spans="1:12" ht="12.75" customHeight="1">
      <c r="A52" s="3"/>
      <c r="B52" s="3"/>
      <c r="C52" s="3"/>
      <c r="D52" s="3"/>
      <c r="H52" s="3"/>
      <c r="I52" s="3"/>
      <c r="K52" s="3"/>
      <c r="L52" s="3"/>
    </row>
    <row r="53" spans="1:12" ht="12.75" customHeight="1" hidden="1">
      <c r="A53" s="3" t="s">
        <v>150</v>
      </c>
      <c r="B53" s="3"/>
      <c r="C53" s="3"/>
      <c r="D53" s="3"/>
      <c r="H53" s="3"/>
      <c r="I53" s="3"/>
      <c r="K53" s="3"/>
      <c r="L53" s="3"/>
    </row>
    <row r="54" spans="1:12" ht="12.75" customHeight="1" hidden="1">
      <c r="A54" s="3" t="s">
        <v>151</v>
      </c>
      <c r="B54" s="3"/>
      <c r="C54" s="3"/>
      <c r="D54" s="3"/>
      <c r="H54" s="3"/>
      <c r="I54" s="3"/>
      <c r="K54" s="3"/>
      <c r="L54" s="3"/>
    </row>
    <row r="55" spans="1:12" ht="12.75" customHeight="1">
      <c r="A55" s="3"/>
      <c r="B55" s="3"/>
      <c r="C55" s="3"/>
      <c r="D55" s="3"/>
      <c r="H55" s="3"/>
      <c r="I55" s="3"/>
      <c r="K55" s="3"/>
      <c r="L55" s="3"/>
    </row>
    <row r="56" spans="1:12" ht="12.75" customHeight="1">
      <c r="A56" s="3"/>
      <c r="B56" s="3"/>
      <c r="C56" s="3"/>
      <c r="D56" s="3"/>
      <c r="H56" s="3"/>
      <c r="I56" s="3"/>
      <c r="K56" s="3"/>
      <c r="L56" s="3"/>
    </row>
    <row r="57" spans="1:12" ht="12.75" customHeight="1">
      <c r="A57" s="3"/>
      <c r="B57" s="3"/>
      <c r="C57" s="3"/>
      <c r="D57" s="3"/>
      <c r="H57" s="3"/>
      <c r="I57" s="3"/>
      <c r="K57" s="3"/>
      <c r="L57" s="3"/>
    </row>
    <row r="58" spans="5:8" ht="12.75" customHeight="1">
      <c r="E58" s="4"/>
      <c r="F58" s="4"/>
      <c r="G58" s="5"/>
      <c r="H58" s="3"/>
    </row>
    <row r="59" spans="5:7" ht="12.75">
      <c r="E59" s="4"/>
      <c r="F59" s="4"/>
      <c r="G59" s="4"/>
    </row>
    <row r="60" spans="5:7" ht="12.75">
      <c r="E60" s="4"/>
      <c r="F60" s="4"/>
      <c r="G60" s="4"/>
    </row>
    <row r="61" spans="5:7" ht="12.75">
      <c r="E61" s="4"/>
      <c r="F61" s="4"/>
      <c r="G61" s="4"/>
    </row>
    <row r="62" spans="5:7" ht="12.75">
      <c r="E62" s="4"/>
      <c r="F62" s="4"/>
      <c r="G62" s="4"/>
    </row>
    <row r="63" spans="5:7" ht="12.75">
      <c r="E63" s="4"/>
      <c r="F63" s="4"/>
      <c r="G63" s="4"/>
    </row>
    <row r="64" spans="5:7" ht="12.75">
      <c r="E64" s="4"/>
      <c r="F64" s="4"/>
      <c r="G64" s="4"/>
    </row>
    <row r="65" spans="5:7" ht="12.75">
      <c r="E65" s="4"/>
      <c r="F65" s="4"/>
      <c r="G65" s="4"/>
    </row>
    <row r="66" spans="5:6" ht="12.75">
      <c r="E66" s="4"/>
      <c r="F66" s="4"/>
    </row>
    <row r="67" spans="5:6" ht="12.75">
      <c r="E67" s="4"/>
      <c r="F67" s="4"/>
    </row>
    <row r="68" spans="5:6" ht="12.75">
      <c r="E68" s="4"/>
      <c r="F68" s="4"/>
    </row>
    <row r="69" spans="5:6" ht="12.75">
      <c r="E69" s="4"/>
      <c r="F69" s="4"/>
    </row>
    <row r="70" spans="5:6" ht="12.75">
      <c r="E70" s="4"/>
      <c r="F70" s="4"/>
    </row>
    <row r="202" ht="12.75">
      <c r="A202" s="121">
        <v>1</v>
      </c>
    </row>
  </sheetData>
  <sheetProtection password="EF65" sheet="1" objects="1" scenarios="1"/>
  <mergeCells count="72">
    <mergeCell ref="A45:L45"/>
    <mergeCell ref="A1:L1"/>
    <mergeCell ref="G3:G5"/>
    <mergeCell ref="F6:G8"/>
    <mergeCell ref="A3:F3"/>
    <mergeCell ref="A5:F5"/>
    <mergeCell ref="A2:L2"/>
    <mergeCell ref="A42:H42"/>
    <mergeCell ref="K39:L39"/>
    <mergeCell ref="H39:J39"/>
    <mergeCell ref="H22:I22"/>
    <mergeCell ref="A35:L35"/>
    <mergeCell ref="B36:E36"/>
    <mergeCell ref="A32:L32"/>
    <mergeCell ref="A31:L31"/>
    <mergeCell ref="H30:I30"/>
    <mergeCell ref="A24:L24"/>
    <mergeCell ref="B26:E26"/>
    <mergeCell ref="K11:L11"/>
    <mergeCell ref="K13:L13"/>
    <mergeCell ref="G10:J11"/>
    <mergeCell ref="A14:E14"/>
    <mergeCell ref="A15:H15"/>
    <mergeCell ref="A23:L23"/>
    <mergeCell ref="A21:L21"/>
    <mergeCell ref="A19:L19"/>
    <mergeCell ref="A20:L20"/>
    <mergeCell ref="A22:E22"/>
    <mergeCell ref="A18:L18"/>
    <mergeCell ref="A16:L16"/>
    <mergeCell ref="A17:H17"/>
    <mergeCell ref="F22:G22"/>
    <mergeCell ref="H3:L8"/>
    <mergeCell ref="A12:E12"/>
    <mergeCell ref="F13:I14"/>
    <mergeCell ref="F12:L12"/>
    <mergeCell ref="A6:E6"/>
    <mergeCell ref="A8:E8"/>
    <mergeCell ref="A7:E7"/>
    <mergeCell ref="A4:F4"/>
    <mergeCell ref="A9:L9"/>
    <mergeCell ref="B13:E13"/>
    <mergeCell ref="A43:L43"/>
    <mergeCell ref="A25:L25"/>
    <mergeCell ref="B27:E27"/>
    <mergeCell ref="B29:E29"/>
    <mergeCell ref="I37:L37"/>
    <mergeCell ref="F37:G37"/>
    <mergeCell ref="B37:C37"/>
    <mergeCell ref="A41:D41"/>
    <mergeCell ref="A40:L40"/>
    <mergeCell ref="G36:I36"/>
    <mergeCell ref="A46:L46"/>
    <mergeCell ref="A44:L44"/>
    <mergeCell ref="G26:H26"/>
    <mergeCell ref="J26:L26"/>
    <mergeCell ref="J27:L27"/>
    <mergeCell ref="F27:G27"/>
    <mergeCell ref="A28:L28"/>
    <mergeCell ref="G33:H33"/>
    <mergeCell ref="B33:E33"/>
    <mergeCell ref="I41:L42"/>
    <mergeCell ref="A38:L38"/>
    <mergeCell ref="A39:E39"/>
    <mergeCell ref="D37:E37"/>
    <mergeCell ref="J29:K29"/>
    <mergeCell ref="K30:L30"/>
    <mergeCell ref="J36:K36"/>
    <mergeCell ref="A34:L34"/>
    <mergeCell ref="D30:E30"/>
    <mergeCell ref="B30:C30"/>
    <mergeCell ref="G29:I29"/>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sheetPr>
    <pageSetUpPr fitToPage="1"/>
  </sheetPr>
  <dimension ref="A1:BI80"/>
  <sheetViews>
    <sheetView workbookViewId="0" topLeftCell="A1">
      <selection activeCell="A9" sqref="A9:J9"/>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93" customWidth="1"/>
  </cols>
  <sheetData>
    <row r="1" spans="1:10" ht="12.75">
      <c r="A1" s="564" t="s">
        <v>334</v>
      </c>
      <c r="B1" s="565"/>
      <c r="C1" s="565"/>
      <c r="D1" s="565"/>
      <c r="E1" s="565"/>
      <c r="F1" s="565"/>
      <c r="G1" s="566"/>
      <c r="H1" s="566"/>
      <c r="I1" s="566"/>
      <c r="J1" s="566"/>
    </row>
    <row r="2" spans="1:10" ht="13.5" thickBot="1">
      <c r="A2" s="594" t="s">
        <v>131</v>
      </c>
      <c r="B2" s="595"/>
      <c r="C2" s="595"/>
      <c r="D2" s="595"/>
      <c r="E2" s="595"/>
      <c r="F2" s="595"/>
      <c r="G2" s="596"/>
      <c r="H2" s="596"/>
      <c r="I2" s="596"/>
      <c r="J2" s="596"/>
    </row>
    <row r="3" spans="1:10" ht="12" customHeight="1">
      <c r="A3" s="608"/>
      <c r="B3" s="609"/>
      <c r="C3" s="609"/>
      <c r="D3" s="610"/>
      <c r="E3" s="611" t="s">
        <v>236</v>
      </c>
      <c r="F3" s="611"/>
      <c r="G3" s="611"/>
      <c r="H3" s="611" t="s">
        <v>247</v>
      </c>
      <c r="I3" s="611"/>
      <c r="J3" s="612"/>
    </row>
    <row r="4" spans="1:10" ht="15.75" customHeight="1">
      <c r="A4" s="22">
        <v>31</v>
      </c>
      <c r="B4" s="567" t="s">
        <v>330</v>
      </c>
      <c r="C4" s="570"/>
      <c r="D4" s="571"/>
      <c r="E4" s="590">
        <v>0</v>
      </c>
      <c r="F4" s="591"/>
      <c r="G4" s="563"/>
      <c r="H4" s="581"/>
      <c r="I4" s="582"/>
      <c r="J4" s="583"/>
    </row>
    <row r="5" spans="1:10" ht="15.75" customHeight="1">
      <c r="A5" s="22">
        <v>32</v>
      </c>
      <c r="B5" s="567" t="s">
        <v>452</v>
      </c>
      <c r="C5" s="570"/>
      <c r="D5" s="571"/>
      <c r="E5" s="590">
        <v>0</v>
      </c>
      <c r="F5" s="591"/>
      <c r="G5" s="563"/>
      <c r="H5" s="581"/>
      <c r="I5" s="582"/>
      <c r="J5" s="583"/>
    </row>
    <row r="6" spans="1:10" ht="15.75" customHeight="1">
      <c r="A6" s="22">
        <v>33</v>
      </c>
      <c r="B6" s="567" t="s">
        <v>292</v>
      </c>
      <c r="C6" s="568"/>
      <c r="D6" s="569"/>
      <c r="E6" s="590">
        <v>0</v>
      </c>
      <c r="F6" s="591"/>
      <c r="G6" s="563"/>
      <c r="H6" s="581"/>
      <c r="I6" s="582"/>
      <c r="J6" s="583"/>
    </row>
    <row r="7" spans="1:10" ht="15.75" customHeight="1">
      <c r="A7" s="22">
        <v>34</v>
      </c>
      <c r="B7" s="567" t="s">
        <v>197</v>
      </c>
      <c r="C7" s="570"/>
      <c r="D7" s="571"/>
      <c r="E7" s="584">
        <f>+E4+E5-E6</f>
        <v>0</v>
      </c>
      <c r="F7" s="585"/>
      <c r="G7" s="586"/>
      <c r="H7" s="581"/>
      <c r="I7" s="582"/>
      <c r="J7" s="583"/>
    </row>
    <row r="8" spans="1:10" ht="24" customHeight="1" thickBot="1">
      <c r="A8" s="23">
        <v>35</v>
      </c>
      <c r="B8" s="578" t="s">
        <v>81</v>
      </c>
      <c r="C8" s="579"/>
      <c r="D8" s="580"/>
      <c r="E8" s="613">
        <v>0</v>
      </c>
      <c r="F8" s="614"/>
      <c r="G8" s="615"/>
      <c r="H8" s="575"/>
      <c r="I8" s="576"/>
      <c r="J8" s="577"/>
    </row>
    <row r="9" spans="1:10" ht="12.75" customHeight="1" thickBot="1">
      <c r="A9" s="594" t="s">
        <v>132</v>
      </c>
      <c r="B9" s="595"/>
      <c r="C9" s="595"/>
      <c r="D9" s="595"/>
      <c r="E9" s="595"/>
      <c r="F9" s="595"/>
      <c r="G9" s="596"/>
      <c r="H9" s="596"/>
      <c r="I9" s="596"/>
      <c r="J9" s="596"/>
    </row>
    <row r="10" spans="1:10" ht="15.75" customHeight="1">
      <c r="A10" s="142">
        <v>36</v>
      </c>
      <c r="B10" s="604" t="s">
        <v>133</v>
      </c>
      <c r="C10" s="605"/>
      <c r="D10" s="606"/>
      <c r="E10" s="587">
        <f>+E7</f>
        <v>0</v>
      </c>
      <c r="F10" s="588"/>
      <c r="G10" s="589"/>
      <c r="H10" s="600"/>
      <c r="I10" s="601"/>
      <c r="J10" s="602"/>
    </row>
    <row r="11" spans="1:10" ht="36" customHeight="1">
      <c r="A11" s="22" t="s">
        <v>278</v>
      </c>
      <c r="B11" s="567" t="s">
        <v>279</v>
      </c>
      <c r="C11" s="570"/>
      <c r="D11" s="571"/>
      <c r="E11" s="590">
        <f>+E10</f>
        <v>0</v>
      </c>
      <c r="F11" s="591"/>
      <c r="G11" s="563"/>
      <c r="H11" s="210"/>
      <c r="I11" s="181"/>
      <c r="J11" s="211"/>
    </row>
    <row r="12" spans="1:10" ht="24" customHeight="1">
      <c r="A12" s="22">
        <v>37</v>
      </c>
      <c r="B12" s="567" t="s">
        <v>335</v>
      </c>
      <c r="C12" s="570"/>
      <c r="D12" s="571"/>
      <c r="E12" s="584">
        <f>+1Př1!F23</f>
        <v>0</v>
      </c>
      <c r="F12" s="585"/>
      <c r="G12" s="586"/>
      <c r="H12" s="581"/>
      <c r="I12" s="582"/>
      <c r="J12" s="583"/>
    </row>
    <row r="13" spans="1:10" ht="15.75" customHeight="1">
      <c r="A13" s="22">
        <v>38</v>
      </c>
      <c r="B13" s="567" t="s">
        <v>459</v>
      </c>
      <c r="C13" s="568"/>
      <c r="D13" s="569"/>
      <c r="E13" s="590">
        <f>+ZAV!C32</f>
        <v>0</v>
      </c>
      <c r="F13" s="591"/>
      <c r="G13" s="563"/>
      <c r="H13" s="581"/>
      <c r="I13" s="582"/>
      <c r="J13" s="583"/>
    </row>
    <row r="14" spans="1:10" ht="24" customHeight="1">
      <c r="A14" s="22">
        <v>39</v>
      </c>
      <c r="B14" s="567" t="s">
        <v>336</v>
      </c>
      <c r="C14" s="570"/>
      <c r="D14" s="571"/>
      <c r="E14" s="584">
        <f>+2Př!G15</f>
        <v>0</v>
      </c>
      <c r="F14" s="585"/>
      <c r="G14" s="586"/>
      <c r="H14" s="581"/>
      <c r="I14" s="582"/>
      <c r="J14" s="583"/>
    </row>
    <row r="15" spans="1:10" ht="24" customHeight="1">
      <c r="A15" s="22">
        <v>40</v>
      </c>
      <c r="B15" s="567" t="s">
        <v>337</v>
      </c>
      <c r="C15" s="568"/>
      <c r="D15" s="569"/>
      <c r="E15" s="584">
        <f>+2Př!G32</f>
        <v>0</v>
      </c>
      <c r="F15" s="585"/>
      <c r="G15" s="586"/>
      <c r="H15" s="581"/>
      <c r="I15" s="582"/>
      <c r="J15" s="583"/>
    </row>
    <row r="16" spans="1:10" ht="15.75" customHeight="1">
      <c r="A16" s="22">
        <v>41</v>
      </c>
      <c r="B16" s="567" t="s">
        <v>198</v>
      </c>
      <c r="C16" s="570"/>
      <c r="D16" s="571"/>
      <c r="E16" s="584">
        <f>SUM(E12:E15)</f>
        <v>0</v>
      </c>
      <c r="F16" s="585"/>
      <c r="G16" s="586"/>
      <c r="H16" s="581"/>
      <c r="I16" s="582"/>
      <c r="J16" s="583"/>
    </row>
    <row r="17" spans="1:10" ht="36" customHeight="1">
      <c r="A17" s="22" t="s">
        <v>280</v>
      </c>
      <c r="B17" s="567" t="s">
        <v>281</v>
      </c>
      <c r="C17" s="570"/>
      <c r="D17" s="571"/>
      <c r="E17" s="590">
        <f>+E16</f>
        <v>0</v>
      </c>
      <c r="F17" s="591"/>
      <c r="G17" s="563"/>
      <c r="H17" s="206"/>
      <c r="I17" s="207"/>
      <c r="J17" s="208"/>
    </row>
    <row r="18" spans="1:10" ht="15.75" customHeight="1">
      <c r="A18" s="22">
        <v>42</v>
      </c>
      <c r="B18" s="592" t="s">
        <v>82</v>
      </c>
      <c r="C18" s="492"/>
      <c r="D18" s="593"/>
      <c r="E18" s="584">
        <f>+IF(E16&gt;0,E17+E11,E11)</f>
        <v>0</v>
      </c>
      <c r="F18" s="585"/>
      <c r="G18" s="586"/>
      <c r="H18" s="581"/>
      <c r="I18" s="582"/>
      <c r="J18" s="583"/>
    </row>
    <row r="19" spans="1:10" ht="15.75" customHeight="1">
      <c r="A19" s="209">
        <v>43</v>
      </c>
      <c r="B19" s="607" t="s">
        <v>282</v>
      </c>
      <c r="C19" s="479"/>
      <c r="D19" s="480"/>
      <c r="E19" s="584">
        <v>0</v>
      </c>
      <c r="F19" s="585"/>
      <c r="G19" s="586"/>
      <c r="H19" s="581"/>
      <c r="I19" s="582"/>
      <c r="J19" s="583"/>
    </row>
    <row r="20" spans="1:10" ht="24" customHeight="1">
      <c r="A20" s="22">
        <v>44</v>
      </c>
      <c r="B20" s="567" t="s">
        <v>283</v>
      </c>
      <c r="C20" s="568"/>
      <c r="D20" s="569"/>
      <c r="E20" s="590">
        <v>0</v>
      </c>
      <c r="F20" s="591"/>
      <c r="G20" s="563"/>
      <c r="H20" s="581"/>
      <c r="I20" s="582"/>
      <c r="J20" s="583"/>
    </row>
    <row r="21" spans="1:10" ht="15.75" customHeight="1" thickBot="1">
      <c r="A21" s="23">
        <v>45</v>
      </c>
      <c r="B21" s="578" t="s">
        <v>284</v>
      </c>
      <c r="C21" s="579"/>
      <c r="D21" s="580"/>
      <c r="E21" s="597">
        <f>IF(E18&gt;400000,T("LIMIT"),+E18-E20)</f>
        <v>0</v>
      </c>
      <c r="F21" s="598"/>
      <c r="G21" s="599"/>
      <c r="H21" s="575"/>
      <c r="I21" s="576"/>
      <c r="J21" s="577"/>
    </row>
    <row r="22" spans="1:10" ht="15" customHeight="1" thickBot="1">
      <c r="A22" s="603" t="s">
        <v>129</v>
      </c>
      <c r="B22" s="489"/>
      <c r="C22" s="489"/>
      <c r="D22" s="489"/>
      <c r="E22" s="489"/>
      <c r="F22" s="489"/>
      <c r="G22" s="489"/>
      <c r="H22" s="489"/>
      <c r="I22" s="489"/>
      <c r="J22" s="489"/>
    </row>
    <row r="23" spans="1:10" ht="22.5" customHeight="1">
      <c r="A23" s="617" t="s">
        <v>152</v>
      </c>
      <c r="B23" s="618"/>
      <c r="C23" s="618"/>
      <c r="D23" s="619"/>
      <c r="E23" s="143" t="s">
        <v>455</v>
      </c>
      <c r="F23" s="572"/>
      <c r="G23" s="573"/>
      <c r="H23" s="143" t="s">
        <v>455</v>
      </c>
      <c r="I23" s="572"/>
      <c r="J23" s="574"/>
    </row>
    <row r="24" spans="1:12" ht="15.75" customHeight="1">
      <c r="A24" s="59">
        <v>46</v>
      </c>
      <c r="B24" s="559" t="s">
        <v>574</v>
      </c>
      <c r="C24" s="559"/>
      <c r="D24" s="559"/>
      <c r="E24" s="190"/>
      <c r="F24" s="562">
        <v>0</v>
      </c>
      <c r="G24" s="563"/>
      <c r="H24" s="170"/>
      <c r="I24" s="556"/>
      <c r="J24" s="557"/>
      <c r="L24" s="93" t="str">
        <f>+IF(F24&gt;E18*0.1,"CHYBA"," ")</f>
        <v> </v>
      </c>
    </row>
    <row r="25" spans="1:12" ht="15.75" customHeight="1">
      <c r="A25" s="59">
        <v>47</v>
      </c>
      <c r="B25" s="559" t="s">
        <v>575</v>
      </c>
      <c r="C25" s="559"/>
      <c r="D25" s="620"/>
      <c r="E25" s="111"/>
      <c r="F25" s="562">
        <v>0</v>
      </c>
      <c r="G25" s="563"/>
      <c r="H25" s="170"/>
      <c r="I25" s="556"/>
      <c r="J25" s="558"/>
      <c r="L25" s="93" t="str">
        <f>+IF(F25&gt;300000,"CHYBA"," ")</f>
        <v> </v>
      </c>
    </row>
    <row r="26" spans="1:12" ht="15.75" customHeight="1">
      <c r="A26" s="59">
        <v>48</v>
      </c>
      <c r="B26" s="559" t="s">
        <v>126</v>
      </c>
      <c r="C26" s="559"/>
      <c r="D26" s="559"/>
      <c r="E26" s="190"/>
      <c r="F26" s="562">
        <v>0</v>
      </c>
      <c r="G26" s="563"/>
      <c r="H26" s="170"/>
      <c r="I26" s="556"/>
      <c r="J26" s="558"/>
      <c r="L26" s="93" t="str">
        <f>+IF(F26&gt;12000,"CHYBA"," ")</f>
        <v> </v>
      </c>
    </row>
    <row r="27" spans="1:12" ht="15.75" customHeight="1">
      <c r="A27" s="59">
        <v>49</v>
      </c>
      <c r="B27" s="559" t="s">
        <v>127</v>
      </c>
      <c r="C27" s="559"/>
      <c r="D27" s="559"/>
      <c r="E27" s="190"/>
      <c r="F27" s="562">
        <v>0</v>
      </c>
      <c r="G27" s="563"/>
      <c r="H27" s="170"/>
      <c r="I27" s="556"/>
      <c r="J27" s="558"/>
      <c r="L27" s="93" t="str">
        <f>+IF(F27&gt;12000,"CHYBA"," ")</f>
        <v> </v>
      </c>
    </row>
    <row r="28" spans="1:12" ht="15.75" customHeight="1">
      <c r="A28" s="59">
        <v>50</v>
      </c>
      <c r="B28" s="559" t="s">
        <v>128</v>
      </c>
      <c r="C28" s="559"/>
      <c r="D28" s="559"/>
      <c r="E28" s="190"/>
      <c r="F28" s="562">
        <v>0</v>
      </c>
      <c r="G28" s="563"/>
      <c r="H28" s="170"/>
      <c r="I28" s="556"/>
      <c r="J28" s="558"/>
      <c r="L28" s="93" t="str">
        <f>+IF(F28&gt;3000,"CHYBA"," ")</f>
        <v> </v>
      </c>
    </row>
    <row r="29" spans="1:12" ht="15.75" customHeight="1">
      <c r="A29" s="59">
        <v>51</v>
      </c>
      <c r="B29" s="559" t="s">
        <v>531</v>
      </c>
      <c r="C29" s="559"/>
      <c r="D29" s="559"/>
      <c r="E29" s="190"/>
      <c r="F29" s="562">
        <v>0</v>
      </c>
      <c r="G29" s="563"/>
      <c r="H29" s="170"/>
      <c r="I29" s="556"/>
      <c r="J29" s="558"/>
      <c r="L29" s="93" t="str">
        <f>+IF(F29&gt;10000,"CHYBA"," ")</f>
        <v> </v>
      </c>
    </row>
    <row r="30" spans="1:10" ht="15.75" customHeight="1">
      <c r="A30" s="59">
        <v>52</v>
      </c>
      <c r="B30" s="559" t="s">
        <v>338</v>
      </c>
      <c r="C30" s="559"/>
      <c r="D30" s="559"/>
      <c r="E30" s="190"/>
      <c r="F30" s="562">
        <v>0</v>
      </c>
      <c r="G30" s="563"/>
      <c r="H30" s="170"/>
      <c r="I30" s="556"/>
      <c r="J30" s="558"/>
    </row>
    <row r="31" spans="1:10" ht="15.75" customHeight="1" thickBot="1">
      <c r="A31" s="60">
        <v>53</v>
      </c>
      <c r="B31" s="85" t="s">
        <v>134</v>
      </c>
      <c r="C31" s="560"/>
      <c r="D31" s="561"/>
      <c r="E31" s="111"/>
      <c r="F31" s="621">
        <v>0</v>
      </c>
      <c r="G31" s="615"/>
      <c r="H31" s="170"/>
      <c r="I31" s="556"/>
      <c r="J31" s="558"/>
    </row>
    <row r="32" spans="1:10" ht="6" customHeight="1" thickBot="1">
      <c r="A32" s="622"/>
      <c r="B32" s="623"/>
      <c r="C32" s="623"/>
      <c r="D32" s="623"/>
      <c r="E32" s="623"/>
      <c r="F32" s="623"/>
      <c r="G32" s="623"/>
      <c r="H32" s="623"/>
      <c r="I32" s="623"/>
      <c r="J32" s="623"/>
    </row>
    <row r="33" spans="1:61" ht="24" customHeight="1">
      <c r="A33" s="144">
        <v>54</v>
      </c>
      <c r="B33" s="624" t="s">
        <v>654</v>
      </c>
      <c r="C33" s="624"/>
      <c r="D33" s="624"/>
      <c r="E33" s="625"/>
      <c r="F33" s="627">
        <f>+SUM(DAP2!F24:G31)</f>
        <v>0</v>
      </c>
      <c r="G33" s="573"/>
      <c r="H33" s="631"/>
      <c r="I33" s="632"/>
      <c r="J33" s="633"/>
      <c r="BG33" s="93"/>
      <c r="BH33" s="93"/>
      <c r="BI33" s="93"/>
    </row>
    <row r="34" spans="1:61" ht="24" customHeight="1">
      <c r="A34" s="61">
        <v>55</v>
      </c>
      <c r="B34" s="626" t="s">
        <v>199</v>
      </c>
      <c r="C34" s="570"/>
      <c r="D34" s="570"/>
      <c r="E34" s="571"/>
      <c r="F34" s="628">
        <f>MAX(+DAP2!E21-DAP2!F33,0)</f>
        <v>0</v>
      </c>
      <c r="G34" s="629"/>
      <c r="H34" s="556"/>
      <c r="I34" s="492"/>
      <c r="J34" s="634"/>
      <c r="BG34" s="93"/>
      <c r="BH34" s="93"/>
      <c r="BI34" s="93"/>
    </row>
    <row r="35" spans="1:61" ht="15" customHeight="1">
      <c r="A35" s="59">
        <v>56</v>
      </c>
      <c r="B35" s="559" t="s">
        <v>339</v>
      </c>
      <c r="C35" s="559"/>
      <c r="D35" s="559"/>
      <c r="E35" s="620"/>
      <c r="F35" s="628">
        <f>+FLOOR(F34,100)</f>
        <v>0</v>
      </c>
      <c r="G35" s="630"/>
      <c r="H35" s="556"/>
      <c r="I35" s="492"/>
      <c r="J35" s="634"/>
      <c r="BG35" s="93"/>
      <c r="BH35" s="93"/>
      <c r="BI35" s="93"/>
    </row>
    <row r="36" spans="1:61" ht="15" customHeight="1" thickBot="1">
      <c r="A36" s="60">
        <v>57</v>
      </c>
      <c r="B36" s="648" t="s">
        <v>200</v>
      </c>
      <c r="C36" s="648"/>
      <c r="D36" s="648"/>
      <c r="E36" s="649"/>
      <c r="F36" s="638">
        <f>+F35*0.15</f>
        <v>0</v>
      </c>
      <c r="G36" s="650"/>
      <c r="H36" s="640"/>
      <c r="I36" s="641"/>
      <c r="J36" s="642"/>
      <c r="BG36" s="93"/>
      <c r="BH36" s="93"/>
      <c r="BI36" s="93"/>
    </row>
    <row r="37" spans="1:10" ht="15" customHeight="1" thickBot="1">
      <c r="A37" s="643" t="s">
        <v>633</v>
      </c>
      <c r="B37" s="644"/>
      <c r="C37" s="644"/>
      <c r="D37" s="644"/>
      <c r="E37" s="645"/>
      <c r="F37" s="645"/>
      <c r="G37" s="646"/>
      <c r="H37" s="646"/>
      <c r="I37" s="646"/>
      <c r="J37" s="646"/>
    </row>
    <row r="38" spans="1:61" ht="24" customHeight="1">
      <c r="A38" s="144">
        <v>58</v>
      </c>
      <c r="B38" s="624" t="s">
        <v>293</v>
      </c>
      <c r="C38" s="624"/>
      <c r="D38" s="624"/>
      <c r="E38" s="625"/>
      <c r="F38" s="637">
        <f>+IF(OR(+3Př!F21&gt;0),3Př!F21,F36)</f>
        <v>0</v>
      </c>
      <c r="G38" s="573"/>
      <c r="H38" s="631"/>
      <c r="I38" s="632"/>
      <c r="J38" s="633"/>
      <c r="BG38" s="93"/>
      <c r="BH38" s="93"/>
      <c r="BI38" s="93"/>
    </row>
    <row r="39" spans="1:61" ht="15.75" customHeight="1">
      <c r="A39" s="59">
        <v>59</v>
      </c>
      <c r="B39" s="626" t="s">
        <v>282</v>
      </c>
      <c r="C39" s="626"/>
      <c r="D39" s="626"/>
      <c r="E39" s="647"/>
      <c r="F39" s="562">
        <v>0</v>
      </c>
      <c r="G39" s="629"/>
      <c r="H39" s="556"/>
      <c r="I39" s="492"/>
      <c r="J39" s="634"/>
      <c r="BG39" s="93"/>
      <c r="BH39" s="93"/>
      <c r="BI39" s="93"/>
    </row>
    <row r="40" spans="1:61" ht="15" customHeight="1">
      <c r="A40" s="59">
        <v>60</v>
      </c>
      <c r="B40" s="626" t="s">
        <v>201</v>
      </c>
      <c r="C40" s="626"/>
      <c r="D40" s="626"/>
      <c r="E40" s="647"/>
      <c r="F40" s="562">
        <f>+F38</f>
        <v>0</v>
      </c>
      <c r="G40" s="629"/>
      <c r="H40" s="556"/>
      <c r="I40" s="492"/>
      <c r="J40" s="634"/>
      <c r="BG40" s="93"/>
      <c r="BH40" s="93"/>
      <c r="BI40" s="93"/>
    </row>
    <row r="41" spans="1:61" ht="24" customHeight="1" thickBot="1">
      <c r="A41" s="378">
        <v>61</v>
      </c>
      <c r="B41" s="635" t="s">
        <v>135</v>
      </c>
      <c r="C41" s="635"/>
      <c r="D41" s="635"/>
      <c r="E41" s="636"/>
      <c r="F41" s="638">
        <f>IF(DAP2!E16&lt;0,-DAP2!E16,0)</f>
        <v>0</v>
      </c>
      <c r="G41" s="639"/>
      <c r="H41" s="651"/>
      <c r="I41" s="652"/>
      <c r="J41" s="653"/>
      <c r="BG41" s="93"/>
      <c r="BH41" s="93"/>
      <c r="BI41" s="93"/>
    </row>
    <row r="42" spans="1:10" ht="15" customHeight="1" thickBot="1">
      <c r="A42" s="654" t="s">
        <v>653</v>
      </c>
      <c r="B42" s="655"/>
      <c r="C42" s="655"/>
      <c r="D42" s="655"/>
      <c r="E42" s="655"/>
      <c r="F42" s="655"/>
      <c r="G42" s="646"/>
      <c r="H42" s="646"/>
      <c r="I42" s="646"/>
      <c r="J42" s="646"/>
    </row>
    <row r="43" spans="1:10" ht="15.75" customHeight="1">
      <c r="A43" s="144">
        <v>62</v>
      </c>
      <c r="B43" s="624" t="s">
        <v>340</v>
      </c>
      <c r="C43" s="624"/>
      <c r="D43" s="624"/>
      <c r="E43" s="625"/>
      <c r="F43" s="637">
        <v>0</v>
      </c>
      <c r="G43" s="573"/>
      <c r="H43" s="631"/>
      <c r="I43" s="632"/>
      <c r="J43" s="633"/>
    </row>
    <row r="44" spans="1:10" ht="15.75" customHeight="1" thickBot="1">
      <c r="A44" s="59">
        <v>63</v>
      </c>
      <c r="B44" s="626" t="s">
        <v>353</v>
      </c>
      <c r="C44" s="626"/>
      <c r="D44" s="626"/>
      <c r="E44" s="647"/>
      <c r="F44" s="562">
        <v>0</v>
      </c>
      <c r="G44" s="629"/>
      <c r="H44" s="556"/>
      <c r="I44" s="492"/>
      <c r="J44" s="634"/>
    </row>
    <row r="45" spans="1:10" ht="12" customHeight="1">
      <c r="A45" s="616">
        <v>2</v>
      </c>
      <c r="B45" s="616"/>
      <c r="C45" s="616"/>
      <c r="D45" s="616"/>
      <c r="E45" s="616"/>
      <c r="F45" s="616"/>
      <c r="G45" s="616"/>
      <c r="H45" s="616"/>
      <c r="I45" s="616"/>
      <c r="J45" s="616"/>
    </row>
    <row r="46" spans="1:10" ht="12.75">
      <c r="A46" s="93"/>
      <c r="B46" s="93"/>
      <c r="C46" s="93"/>
      <c r="D46" s="93"/>
      <c r="E46" s="93"/>
      <c r="F46" s="93"/>
      <c r="G46" s="93"/>
      <c r="H46" s="93"/>
      <c r="I46" s="93"/>
      <c r="J46" s="93"/>
    </row>
    <row r="47" spans="1:10" ht="12.75">
      <c r="A47" s="93"/>
      <c r="B47" s="93"/>
      <c r="C47" s="93"/>
      <c r="D47" s="93"/>
      <c r="E47" s="93"/>
      <c r="F47" s="93"/>
      <c r="G47" s="93"/>
      <c r="H47" s="93"/>
      <c r="I47" s="93"/>
      <c r="J47" s="93"/>
    </row>
    <row r="48" spans="1:10" ht="12.75">
      <c r="A48" s="93"/>
      <c r="B48" s="93"/>
      <c r="C48" s="93"/>
      <c r="D48" s="93"/>
      <c r="E48" s="93"/>
      <c r="F48" s="93"/>
      <c r="G48" s="93"/>
      <c r="H48" s="93"/>
      <c r="I48" s="93"/>
      <c r="J48" s="93"/>
    </row>
    <row r="49" spans="1:10" ht="12.75">
      <c r="A49" s="93"/>
      <c r="B49" s="93"/>
      <c r="C49" s="93"/>
      <c r="D49" s="93"/>
      <c r="E49" s="93"/>
      <c r="F49" s="93"/>
      <c r="G49" s="93"/>
      <c r="H49" s="93"/>
      <c r="I49" s="93"/>
      <c r="J49" s="93"/>
    </row>
    <row r="50" spans="1:10" ht="12.75">
      <c r="A50" s="93"/>
      <c r="B50" s="93"/>
      <c r="C50" s="93"/>
      <c r="D50" s="93"/>
      <c r="E50" s="93"/>
      <c r="F50" s="93"/>
      <c r="G50" s="93"/>
      <c r="H50" s="93"/>
      <c r="I50" s="93"/>
      <c r="J50" s="93"/>
    </row>
    <row r="51" spans="1:10" ht="12.75">
      <c r="A51" s="93"/>
      <c r="B51" s="93"/>
      <c r="C51" s="93"/>
      <c r="D51" s="93"/>
      <c r="E51" s="93"/>
      <c r="F51" s="93"/>
      <c r="G51" s="93"/>
      <c r="H51" s="93"/>
      <c r="I51" s="93"/>
      <c r="J51" s="93"/>
    </row>
    <row r="52" spans="1:10" ht="12.75">
      <c r="A52" s="93"/>
      <c r="B52" s="93"/>
      <c r="C52" s="93"/>
      <c r="D52" s="93"/>
      <c r="E52" s="93"/>
      <c r="F52" s="93"/>
      <c r="G52" s="93"/>
      <c r="H52" s="93"/>
      <c r="I52" s="93"/>
      <c r="J52" s="93"/>
    </row>
    <row r="53" spans="1:10" ht="12.75">
      <c r="A53" s="93"/>
      <c r="B53" s="93"/>
      <c r="C53" s="93"/>
      <c r="D53" s="93"/>
      <c r="E53" s="93"/>
      <c r="F53" s="93"/>
      <c r="G53" s="93"/>
      <c r="H53" s="93"/>
      <c r="I53" s="93"/>
      <c r="J53" s="93"/>
    </row>
    <row r="54" spans="1:10" ht="12.75">
      <c r="A54" s="93"/>
      <c r="B54" s="93"/>
      <c r="C54" s="93"/>
      <c r="D54" s="93"/>
      <c r="E54" s="93"/>
      <c r="F54" s="93"/>
      <c r="G54" s="93"/>
      <c r="H54" s="93"/>
      <c r="I54" s="93"/>
      <c r="J54" s="93"/>
    </row>
    <row r="55" spans="1:10" ht="12.75">
      <c r="A55" s="93"/>
      <c r="B55" s="93"/>
      <c r="C55" s="93"/>
      <c r="D55" s="93"/>
      <c r="E55" s="93"/>
      <c r="F55" s="93"/>
      <c r="G55" s="93"/>
      <c r="H55" s="93"/>
      <c r="I55" s="93"/>
      <c r="J55" s="93"/>
    </row>
    <row r="56" spans="1:10" ht="12.75">
      <c r="A56" s="93"/>
      <c r="B56" s="93"/>
      <c r="C56" s="93"/>
      <c r="D56" s="93"/>
      <c r="E56" s="93"/>
      <c r="F56" s="93"/>
      <c r="G56" s="93"/>
      <c r="H56" s="93"/>
      <c r="I56" s="93"/>
      <c r="J56" s="93"/>
    </row>
    <row r="57" spans="1:10" ht="12.75">
      <c r="A57" s="93"/>
      <c r="B57" s="93"/>
      <c r="C57" s="93"/>
      <c r="D57" s="93"/>
      <c r="E57" s="93"/>
      <c r="F57" s="93"/>
      <c r="G57" s="93"/>
      <c r="H57" s="93"/>
      <c r="I57" s="93"/>
      <c r="J57" s="93"/>
    </row>
    <row r="58" spans="1:10" ht="12.75">
      <c r="A58" s="93"/>
      <c r="B58" s="93"/>
      <c r="C58" s="93"/>
      <c r="D58" s="93"/>
      <c r="E58" s="93"/>
      <c r="F58" s="93"/>
      <c r="G58" s="93"/>
      <c r="H58" s="93"/>
      <c r="I58" s="93"/>
      <c r="J58" s="93"/>
    </row>
    <row r="59" spans="1:10" ht="12.75">
      <c r="A59" s="93"/>
      <c r="B59" s="93"/>
      <c r="C59" s="93"/>
      <c r="D59" s="93"/>
      <c r="E59" s="93"/>
      <c r="F59" s="93"/>
      <c r="G59" s="93"/>
      <c r="H59" s="93"/>
      <c r="I59" s="93"/>
      <c r="J59" s="93"/>
    </row>
    <row r="60" spans="1:10" ht="12.75">
      <c r="A60" s="93"/>
      <c r="B60" s="93"/>
      <c r="C60" s="93"/>
      <c r="D60" s="93"/>
      <c r="E60" s="93"/>
      <c r="F60" s="93"/>
      <c r="G60" s="93"/>
      <c r="H60" s="93"/>
      <c r="I60" s="93"/>
      <c r="J60" s="93"/>
    </row>
    <row r="61" spans="1:10" ht="12.75">
      <c r="A61" s="93"/>
      <c r="B61" s="93"/>
      <c r="C61" s="93"/>
      <c r="D61" s="93"/>
      <c r="E61" s="93"/>
      <c r="F61" s="93"/>
      <c r="G61" s="93"/>
      <c r="H61" s="93"/>
      <c r="I61" s="93"/>
      <c r="J61" s="93"/>
    </row>
    <row r="62" spans="1:10" ht="12.75">
      <c r="A62" s="93"/>
      <c r="B62" s="93"/>
      <c r="C62" s="93"/>
      <c r="D62" s="93"/>
      <c r="E62" s="93"/>
      <c r="F62" s="93"/>
      <c r="G62" s="93"/>
      <c r="H62" s="93"/>
      <c r="I62" s="93"/>
      <c r="J62" s="93"/>
    </row>
    <row r="63" spans="1:10" ht="12.75">
      <c r="A63" s="93"/>
      <c r="B63" s="93"/>
      <c r="C63" s="93"/>
      <c r="D63" s="93"/>
      <c r="E63" s="93"/>
      <c r="F63" s="93"/>
      <c r="G63" s="93"/>
      <c r="H63" s="93"/>
      <c r="I63" s="93"/>
      <c r="J63" s="93"/>
    </row>
    <row r="64" spans="1:10" ht="12.75">
      <c r="A64" s="93"/>
      <c r="B64" s="93"/>
      <c r="C64" s="93"/>
      <c r="D64" s="93"/>
      <c r="E64" s="93"/>
      <c r="F64" s="93"/>
      <c r="G64" s="93"/>
      <c r="H64" s="93"/>
      <c r="I64" s="93"/>
      <c r="J64" s="93"/>
    </row>
    <row r="65" spans="1:10" ht="12.75">
      <c r="A65" s="93"/>
      <c r="B65" s="93"/>
      <c r="C65" s="93"/>
      <c r="D65" s="93"/>
      <c r="E65" s="93"/>
      <c r="F65" s="93"/>
      <c r="G65" s="93"/>
      <c r="H65" s="93"/>
      <c r="I65" s="93"/>
      <c r="J65" s="93"/>
    </row>
    <row r="66" spans="1:10" ht="12.75">
      <c r="A66" s="93"/>
      <c r="B66" s="93"/>
      <c r="C66" s="93"/>
      <c r="D66" s="93"/>
      <c r="E66" s="93"/>
      <c r="F66" s="93"/>
      <c r="G66" s="93"/>
      <c r="H66" s="93"/>
      <c r="I66" s="93"/>
      <c r="J66" s="93"/>
    </row>
    <row r="67" spans="1:10" ht="12.75">
      <c r="A67" s="93"/>
      <c r="B67" s="93"/>
      <c r="C67" s="93"/>
      <c r="D67" s="93"/>
      <c r="E67" s="93"/>
      <c r="F67" s="93"/>
      <c r="G67" s="93"/>
      <c r="H67" s="93"/>
      <c r="I67" s="93"/>
      <c r="J67" s="93"/>
    </row>
    <row r="68" spans="1:10" ht="12.75">
      <c r="A68" s="93"/>
      <c r="B68" s="93"/>
      <c r="C68" s="93"/>
      <c r="D68" s="93"/>
      <c r="E68" s="93"/>
      <c r="F68" s="93"/>
      <c r="G68" s="93"/>
      <c r="H68" s="93"/>
      <c r="I68" s="93"/>
      <c r="J68" s="93"/>
    </row>
    <row r="69" spans="1:10" ht="12.75">
      <c r="A69" s="93"/>
      <c r="B69" s="93"/>
      <c r="C69" s="93"/>
      <c r="D69" s="93"/>
      <c r="E69" s="93"/>
      <c r="F69" s="93"/>
      <c r="G69" s="93"/>
      <c r="H69" s="93"/>
      <c r="I69" s="93"/>
      <c r="J69" s="93"/>
    </row>
    <row r="70" spans="1:10" ht="12.75">
      <c r="A70" s="93"/>
      <c r="B70" s="93"/>
      <c r="C70" s="93"/>
      <c r="D70" s="93"/>
      <c r="E70" s="93"/>
      <c r="F70" s="93"/>
      <c r="G70" s="93"/>
      <c r="H70" s="93"/>
      <c r="I70" s="93"/>
      <c r="J70" s="93"/>
    </row>
    <row r="71" spans="1:10" ht="12.75">
      <c r="A71" s="93"/>
      <c r="B71" s="93"/>
      <c r="C71" s="93"/>
      <c r="D71" s="93"/>
      <c r="E71" s="93"/>
      <c r="F71" s="93"/>
      <c r="G71" s="93"/>
      <c r="H71" s="93"/>
      <c r="I71" s="93"/>
      <c r="J71" s="93"/>
    </row>
    <row r="72" spans="1:10" ht="12.75">
      <c r="A72" s="93"/>
      <c r="B72" s="93"/>
      <c r="C72" s="93"/>
      <c r="D72" s="93"/>
      <c r="E72" s="93"/>
      <c r="F72" s="93"/>
      <c r="G72" s="93"/>
      <c r="H72" s="93"/>
      <c r="I72" s="93"/>
      <c r="J72" s="93"/>
    </row>
    <row r="73" spans="1:10" ht="12.75">
      <c r="A73" s="93"/>
      <c r="B73" s="93"/>
      <c r="C73" s="93"/>
      <c r="D73" s="93"/>
      <c r="E73" s="93"/>
      <c r="F73" s="93"/>
      <c r="G73" s="93"/>
      <c r="H73" s="93"/>
      <c r="I73" s="93"/>
      <c r="J73" s="93"/>
    </row>
    <row r="74" spans="1:10" ht="12.75">
      <c r="A74" s="93"/>
      <c r="B74" s="93"/>
      <c r="C74" s="93"/>
      <c r="D74" s="93"/>
      <c r="E74" s="93"/>
      <c r="F74" s="93"/>
      <c r="G74" s="93"/>
      <c r="H74" s="93"/>
      <c r="I74" s="93"/>
      <c r="J74" s="93"/>
    </row>
    <row r="75" spans="1:10" ht="12.75">
      <c r="A75" s="93"/>
      <c r="B75" s="93"/>
      <c r="C75" s="93"/>
      <c r="D75" s="93"/>
      <c r="E75" s="93"/>
      <c r="F75" s="93"/>
      <c r="G75" s="93"/>
      <c r="H75" s="93"/>
      <c r="I75" s="93"/>
      <c r="J75" s="93"/>
    </row>
    <row r="76" spans="1:10" ht="12.75">
      <c r="A76" s="93"/>
      <c r="B76" s="93"/>
      <c r="C76" s="93"/>
      <c r="D76" s="93"/>
      <c r="E76" s="93"/>
      <c r="F76" s="93"/>
      <c r="G76" s="93"/>
      <c r="H76" s="93"/>
      <c r="I76" s="93"/>
      <c r="J76" s="93"/>
    </row>
    <row r="77" spans="1:10" ht="12.75">
      <c r="A77" s="93"/>
      <c r="B77" s="93"/>
      <c r="C77" s="93"/>
      <c r="D77" s="93"/>
      <c r="E77" s="93"/>
      <c r="F77" s="93"/>
      <c r="G77" s="93"/>
      <c r="H77" s="93"/>
      <c r="I77" s="93"/>
      <c r="J77" s="93"/>
    </row>
    <row r="78" spans="1:10" ht="12.75">
      <c r="A78" s="93"/>
      <c r="B78" s="93"/>
      <c r="C78" s="93"/>
      <c r="D78" s="93"/>
      <c r="E78" s="93"/>
      <c r="F78" s="93"/>
      <c r="G78" s="93"/>
      <c r="H78" s="93"/>
      <c r="I78" s="93"/>
      <c r="J78" s="93"/>
    </row>
    <row r="79" spans="1:10" ht="12.75">
      <c r="A79" s="93"/>
      <c r="B79" s="93"/>
      <c r="C79" s="93"/>
      <c r="D79" s="93"/>
      <c r="E79" s="93"/>
      <c r="F79" s="93"/>
      <c r="G79" s="93"/>
      <c r="H79" s="93"/>
      <c r="I79" s="93"/>
      <c r="J79" s="93"/>
    </row>
    <row r="80" spans="1:10" ht="12.75">
      <c r="A80" s="93"/>
      <c r="B80" s="93"/>
      <c r="C80" s="93"/>
      <c r="D80" s="93"/>
      <c r="E80" s="93"/>
      <c r="F80" s="93"/>
      <c r="G80" s="93"/>
      <c r="H80" s="93"/>
      <c r="I80" s="93"/>
      <c r="J80" s="93"/>
    </row>
    <row r="81" s="93" customFormat="1" ht="12.75"/>
    <row r="82" s="93" customFormat="1" ht="12.75"/>
    <row r="83" s="93" customFormat="1" ht="12.75"/>
    <row r="84" s="93" customFormat="1" ht="12.75"/>
    <row r="85" s="93" customFormat="1" ht="12.75"/>
    <row r="86" s="93" customFormat="1" ht="12.75"/>
    <row r="87" s="93" customFormat="1" ht="12.75"/>
    <row r="88" s="93" customFormat="1" ht="12.75"/>
    <row r="89" s="93" customFormat="1" ht="12.75"/>
    <row r="90" s="93" customFormat="1" ht="12.75"/>
    <row r="91" s="93" customFormat="1" ht="12.75"/>
    <row r="92" s="93" customFormat="1" ht="12.75"/>
    <row r="93" s="93" customFormat="1" ht="12.75"/>
    <row r="94" s="93" customFormat="1" ht="12.75"/>
    <row r="95" s="93" customFormat="1" ht="12.75"/>
    <row r="96" s="93" customFormat="1" ht="12.75"/>
    <row r="97" s="93" customFormat="1" ht="12.75"/>
    <row r="98" s="93" customFormat="1" ht="12.75"/>
    <row r="99" s="93" customFormat="1" ht="12.75"/>
    <row r="100" s="93" customFormat="1" ht="12.75"/>
    <row r="101" s="93" customFormat="1" ht="12.75"/>
    <row r="102" s="93" customFormat="1" ht="12.75"/>
    <row r="103" s="93" customFormat="1" ht="12.75"/>
    <row r="104" s="93" customFormat="1" ht="12.75"/>
    <row r="105" s="93" customFormat="1" ht="12.75"/>
    <row r="106" s="93" customFormat="1" ht="12.75"/>
    <row r="107" s="93" customFormat="1" ht="12.75"/>
    <row r="108" s="93" customFormat="1" ht="12.75"/>
    <row r="109" s="93" customFormat="1" ht="12.75"/>
    <row r="110" s="93" customFormat="1" ht="12.75"/>
    <row r="111" s="93" customFormat="1" ht="12.75"/>
    <row r="112" s="93" customFormat="1" ht="12.75"/>
    <row r="113" s="93" customFormat="1" ht="12.75"/>
    <row r="114" s="93" customFormat="1" ht="12.75"/>
    <row r="115" s="93" customFormat="1" ht="12.75"/>
    <row r="116" s="93" customFormat="1" ht="12.75"/>
    <row r="117" s="93" customFormat="1" ht="12.75"/>
    <row r="118" s="93" customFormat="1" ht="12.75"/>
    <row r="119" s="93" customFormat="1" ht="12.75"/>
    <row r="120" s="93" customFormat="1" ht="12.75"/>
    <row r="121" s="93" customFormat="1" ht="12.75"/>
    <row r="122" s="93" customFormat="1" ht="12.75"/>
    <row r="123" s="93" customFormat="1" ht="12.75"/>
    <row r="124" s="93" customFormat="1" ht="12.75"/>
    <row r="125" s="93" customFormat="1" ht="12.75"/>
    <row r="126" s="93" customFormat="1" ht="12.75"/>
    <row r="127" s="93" customFormat="1" ht="12.75"/>
    <row r="128" s="93" customFormat="1" ht="12.75"/>
    <row r="129" s="93" customFormat="1" ht="12.75"/>
    <row r="130" s="93" customFormat="1" ht="12.75"/>
    <row r="131" s="93" customFormat="1" ht="12.75"/>
    <row r="132" s="93" customFormat="1" ht="12.75"/>
    <row r="133" s="93" customFormat="1" ht="12.75"/>
    <row r="134" s="93" customFormat="1" ht="12.75"/>
    <row r="135" s="93" customFormat="1" ht="12.75"/>
    <row r="136" s="93" customFormat="1" ht="12.75"/>
    <row r="137" s="93" customFormat="1" ht="12.75"/>
    <row r="138" s="93" customFormat="1" ht="12.75"/>
    <row r="139" s="93" customFormat="1" ht="12.75"/>
    <row r="140" s="93" customFormat="1" ht="12.75"/>
    <row r="141" s="93" customFormat="1" ht="12.75"/>
    <row r="142" s="93" customFormat="1" ht="12.75"/>
    <row r="143" s="93" customFormat="1" ht="12.75"/>
    <row r="144" s="93" customFormat="1" ht="12.75"/>
    <row r="145" s="93" customFormat="1" ht="12.75"/>
    <row r="146" s="93" customFormat="1" ht="12.75"/>
    <row r="147" s="93" customFormat="1" ht="12.75"/>
    <row r="148" s="93" customFormat="1" ht="12.75"/>
    <row r="149" s="93" customFormat="1" ht="12.75"/>
    <row r="150" s="93" customFormat="1" ht="12.75"/>
    <row r="151" s="93" customFormat="1" ht="12.75"/>
    <row r="152" s="93" customFormat="1" ht="12.75"/>
    <row r="153" s="93" customFormat="1" ht="12.75"/>
  </sheetData>
  <sheetProtection password="EF65" sheet="1" objects="1" scenarios="1"/>
  <mergeCells count="117">
    <mergeCell ref="B11:D11"/>
    <mergeCell ref="E11:G11"/>
    <mergeCell ref="B17:D17"/>
    <mergeCell ref="E17:G17"/>
    <mergeCell ref="H40:J40"/>
    <mergeCell ref="H41:J41"/>
    <mergeCell ref="B44:E44"/>
    <mergeCell ref="F44:G44"/>
    <mergeCell ref="H44:J44"/>
    <mergeCell ref="A42:J42"/>
    <mergeCell ref="B43:E43"/>
    <mergeCell ref="F43:G43"/>
    <mergeCell ref="H43:J43"/>
    <mergeCell ref="B40:E40"/>
    <mergeCell ref="H36:J36"/>
    <mergeCell ref="A37:J37"/>
    <mergeCell ref="B38:E38"/>
    <mergeCell ref="B39:E39"/>
    <mergeCell ref="B36:E36"/>
    <mergeCell ref="F36:G36"/>
    <mergeCell ref="H38:J38"/>
    <mergeCell ref="H39:J39"/>
    <mergeCell ref="B41:E41"/>
    <mergeCell ref="F38:G38"/>
    <mergeCell ref="F39:G39"/>
    <mergeCell ref="F40:G40"/>
    <mergeCell ref="F41:G41"/>
    <mergeCell ref="A32:J32"/>
    <mergeCell ref="B33:E33"/>
    <mergeCell ref="B34:E34"/>
    <mergeCell ref="B35:E35"/>
    <mergeCell ref="F33:G33"/>
    <mergeCell ref="F34:G34"/>
    <mergeCell ref="F35:G35"/>
    <mergeCell ref="H33:J33"/>
    <mergeCell ref="H34:J34"/>
    <mergeCell ref="H35:J35"/>
    <mergeCell ref="A9:J9"/>
    <mergeCell ref="A45:J45"/>
    <mergeCell ref="A23:D23"/>
    <mergeCell ref="B25:D25"/>
    <mergeCell ref="F25:G25"/>
    <mergeCell ref="F26:G26"/>
    <mergeCell ref="F27:G27"/>
    <mergeCell ref="F31:G31"/>
    <mergeCell ref="F28:G28"/>
    <mergeCell ref="F29:G29"/>
    <mergeCell ref="E8:G8"/>
    <mergeCell ref="H8:J8"/>
    <mergeCell ref="B8:D8"/>
    <mergeCell ref="E6:G6"/>
    <mergeCell ref="H6:J6"/>
    <mergeCell ref="B19:D19"/>
    <mergeCell ref="H20:J20"/>
    <mergeCell ref="H12:J12"/>
    <mergeCell ref="A3:D3"/>
    <mergeCell ref="E3:G3"/>
    <mergeCell ref="H3:J3"/>
    <mergeCell ref="B7:D7"/>
    <mergeCell ref="E7:G7"/>
    <mergeCell ref="H7:J7"/>
    <mergeCell ref="B5:D5"/>
    <mergeCell ref="F24:G24"/>
    <mergeCell ref="E20:G20"/>
    <mergeCell ref="E21:G21"/>
    <mergeCell ref="H10:J10"/>
    <mergeCell ref="H19:J19"/>
    <mergeCell ref="E19:G19"/>
    <mergeCell ref="A22:J22"/>
    <mergeCell ref="B10:D10"/>
    <mergeCell ref="B12:D12"/>
    <mergeCell ref="B13:D13"/>
    <mergeCell ref="B18:D18"/>
    <mergeCell ref="A2:J2"/>
    <mergeCell ref="E14:G14"/>
    <mergeCell ref="B14:D14"/>
    <mergeCell ref="E5:G5"/>
    <mergeCell ref="H5:J5"/>
    <mergeCell ref="B6:D6"/>
    <mergeCell ref="B4:D4"/>
    <mergeCell ref="E4:G4"/>
    <mergeCell ref="H4:J4"/>
    <mergeCell ref="E10:G10"/>
    <mergeCell ref="E12:G12"/>
    <mergeCell ref="E13:G13"/>
    <mergeCell ref="E16:G16"/>
    <mergeCell ref="E18:G18"/>
    <mergeCell ref="H18:J18"/>
    <mergeCell ref="E15:G15"/>
    <mergeCell ref="H15:J15"/>
    <mergeCell ref="H16:J16"/>
    <mergeCell ref="A1:J1"/>
    <mergeCell ref="B15:D15"/>
    <mergeCell ref="B16:D16"/>
    <mergeCell ref="F23:G23"/>
    <mergeCell ref="I23:J23"/>
    <mergeCell ref="H21:J21"/>
    <mergeCell ref="B21:D21"/>
    <mergeCell ref="H13:J13"/>
    <mergeCell ref="H14:J14"/>
    <mergeCell ref="B20:D20"/>
    <mergeCell ref="B24:D24"/>
    <mergeCell ref="B26:D26"/>
    <mergeCell ref="B27:D27"/>
    <mergeCell ref="B28:D28"/>
    <mergeCell ref="B29:D29"/>
    <mergeCell ref="B30:D30"/>
    <mergeCell ref="C31:D31"/>
    <mergeCell ref="I25:J25"/>
    <mergeCell ref="I29:J29"/>
    <mergeCell ref="I30:J30"/>
    <mergeCell ref="I31:J31"/>
    <mergeCell ref="F30:G30"/>
    <mergeCell ref="I24:J24"/>
    <mergeCell ref="I26:J26"/>
    <mergeCell ref="I27:J27"/>
    <mergeCell ref="I28:J28"/>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7"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S80"/>
  <sheetViews>
    <sheetView workbookViewId="0" topLeftCell="A1">
      <selection activeCell="C2" sqref="C2:E2"/>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93" customWidth="1"/>
  </cols>
  <sheetData>
    <row r="1" spans="1:71" ht="15" customHeight="1" thickBot="1">
      <c r="A1" s="678" t="s">
        <v>83</v>
      </c>
      <c r="B1" s="678"/>
      <c r="C1" s="482"/>
      <c r="D1" s="482"/>
      <c r="E1" s="482"/>
      <c r="F1" s="482"/>
      <c r="G1" s="482"/>
      <c r="H1" s="482"/>
      <c r="I1" s="482"/>
      <c r="BP1"/>
      <c r="BQ1"/>
      <c r="BR1"/>
      <c r="BS1"/>
    </row>
    <row r="2" spans="1:71" ht="24" customHeight="1" thickBot="1">
      <c r="A2" s="707" t="s">
        <v>78</v>
      </c>
      <c r="B2" s="708"/>
      <c r="C2" s="709"/>
      <c r="D2" s="710"/>
      <c r="E2" s="711"/>
      <c r="F2" s="212" t="s">
        <v>235</v>
      </c>
      <c r="G2" s="679"/>
      <c r="H2" s="680"/>
      <c r="I2" s="681"/>
      <c r="BP2"/>
      <c r="BQ2"/>
      <c r="BR2"/>
      <c r="BS2"/>
    </row>
    <row r="3" spans="1:71" ht="7.5" customHeight="1" thickBot="1">
      <c r="A3" s="706"/>
      <c r="B3" s="706"/>
      <c r="C3" s="485"/>
      <c r="D3" s="485"/>
      <c r="E3" s="485"/>
      <c r="F3" s="485"/>
      <c r="G3" s="485"/>
      <c r="H3" s="485"/>
      <c r="I3" s="485"/>
      <c r="BP3"/>
      <c r="BQ3"/>
      <c r="BR3"/>
      <c r="BS3"/>
    </row>
    <row r="4" spans="1:71" ht="24" customHeight="1">
      <c r="A4" s="617" t="s">
        <v>79</v>
      </c>
      <c r="B4" s="618"/>
      <c r="C4" s="619"/>
      <c r="D4" s="143" t="s">
        <v>455</v>
      </c>
      <c r="E4" s="572"/>
      <c r="F4" s="573"/>
      <c r="G4" s="143" t="s">
        <v>455</v>
      </c>
      <c r="H4" s="572"/>
      <c r="I4" s="574"/>
      <c r="BM4"/>
      <c r="BN4"/>
      <c r="BO4"/>
      <c r="BP4"/>
      <c r="BQ4"/>
      <c r="BR4"/>
      <c r="BS4"/>
    </row>
    <row r="5" spans="1:71" ht="18" customHeight="1">
      <c r="A5" s="59">
        <v>64</v>
      </c>
      <c r="B5" s="559" t="s">
        <v>80</v>
      </c>
      <c r="C5" s="620"/>
      <c r="D5" s="163"/>
      <c r="E5" s="562">
        <v>24840</v>
      </c>
      <c r="F5" s="657"/>
      <c r="G5" s="169"/>
      <c r="H5" s="556"/>
      <c r="I5" s="712"/>
      <c r="BM5"/>
      <c r="BN5"/>
      <c r="BO5"/>
      <c r="BP5"/>
      <c r="BQ5"/>
      <c r="BR5"/>
      <c r="BS5"/>
    </row>
    <row r="6" spans="1:71" ht="18" customHeight="1">
      <c r="A6" s="59" t="s">
        <v>655</v>
      </c>
      <c r="B6" s="559" t="s">
        <v>122</v>
      </c>
      <c r="C6" s="620"/>
      <c r="D6" s="111">
        <v>0</v>
      </c>
      <c r="E6" s="628">
        <f>+D6*2070</f>
        <v>0</v>
      </c>
      <c r="F6" s="629"/>
      <c r="G6" s="169"/>
      <c r="H6" s="556"/>
      <c r="I6" s="712"/>
      <c r="BM6"/>
      <c r="BN6"/>
      <c r="BO6"/>
      <c r="BP6"/>
      <c r="BQ6"/>
      <c r="BR6"/>
      <c r="BS6"/>
    </row>
    <row r="7" spans="1:71" ht="24" customHeight="1">
      <c r="A7" s="59" t="s">
        <v>656</v>
      </c>
      <c r="B7" s="626" t="s">
        <v>341</v>
      </c>
      <c r="C7" s="647"/>
      <c r="D7" s="111">
        <v>0</v>
      </c>
      <c r="E7" s="628">
        <f>+D7*4140</f>
        <v>0</v>
      </c>
      <c r="F7" s="629"/>
      <c r="G7" s="169"/>
      <c r="H7" s="556"/>
      <c r="I7" s="712"/>
      <c r="BM7"/>
      <c r="BN7"/>
      <c r="BO7"/>
      <c r="BP7"/>
      <c r="BQ7"/>
      <c r="BR7"/>
      <c r="BS7"/>
    </row>
    <row r="8" spans="1:71" ht="24" customHeight="1">
      <c r="A8" s="59">
        <v>66</v>
      </c>
      <c r="B8" s="626" t="s">
        <v>354</v>
      </c>
      <c r="C8" s="647"/>
      <c r="D8" s="111">
        <v>0</v>
      </c>
      <c r="E8" s="628">
        <f>+D8*210</f>
        <v>0</v>
      </c>
      <c r="F8" s="629"/>
      <c r="G8" s="169"/>
      <c r="H8" s="556"/>
      <c r="I8" s="712"/>
      <c r="BM8"/>
      <c r="BN8"/>
      <c r="BO8"/>
      <c r="BP8"/>
      <c r="BQ8"/>
      <c r="BR8"/>
      <c r="BS8"/>
    </row>
    <row r="9" spans="1:71" ht="24" customHeight="1">
      <c r="A9" s="59">
        <v>67</v>
      </c>
      <c r="B9" s="626" t="s">
        <v>355</v>
      </c>
      <c r="C9" s="647"/>
      <c r="D9" s="111">
        <v>0</v>
      </c>
      <c r="E9" s="628">
        <f>+D9*420</f>
        <v>0</v>
      </c>
      <c r="F9" s="629"/>
      <c r="G9" s="169"/>
      <c r="H9" s="556"/>
      <c r="I9" s="712"/>
      <c r="BM9"/>
      <c r="BN9"/>
      <c r="BO9"/>
      <c r="BP9"/>
      <c r="BQ9"/>
      <c r="BR9"/>
      <c r="BS9"/>
    </row>
    <row r="10" spans="1:71" ht="18" customHeight="1">
      <c r="A10" s="59">
        <v>68</v>
      </c>
      <c r="B10" s="626" t="s">
        <v>123</v>
      </c>
      <c r="C10" s="647"/>
      <c r="D10" s="111">
        <v>0</v>
      </c>
      <c r="E10" s="628">
        <f>+D10*1345</f>
        <v>0</v>
      </c>
      <c r="F10" s="629"/>
      <c r="G10" s="169"/>
      <c r="H10" s="556"/>
      <c r="I10" s="712"/>
      <c r="BM10"/>
      <c r="BN10"/>
      <c r="BO10"/>
      <c r="BP10"/>
      <c r="BQ10"/>
      <c r="BR10"/>
      <c r="BS10"/>
    </row>
    <row r="11" spans="1:71" ht="18" customHeight="1">
      <c r="A11" s="59">
        <v>69</v>
      </c>
      <c r="B11" s="626" t="s">
        <v>124</v>
      </c>
      <c r="C11" s="647"/>
      <c r="D11" s="111">
        <v>0</v>
      </c>
      <c r="E11" s="628">
        <f>+D11*335</f>
        <v>0</v>
      </c>
      <c r="F11" s="629"/>
      <c r="G11" s="169"/>
      <c r="H11" s="556"/>
      <c r="I11" s="712"/>
      <c r="BM11"/>
      <c r="BN11"/>
      <c r="BO11"/>
      <c r="BP11"/>
      <c r="BQ11"/>
      <c r="BR11"/>
      <c r="BS11"/>
    </row>
    <row r="12" spans="1:71" ht="24" customHeight="1">
      <c r="A12" s="59">
        <v>70</v>
      </c>
      <c r="B12" s="626" t="s">
        <v>285</v>
      </c>
      <c r="C12" s="647"/>
      <c r="D12" s="163"/>
      <c r="E12" s="628">
        <f>+SUM(E5:F11)+DAP2!F43+DAP2!F44</f>
        <v>24840</v>
      </c>
      <c r="F12" s="716"/>
      <c r="G12" s="169"/>
      <c r="H12" s="556"/>
      <c r="I12" s="712"/>
      <c r="BP12"/>
      <c r="BQ12"/>
      <c r="BR12"/>
      <c r="BS12"/>
    </row>
    <row r="13" spans="1:71" ht="24" customHeight="1" thickBot="1">
      <c r="A13" s="60">
        <v>71</v>
      </c>
      <c r="B13" s="720" t="s">
        <v>84</v>
      </c>
      <c r="C13" s="721"/>
      <c r="D13" s="164"/>
      <c r="E13" s="638">
        <f>+MAX(DAP2!F40-DAP3!E12,0)</f>
        <v>0</v>
      </c>
      <c r="F13" s="722"/>
      <c r="G13" s="171"/>
      <c r="H13" s="640"/>
      <c r="I13" s="723"/>
      <c r="BP13"/>
      <c r="BQ13"/>
      <c r="BR13"/>
      <c r="BS13"/>
    </row>
    <row r="14" spans="1:9" ht="15.75" customHeight="1" thickBot="1">
      <c r="A14" s="682" t="s">
        <v>657</v>
      </c>
      <c r="B14" s="682"/>
      <c r="C14" s="683"/>
      <c r="D14" s="683"/>
      <c r="E14" s="683"/>
      <c r="F14" s="683"/>
      <c r="G14" s="683"/>
      <c r="H14" s="683"/>
      <c r="I14" s="683"/>
    </row>
    <row r="15" spans="1:71" ht="21.75" customHeight="1">
      <c r="A15" s="688"/>
      <c r="B15" s="694" t="s">
        <v>86</v>
      </c>
      <c r="C15" s="734"/>
      <c r="D15" s="694" t="s">
        <v>235</v>
      </c>
      <c r="E15" s="694"/>
      <c r="F15" s="697" t="s">
        <v>455</v>
      </c>
      <c r="G15" s="698"/>
      <c r="H15" s="724" t="s">
        <v>342</v>
      </c>
      <c r="I15" s="725"/>
      <c r="BO15"/>
      <c r="BP15"/>
      <c r="BQ15"/>
      <c r="BR15"/>
      <c r="BS15"/>
    </row>
    <row r="16" spans="1:71" ht="12" customHeight="1">
      <c r="A16" s="689"/>
      <c r="B16" s="695">
        <v>1</v>
      </c>
      <c r="C16" s="732"/>
      <c r="D16" s="695">
        <v>2</v>
      </c>
      <c r="E16" s="695"/>
      <c r="F16" s="731">
        <v>3</v>
      </c>
      <c r="G16" s="732"/>
      <c r="H16" s="695">
        <v>4</v>
      </c>
      <c r="I16" s="726"/>
      <c r="BO16"/>
      <c r="BP16"/>
      <c r="BQ16"/>
      <c r="BR16"/>
      <c r="BS16"/>
    </row>
    <row r="17" spans="1:71" ht="18" customHeight="1">
      <c r="A17" s="176">
        <v>1</v>
      </c>
      <c r="B17" s="727" t="s">
        <v>225</v>
      </c>
      <c r="C17" s="728"/>
      <c r="D17" s="684"/>
      <c r="E17" s="696"/>
      <c r="F17" s="665"/>
      <c r="G17" s="665"/>
      <c r="H17" s="665"/>
      <c r="I17" s="666"/>
      <c r="BO17"/>
      <c r="BP17"/>
      <c r="BQ17"/>
      <c r="BR17"/>
      <c r="BS17"/>
    </row>
    <row r="18" spans="1:71" ht="18" customHeight="1">
      <c r="A18" s="176">
        <v>2</v>
      </c>
      <c r="B18" s="727" t="s">
        <v>225</v>
      </c>
      <c r="C18" s="728"/>
      <c r="D18" s="684"/>
      <c r="E18" s="684"/>
      <c r="F18" s="665"/>
      <c r="G18" s="665"/>
      <c r="H18" s="665"/>
      <c r="I18" s="666"/>
      <c r="BO18"/>
      <c r="BP18"/>
      <c r="BQ18"/>
      <c r="BR18"/>
      <c r="BS18"/>
    </row>
    <row r="19" spans="1:71" ht="18" customHeight="1">
      <c r="A19" s="176">
        <v>3</v>
      </c>
      <c r="B19" s="727" t="s">
        <v>225</v>
      </c>
      <c r="C19" s="728"/>
      <c r="D19" s="684"/>
      <c r="E19" s="684"/>
      <c r="F19" s="665"/>
      <c r="G19" s="665"/>
      <c r="H19" s="665"/>
      <c r="I19" s="666"/>
      <c r="BO19"/>
      <c r="BP19"/>
      <c r="BQ19"/>
      <c r="BR19"/>
      <c r="BS19"/>
    </row>
    <row r="20" spans="1:71" ht="18" customHeight="1">
      <c r="A20" s="176">
        <v>4</v>
      </c>
      <c r="B20" s="727" t="s">
        <v>225</v>
      </c>
      <c r="C20" s="728"/>
      <c r="D20" s="684"/>
      <c r="E20" s="684"/>
      <c r="F20" s="665"/>
      <c r="G20" s="665"/>
      <c r="H20" s="665"/>
      <c r="I20" s="666"/>
      <c r="BO20"/>
      <c r="BP20"/>
      <c r="BQ20"/>
      <c r="BR20"/>
      <c r="BS20"/>
    </row>
    <row r="21" spans="1:71" ht="15.75" customHeight="1" thickBot="1">
      <c r="A21" s="177"/>
      <c r="B21" s="729" t="s">
        <v>136</v>
      </c>
      <c r="C21" s="730"/>
      <c r="D21" s="699"/>
      <c r="E21" s="699"/>
      <c r="F21" s="667">
        <f>+SUM(F17:F20)</f>
        <v>0</v>
      </c>
      <c r="G21" s="733"/>
      <c r="H21" s="667">
        <f>+SUM(H17:H20)</f>
        <v>0</v>
      </c>
      <c r="I21" s="668"/>
      <c r="BS21"/>
    </row>
    <row r="22" spans="1:9" ht="6" customHeight="1" thickBot="1">
      <c r="A22" s="692"/>
      <c r="B22" s="692"/>
      <c r="C22" s="693"/>
      <c r="D22" s="693"/>
      <c r="E22" s="693"/>
      <c r="F22" s="693"/>
      <c r="G22" s="693"/>
      <c r="H22" s="693"/>
      <c r="I22" s="693"/>
    </row>
    <row r="23" spans="1:9" ht="18" customHeight="1">
      <c r="A23" s="142">
        <v>72</v>
      </c>
      <c r="B23" s="604" t="s">
        <v>137</v>
      </c>
      <c r="C23" s="700"/>
      <c r="D23" s="713">
        <f>+F21*967+H21*967</f>
        <v>0</v>
      </c>
      <c r="E23" s="714"/>
      <c r="F23" s="715"/>
      <c r="G23" s="611"/>
      <c r="H23" s="690"/>
      <c r="I23" s="691"/>
    </row>
    <row r="24" spans="1:9" ht="24" customHeight="1">
      <c r="A24" s="22">
        <v>73</v>
      </c>
      <c r="B24" s="567" t="s">
        <v>87</v>
      </c>
      <c r="C24" s="705"/>
      <c r="D24" s="590">
        <f>+MIN(D23,E13)</f>
        <v>0</v>
      </c>
      <c r="E24" s="656"/>
      <c r="F24" s="657"/>
      <c r="G24" s="658"/>
      <c r="H24" s="659"/>
      <c r="I24" s="660"/>
    </row>
    <row r="25" spans="1:9" ht="18" customHeight="1" thickBot="1">
      <c r="A25" s="379">
        <v>74</v>
      </c>
      <c r="B25" s="735" t="s">
        <v>658</v>
      </c>
      <c r="C25" s="736"/>
      <c r="D25" s="613">
        <f>+E13-D24</f>
        <v>0</v>
      </c>
      <c r="E25" s="672"/>
      <c r="F25" s="673"/>
      <c r="G25" s="685"/>
      <c r="H25" s="686"/>
      <c r="I25" s="687"/>
    </row>
    <row r="26" spans="1:9" ht="6" customHeight="1" thickBot="1">
      <c r="A26" s="692"/>
      <c r="B26" s="692"/>
      <c r="C26" s="693"/>
      <c r="D26" s="693"/>
      <c r="E26" s="693"/>
      <c r="F26" s="693"/>
      <c r="G26" s="693"/>
      <c r="H26" s="693"/>
      <c r="I26" s="693"/>
    </row>
    <row r="27" spans="1:9" ht="18" customHeight="1">
      <c r="A27" s="142">
        <v>75</v>
      </c>
      <c r="B27" s="604" t="s">
        <v>659</v>
      </c>
      <c r="C27" s="700"/>
      <c r="D27" s="713">
        <f>IF(+D23-D24&lt;99,0,MIN(52200,+D23-D24))</f>
        <v>0</v>
      </c>
      <c r="E27" s="714"/>
      <c r="F27" s="715"/>
      <c r="G27" s="611"/>
      <c r="H27" s="690"/>
      <c r="I27" s="691"/>
    </row>
    <row r="28" spans="1:9" ht="24" customHeight="1">
      <c r="A28" s="22">
        <v>76</v>
      </c>
      <c r="B28" s="567" t="s">
        <v>343</v>
      </c>
      <c r="C28" s="705"/>
      <c r="D28" s="590">
        <v>0</v>
      </c>
      <c r="E28" s="656"/>
      <c r="F28" s="657"/>
      <c r="G28" s="658"/>
      <c r="H28" s="659"/>
      <c r="I28" s="660"/>
    </row>
    <row r="29" spans="1:9" ht="18" customHeight="1" thickBot="1">
      <c r="A29" s="23">
        <v>77</v>
      </c>
      <c r="B29" s="676" t="s">
        <v>660</v>
      </c>
      <c r="C29" s="677"/>
      <c r="D29" s="613">
        <f>+D27-D28</f>
        <v>0</v>
      </c>
      <c r="E29" s="672"/>
      <c r="F29" s="673"/>
      <c r="G29" s="669"/>
      <c r="H29" s="670"/>
      <c r="I29" s="671"/>
    </row>
    <row r="30" spans="1:9" ht="15.75" customHeight="1" thickBot="1">
      <c r="A30" s="674" t="s">
        <v>661</v>
      </c>
      <c r="B30" s="674"/>
      <c r="C30" s="675"/>
      <c r="D30" s="675"/>
      <c r="E30" s="675"/>
      <c r="F30" s="675"/>
      <c r="G30" s="675"/>
      <c r="H30" s="675"/>
      <c r="I30" s="675"/>
    </row>
    <row r="31" spans="1:9" ht="18" customHeight="1">
      <c r="A31" s="22">
        <v>78</v>
      </c>
      <c r="B31" s="701" t="s">
        <v>356</v>
      </c>
      <c r="C31" s="702"/>
      <c r="D31" s="713">
        <v>0</v>
      </c>
      <c r="E31" s="714"/>
      <c r="F31" s="715"/>
      <c r="G31" s="658"/>
      <c r="H31" s="659"/>
      <c r="I31" s="660"/>
    </row>
    <row r="32" spans="1:9" ht="24" customHeight="1">
      <c r="A32" s="22">
        <v>79</v>
      </c>
      <c r="B32" s="703" t="s">
        <v>357</v>
      </c>
      <c r="C32" s="704"/>
      <c r="D32" s="590">
        <v>0</v>
      </c>
      <c r="E32" s="656"/>
      <c r="F32" s="657"/>
      <c r="G32" s="658"/>
      <c r="H32" s="659"/>
      <c r="I32" s="660"/>
    </row>
    <row r="33" spans="1:9" ht="24" customHeight="1">
      <c r="A33" s="22">
        <v>80</v>
      </c>
      <c r="B33" s="703" t="s">
        <v>344</v>
      </c>
      <c r="C33" s="704"/>
      <c r="D33" s="590">
        <f>+D32-D31</f>
        <v>0</v>
      </c>
      <c r="E33" s="656"/>
      <c r="F33" s="657"/>
      <c r="G33" s="658"/>
      <c r="H33" s="659"/>
      <c r="I33" s="660"/>
    </row>
    <row r="34" spans="1:9" ht="24" customHeight="1">
      <c r="A34" s="22">
        <v>81</v>
      </c>
      <c r="B34" s="703" t="s">
        <v>456</v>
      </c>
      <c r="C34" s="704"/>
      <c r="D34" s="590">
        <v>0</v>
      </c>
      <c r="E34" s="656"/>
      <c r="F34" s="657"/>
      <c r="G34" s="658"/>
      <c r="H34" s="659"/>
      <c r="I34" s="660"/>
    </row>
    <row r="35" spans="1:9" ht="24" customHeight="1">
      <c r="A35" s="22">
        <v>82</v>
      </c>
      <c r="B35" s="703" t="s">
        <v>358</v>
      </c>
      <c r="C35" s="704"/>
      <c r="D35" s="590">
        <v>0</v>
      </c>
      <c r="E35" s="656"/>
      <c r="F35" s="657"/>
      <c r="G35" s="658"/>
      <c r="H35" s="659"/>
      <c r="I35" s="660"/>
    </row>
    <row r="36" spans="1:9" ht="24" customHeight="1" thickBot="1">
      <c r="A36" s="23">
        <v>83</v>
      </c>
      <c r="B36" s="718" t="s">
        <v>345</v>
      </c>
      <c r="C36" s="719"/>
      <c r="D36" s="613">
        <f>+D35-D34</f>
        <v>0</v>
      </c>
      <c r="E36" s="672"/>
      <c r="F36" s="673"/>
      <c r="G36" s="669"/>
      <c r="H36" s="670"/>
      <c r="I36" s="671"/>
    </row>
    <row r="37" spans="1:9" ht="15.75" customHeight="1" thickBot="1">
      <c r="A37" s="674" t="s">
        <v>662</v>
      </c>
      <c r="B37" s="674"/>
      <c r="C37" s="675"/>
      <c r="D37" s="675"/>
      <c r="E37" s="675"/>
      <c r="F37" s="675"/>
      <c r="G37" s="675"/>
      <c r="H37" s="675"/>
      <c r="I37" s="675"/>
    </row>
    <row r="38" spans="1:9" ht="24" customHeight="1">
      <c r="A38" s="140">
        <v>84</v>
      </c>
      <c r="B38" s="604" t="s">
        <v>346</v>
      </c>
      <c r="C38" s="700"/>
      <c r="D38" s="713">
        <v>0</v>
      </c>
      <c r="E38" s="714"/>
      <c r="F38" s="715"/>
      <c r="G38" s="662"/>
      <c r="H38" s="663"/>
      <c r="I38" s="664"/>
    </row>
    <row r="39" spans="1:9" ht="18" customHeight="1">
      <c r="A39" s="22">
        <v>85</v>
      </c>
      <c r="B39" s="592" t="s">
        <v>164</v>
      </c>
      <c r="C39" s="661"/>
      <c r="D39" s="590">
        <v>0</v>
      </c>
      <c r="E39" s="656"/>
      <c r="F39" s="657"/>
      <c r="G39" s="658"/>
      <c r="H39" s="659"/>
      <c r="I39" s="660"/>
    </row>
    <row r="40" spans="1:9" ht="18" customHeight="1">
      <c r="A40" s="22">
        <v>86</v>
      </c>
      <c r="B40" s="592" t="s">
        <v>184</v>
      </c>
      <c r="C40" s="661"/>
      <c r="D40" s="590">
        <v>0</v>
      </c>
      <c r="E40" s="656"/>
      <c r="F40" s="657"/>
      <c r="G40" s="658"/>
      <c r="H40" s="659"/>
      <c r="I40" s="660"/>
    </row>
    <row r="41" spans="1:9" ht="18" customHeight="1">
      <c r="A41" s="22">
        <v>87</v>
      </c>
      <c r="B41" s="592" t="s">
        <v>605</v>
      </c>
      <c r="C41" s="661"/>
      <c r="D41" s="590">
        <v>0</v>
      </c>
      <c r="E41" s="656"/>
      <c r="F41" s="657"/>
      <c r="G41" s="658"/>
      <c r="H41" s="659"/>
      <c r="I41" s="660"/>
    </row>
    <row r="42" spans="1:9" ht="18" customHeight="1">
      <c r="A42" s="22" t="s">
        <v>603</v>
      </c>
      <c r="B42" s="592" t="s">
        <v>604</v>
      </c>
      <c r="C42" s="661"/>
      <c r="D42" s="590">
        <v>0</v>
      </c>
      <c r="E42" s="656"/>
      <c r="F42" s="657"/>
      <c r="G42" s="658"/>
      <c r="H42" s="659"/>
      <c r="I42" s="660"/>
    </row>
    <row r="43" spans="1:9" ht="18" customHeight="1">
      <c r="A43" s="22">
        <v>88</v>
      </c>
      <c r="B43" s="592" t="s">
        <v>190</v>
      </c>
      <c r="C43" s="661"/>
      <c r="D43" s="590">
        <v>0</v>
      </c>
      <c r="E43" s="656"/>
      <c r="F43" s="657"/>
      <c r="G43" s="658"/>
      <c r="H43" s="659"/>
      <c r="I43" s="660"/>
    </row>
    <row r="44" spans="1:9" ht="18" customHeight="1">
      <c r="A44" s="22">
        <v>89</v>
      </c>
      <c r="B44" s="592" t="s">
        <v>89</v>
      </c>
      <c r="C44" s="661"/>
      <c r="D44" s="590">
        <v>0</v>
      </c>
      <c r="E44" s="656"/>
      <c r="F44" s="657"/>
      <c r="G44" s="658"/>
      <c r="H44" s="659"/>
      <c r="I44" s="660"/>
    </row>
    <row r="45" spans="1:9" ht="18" customHeight="1">
      <c r="A45" s="22">
        <v>90</v>
      </c>
      <c r="B45" s="592" t="s">
        <v>202</v>
      </c>
      <c r="C45" s="661"/>
      <c r="D45" s="590">
        <v>0</v>
      </c>
      <c r="E45" s="656"/>
      <c r="F45" s="657"/>
      <c r="G45" s="658"/>
      <c r="H45" s="659"/>
      <c r="I45" s="660"/>
    </row>
    <row r="46" spans="1:9" ht="24" customHeight="1" thickBot="1">
      <c r="A46" s="22">
        <v>91</v>
      </c>
      <c r="B46" s="718" t="s">
        <v>606</v>
      </c>
      <c r="C46" s="719"/>
      <c r="D46" s="597">
        <f>+D25-D29-SUM(D38:E45)</f>
        <v>0</v>
      </c>
      <c r="E46" s="717"/>
      <c r="F46" s="639"/>
      <c r="G46" s="658"/>
      <c r="H46" s="659"/>
      <c r="I46" s="660"/>
    </row>
    <row r="47" spans="1:9" ht="12.75">
      <c r="A47" s="643">
        <v>3</v>
      </c>
      <c r="B47" s="643"/>
      <c r="C47" s="643"/>
      <c r="D47" s="643"/>
      <c r="E47" s="643"/>
      <c r="F47" s="643"/>
      <c r="G47" s="643"/>
      <c r="H47" s="643"/>
      <c r="I47" s="643"/>
    </row>
    <row r="48" spans="1:9" ht="12.75">
      <c r="A48" s="93"/>
      <c r="B48" s="93"/>
      <c r="C48" s="93"/>
      <c r="D48" s="93"/>
      <c r="E48" s="93"/>
      <c r="F48" s="93"/>
      <c r="G48" s="93"/>
      <c r="H48" s="93"/>
      <c r="I48" s="93"/>
    </row>
    <row r="49" spans="1:9" ht="12.75">
      <c r="A49" s="93"/>
      <c r="B49" s="93"/>
      <c r="C49" s="93"/>
      <c r="D49" s="93"/>
      <c r="E49" s="93"/>
      <c r="F49" s="93"/>
      <c r="G49" s="93"/>
      <c r="H49" s="93"/>
      <c r="I49" s="93"/>
    </row>
    <row r="50" spans="1:9" ht="12.75">
      <c r="A50" s="93"/>
      <c r="B50" s="93"/>
      <c r="C50" s="93"/>
      <c r="D50" s="93"/>
      <c r="E50" s="93"/>
      <c r="F50" s="93"/>
      <c r="G50" s="93"/>
      <c r="H50" s="93"/>
      <c r="I50" s="93"/>
    </row>
    <row r="51" spans="1:9" ht="12.75">
      <c r="A51" s="93"/>
      <c r="B51" s="93"/>
      <c r="C51" s="93"/>
      <c r="D51" s="93"/>
      <c r="E51" s="93"/>
      <c r="F51" s="93"/>
      <c r="G51" s="93"/>
      <c r="H51" s="93"/>
      <c r="I51" s="93"/>
    </row>
    <row r="52" spans="1:9" ht="12.75">
      <c r="A52" s="93"/>
      <c r="B52" s="93"/>
      <c r="C52" s="93"/>
      <c r="D52" s="93"/>
      <c r="E52" s="93"/>
      <c r="F52" s="93"/>
      <c r="G52" s="93"/>
      <c r="H52" s="93"/>
      <c r="I52" s="93"/>
    </row>
    <row r="53" spans="1:9" ht="12.75">
      <c r="A53" s="93"/>
      <c r="B53" s="93"/>
      <c r="C53" s="93"/>
      <c r="D53" s="93"/>
      <c r="E53" s="93"/>
      <c r="F53" s="93"/>
      <c r="G53" s="93"/>
      <c r="H53" s="93"/>
      <c r="I53" s="93"/>
    </row>
    <row r="54" spans="1:9" ht="12.75">
      <c r="A54" s="93"/>
      <c r="B54" s="93"/>
      <c r="C54" s="93"/>
      <c r="D54" s="93"/>
      <c r="E54" s="93"/>
      <c r="F54" s="93"/>
      <c r="G54" s="93"/>
      <c r="H54" s="93"/>
      <c r="I54" s="93"/>
    </row>
    <row r="55" spans="1:9" ht="12.75">
      <c r="A55" s="93"/>
      <c r="B55" s="93"/>
      <c r="C55" s="93"/>
      <c r="D55" s="93"/>
      <c r="E55" s="93"/>
      <c r="F55" s="93"/>
      <c r="G55" s="93"/>
      <c r="H55" s="93"/>
      <c r="I55" s="93"/>
    </row>
    <row r="56" spans="1:9" ht="12.75">
      <c r="A56" s="93"/>
      <c r="B56" s="93"/>
      <c r="C56" s="93"/>
      <c r="D56" s="93"/>
      <c r="E56" s="93"/>
      <c r="F56" s="93"/>
      <c r="G56" s="93"/>
      <c r="H56" s="93"/>
      <c r="I56" s="93"/>
    </row>
    <row r="57" spans="1:9" ht="12.75">
      <c r="A57" s="93"/>
      <c r="B57" s="93"/>
      <c r="C57" s="93"/>
      <c r="D57" s="93"/>
      <c r="E57" s="93"/>
      <c r="F57" s="93"/>
      <c r="G57" s="93"/>
      <c r="H57" s="93"/>
      <c r="I57" s="93"/>
    </row>
    <row r="58" spans="1:9" ht="12.75">
      <c r="A58" s="93"/>
      <c r="B58" s="93"/>
      <c r="C58" s="93"/>
      <c r="D58" s="93"/>
      <c r="E58" s="93"/>
      <c r="F58" s="93"/>
      <c r="G58" s="93"/>
      <c r="H58" s="93"/>
      <c r="I58" s="93"/>
    </row>
    <row r="59" spans="1:9" ht="12.75">
      <c r="A59" s="93"/>
      <c r="B59" s="93"/>
      <c r="C59" s="93"/>
      <c r="D59" s="93"/>
      <c r="E59" s="93"/>
      <c r="F59" s="93"/>
      <c r="G59" s="93"/>
      <c r="H59" s="93"/>
      <c r="I59" s="93"/>
    </row>
    <row r="60" spans="1:9" ht="12.75">
      <c r="A60" s="93"/>
      <c r="B60" s="93"/>
      <c r="C60" s="93"/>
      <c r="D60" s="93"/>
      <c r="E60" s="93"/>
      <c r="F60" s="93"/>
      <c r="G60" s="93"/>
      <c r="H60" s="93"/>
      <c r="I60" s="93"/>
    </row>
    <row r="61" spans="1:9" ht="12.75">
      <c r="A61" s="93"/>
      <c r="B61" s="93"/>
      <c r="C61" s="93"/>
      <c r="D61" s="93"/>
      <c r="E61" s="93"/>
      <c r="F61" s="93"/>
      <c r="G61" s="93"/>
      <c r="H61" s="93"/>
      <c r="I61" s="93"/>
    </row>
    <row r="62" spans="1:9" ht="12.75">
      <c r="A62" s="93"/>
      <c r="B62" s="93"/>
      <c r="C62" s="93"/>
      <c r="D62" s="93"/>
      <c r="E62" s="93"/>
      <c r="F62" s="93"/>
      <c r="G62" s="93"/>
      <c r="H62" s="93"/>
      <c r="I62" s="93"/>
    </row>
    <row r="63" spans="1:9" ht="12.75">
      <c r="A63" s="93"/>
      <c r="B63" s="93"/>
      <c r="C63" s="93"/>
      <c r="D63" s="93"/>
      <c r="E63" s="93"/>
      <c r="F63" s="93"/>
      <c r="G63" s="93"/>
      <c r="H63" s="93"/>
      <c r="I63" s="93"/>
    </row>
    <row r="64" spans="1:9" ht="12.75">
      <c r="A64" s="93"/>
      <c r="B64" s="93"/>
      <c r="C64" s="93"/>
      <c r="D64" s="93"/>
      <c r="E64" s="93"/>
      <c r="F64" s="93"/>
      <c r="G64" s="93"/>
      <c r="H64" s="93"/>
      <c r="I64" s="93"/>
    </row>
    <row r="65" spans="1:9" ht="12.75">
      <c r="A65" s="93"/>
      <c r="B65" s="93"/>
      <c r="C65" s="93"/>
      <c r="D65" s="93"/>
      <c r="E65" s="93"/>
      <c r="F65" s="93"/>
      <c r="G65" s="93"/>
      <c r="H65" s="93"/>
      <c r="I65" s="93"/>
    </row>
    <row r="66" spans="1:9" ht="12.75">
      <c r="A66" s="93"/>
      <c r="B66" s="93"/>
      <c r="C66" s="93"/>
      <c r="D66" s="93"/>
      <c r="E66" s="93"/>
      <c r="F66" s="93"/>
      <c r="G66" s="93"/>
      <c r="H66" s="93"/>
      <c r="I66" s="93"/>
    </row>
    <row r="67" spans="1:9" ht="12.75">
      <c r="A67" s="93"/>
      <c r="B67" s="93"/>
      <c r="C67" s="93"/>
      <c r="D67" s="93"/>
      <c r="E67" s="93"/>
      <c r="F67" s="93"/>
      <c r="G67" s="93"/>
      <c r="H67" s="93"/>
      <c r="I67" s="93"/>
    </row>
    <row r="68" spans="1:9" ht="12.75">
      <c r="A68" s="93"/>
      <c r="B68" s="93"/>
      <c r="C68" s="93"/>
      <c r="D68" s="93"/>
      <c r="E68" s="93"/>
      <c r="F68" s="93"/>
      <c r="G68" s="93"/>
      <c r="H68" s="93"/>
      <c r="I68" s="93"/>
    </row>
    <row r="69" spans="1:9" ht="12.75">
      <c r="A69" s="93"/>
      <c r="B69" s="93"/>
      <c r="C69" s="93"/>
      <c r="D69" s="93"/>
      <c r="E69" s="93"/>
      <c r="F69" s="93"/>
      <c r="G69" s="93"/>
      <c r="H69" s="93"/>
      <c r="I69" s="93"/>
    </row>
    <row r="70" spans="1:9" ht="12.75">
      <c r="A70" s="93"/>
      <c r="B70" s="93"/>
      <c r="C70" s="93"/>
      <c r="D70" s="93"/>
      <c r="E70" s="93"/>
      <c r="F70" s="93"/>
      <c r="G70" s="93"/>
      <c r="H70" s="93"/>
      <c r="I70" s="93"/>
    </row>
    <row r="71" spans="1:9" ht="12.75">
      <c r="A71" s="93"/>
      <c r="B71" s="93"/>
      <c r="C71" s="93"/>
      <c r="D71" s="93"/>
      <c r="E71" s="93"/>
      <c r="F71" s="93"/>
      <c r="G71" s="93"/>
      <c r="H71" s="93"/>
      <c r="I71" s="93"/>
    </row>
    <row r="72" spans="1:9" ht="12.75">
      <c r="A72" s="93"/>
      <c r="B72" s="93"/>
      <c r="C72" s="93"/>
      <c r="D72" s="93"/>
      <c r="E72" s="93"/>
      <c r="F72" s="93"/>
      <c r="G72" s="93"/>
      <c r="H72" s="93"/>
      <c r="I72" s="93"/>
    </row>
    <row r="73" spans="1:9" ht="12.75">
      <c r="A73" s="93"/>
      <c r="B73" s="93"/>
      <c r="C73" s="93"/>
      <c r="D73" s="93"/>
      <c r="E73" s="93"/>
      <c r="F73" s="93"/>
      <c r="G73" s="93"/>
      <c r="H73" s="93"/>
      <c r="I73" s="93"/>
    </row>
    <row r="74" spans="1:9" ht="12.75">
      <c r="A74" s="93"/>
      <c r="B74" s="93"/>
      <c r="C74" s="93"/>
      <c r="D74" s="93"/>
      <c r="E74" s="93"/>
      <c r="F74" s="93"/>
      <c r="G74" s="93"/>
      <c r="H74" s="93"/>
      <c r="I74" s="93"/>
    </row>
    <row r="75" spans="1:9" ht="12.75">
      <c r="A75" s="93"/>
      <c r="B75" s="93"/>
      <c r="C75" s="93"/>
      <c r="D75" s="93"/>
      <c r="E75" s="93"/>
      <c r="F75" s="93"/>
      <c r="G75" s="93"/>
      <c r="H75" s="93"/>
      <c r="I75" s="93"/>
    </row>
    <row r="76" spans="1:9" ht="12.75">
      <c r="A76" s="93"/>
      <c r="B76" s="93"/>
      <c r="C76" s="93"/>
      <c r="D76" s="93"/>
      <c r="E76" s="93"/>
      <c r="F76" s="93"/>
      <c r="G76" s="93"/>
      <c r="H76" s="93"/>
      <c r="I76" s="93"/>
    </row>
    <row r="77" spans="1:9" ht="12.75">
      <c r="A77" s="93"/>
      <c r="B77" s="93"/>
      <c r="C77" s="93"/>
      <c r="D77" s="93"/>
      <c r="E77" s="93"/>
      <c r="F77" s="93"/>
      <c r="G77" s="93"/>
      <c r="H77" s="93"/>
      <c r="I77" s="93"/>
    </row>
    <row r="78" spans="1:9" ht="12.75">
      <c r="A78" s="93"/>
      <c r="B78" s="93"/>
      <c r="C78" s="93"/>
      <c r="D78" s="93"/>
      <c r="E78" s="93"/>
      <c r="F78" s="93"/>
      <c r="G78" s="93"/>
      <c r="H78" s="93"/>
      <c r="I78" s="93"/>
    </row>
    <row r="79" spans="1:9" ht="12.75">
      <c r="A79" s="93"/>
      <c r="B79" s="93"/>
      <c r="C79" s="93"/>
      <c r="D79" s="93"/>
      <c r="E79" s="93"/>
      <c r="F79" s="93"/>
      <c r="G79" s="93"/>
      <c r="H79" s="93"/>
      <c r="I79" s="93"/>
    </row>
    <row r="80" spans="1:9" ht="12.75">
      <c r="A80" s="93"/>
      <c r="B80" s="93"/>
      <c r="C80" s="93"/>
      <c r="D80" s="93"/>
      <c r="E80" s="93"/>
      <c r="F80" s="93"/>
      <c r="G80" s="93"/>
      <c r="H80" s="93"/>
      <c r="I80" s="93"/>
    </row>
    <row r="81" s="93" customFormat="1" ht="12.75"/>
    <row r="82" s="93" customFormat="1" ht="12.75"/>
    <row r="83" s="93" customFormat="1" ht="12.75"/>
    <row r="84" s="93" customFormat="1" ht="12.75"/>
    <row r="85" s="93" customFormat="1" ht="12.75"/>
    <row r="86" s="93" customFormat="1" ht="12.75"/>
    <row r="87" s="93" customFormat="1" ht="12.75"/>
    <row r="88" s="93" customFormat="1" ht="12.75"/>
    <row r="89" s="93" customFormat="1" ht="12.75"/>
    <row r="90" s="93" customFormat="1" ht="12.75"/>
    <row r="91" s="93" customFormat="1" ht="12.75"/>
    <row r="92" s="93" customFormat="1" ht="12.75"/>
    <row r="93" s="93" customFormat="1" ht="12.75"/>
    <row r="94" s="93" customFormat="1" ht="12.75"/>
    <row r="95" s="93" customFormat="1" ht="12.75"/>
    <row r="96" s="93" customFormat="1" ht="12.75"/>
    <row r="97" s="93" customFormat="1" ht="12.75"/>
    <row r="98" s="93" customFormat="1" ht="12.75"/>
    <row r="99" s="93" customFormat="1" ht="12.75"/>
    <row r="100" s="93" customFormat="1" ht="12.75"/>
    <row r="101" s="93" customFormat="1" ht="12.75"/>
    <row r="102" s="93" customFormat="1" ht="12.75"/>
    <row r="103" s="93" customFormat="1" ht="12.75"/>
    <row r="104" s="93" customFormat="1" ht="12.75"/>
    <row r="105" s="93" customFormat="1" ht="12.75"/>
    <row r="106" s="93" customFormat="1" ht="12.75"/>
    <row r="107" s="93" customFormat="1" ht="12.75"/>
    <row r="108" s="93" customFormat="1" ht="12.75"/>
    <row r="109" s="93" customFormat="1" ht="12.75"/>
    <row r="110" s="93" customFormat="1" ht="12.75"/>
    <row r="111" s="93" customFormat="1" ht="12.75"/>
    <row r="112" s="93" customFormat="1" ht="12.75"/>
    <row r="113" s="93" customFormat="1" ht="12.75"/>
    <row r="114" s="93" customFormat="1" ht="12.75"/>
    <row r="115" s="93" customFormat="1" ht="12.75"/>
    <row r="116" s="93" customFormat="1" ht="12.75"/>
    <row r="117" s="93" customFormat="1" ht="12.75"/>
    <row r="118" s="93" customFormat="1" ht="12.75"/>
    <row r="119" s="93" customFormat="1" ht="12.75"/>
    <row r="120" s="93" customFormat="1" ht="12.75"/>
    <row r="121" s="93" customFormat="1" ht="12.75"/>
    <row r="122" s="93" customFormat="1" ht="12.75"/>
    <row r="123" s="93" customFormat="1" ht="12.75"/>
    <row r="124" s="93" customFormat="1" ht="12.75"/>
    <row r="125" s="93" customFormat="1" ht="12.75"/>
    <row r="126" s="93" customFormat="1" ht="12.75"/>
    <row r="127" s="93" customFormat="1" ht="12.75"/>
    <row r="128" s="93" customFormat="1" ht="12.75"/>
    <row r="129" s="93" customFormat="1" ht="12.75"/>
    <row r="130" s="93" customFormat="1" ht="12.75"/>
    <row r="131" s="93" customFormat="1" ht="12.75"/>
    <row r="132" s="93" customFormat="1" ht="12.75"/>
    <row r="133" s="93" customFormat="1" ht="12.75"/>
    <row r="134" s="93" customFormat="1" ht="12.75"/>
    <row r="135" s="93" customFormat="1" ht="12.75"/>
    <row r="136" s="93" customFormat="1" ht="12.75"/>
    <row r="137" s="93" customFormat="1" ht="12.75"/>
    <row r="138" s="93" customFormat="1" ht="12.75"/>
    <row r="139" s="93" customFormat="1" ht="12.75"/>
    <row r="140" s="93" customFormat="1" ht="12.75"/>
    <row r="141" s="93" customFormat="1" ht="12.75"/>
    <row r="142" s="93" customFormat="1" ht="12.75"/>
    <row r="143" s="93" customFormat="1" ht="12.75"/>
    <row r="144" s="93" customFormat="1" ht="12.75"/>
    <row r="145" s="93" customFormat="1" ht="12.75"/>
    <row r="146" s="93" customFormat="1" ht="12.75"/>
    <row r="147" s="93" customFormat="1" ht="12.75"/>
    <row r="148" s="93" customFormat="1" ht="12.75"/>
    <row r="149" s="93" customFormat="1" ht="12.75"/>
    <row r="150" s="93" customFormat="1" ht="12.75"/>
    <row r="151" s="93" customFormat="1" ht="12.75"/>
    <row r="152" s="93" customFormat="1" ht="12.75"/>
    <row r="153" s="93" customFormat="1" ht="12.75"/>
    <row r="154" s="93" customFormat="1" ht="12.75"/>
    <row r="155" s="93" customFormat="1" ht="12.75"/>
    <row r="156" s="93" customFormat="1" ht="12.75"/>
    <row r="157" s="93" customFormat="1" ht="12.75"/>
    <row r="158" s="93" customFormat="1" ht="12.75"/>
    <row r="159" s="93" customFormat="1" ht="12.75"/>
    <row r="160" s="93" customFormat="1" ht="12.75"/>
    <row r="161" s="93" customFormat="1" ht="12.75"/>
    <row r="162" s="93" customFormat="1" ht="12.75"/>
    <row r="163" s="93" customFormat="1" ht="12.75"/>
    <row r="164" s="93" customFormat="1" ht="12.75"/>
    <row r="165" s="93" customFormat="1" ht="12.75"/>
    <row r="166" s="93" customFormat="1" ht="12.75"/>
    <row r="167" s="93" customFormat="1" ht="12.75"/>
    <row r="168" s="93" customFormat="1" ht="12.75"/>
    <row r="169" s="93" customFormat="1" ht="12.75"/>
    <row r="170" s="93" customFormat="1" ht="12.75"/>
    <row r="171" s="93" customFormat="1" ht="12.75"/>
    <row r="172" s="93" customFormat="1" ht="12.75"/>
    <row r="173" s="93" customFormat="1" ht="12.75"/>
    <row r="174" s="93" customFormat="1" ht="12.75"/>
    <row r="175" s="93" customFormat="1" ht="12.75"/>
    <row r="176" s="93" customFormat="1" ht="12.75"/>
    <row r="177" s="93" customFormat="1" ht="12.75"/>
    <row r="178" s="93" customFormat="1" ht="12.75"/>
    <row r="179" s="93" customFormat="1" ht="12.75"/>
    <row r="180" s="93" customFormat="1" ht="12.75"/>
    <row r="181" s="93" customFormat="1" ht="12.75"/>
    <row r="182" s="93" customFormat="1" ht="12.75"/>
    <row r="183" s="93" customFormat="1" ht="12.75"/>
    <row r="184" s="93" customFormat="1" ht="12.75"/>
    <row r="185" s="93" customFormat="1" ht="12.75"/>
    <row r="186" s="93" customFormat="1" ht="12.75"/>
    <row r="187" s="93" customFormat="1" ht="12.75"/>
    <row r="188" s="93" customFormat="1" ht="12.75"/>
    <row r="189" s="93" customFormat="1" ht="12.75"/>
    <row r="190" s="93" customFormat="1" ht="12.75"/>
    <row r="191" s="93" customFormat="1" ht="12.75"/>
    <row r="192" s="93" customFormat="1" ht="12.75"/>
    <row r="193" s="93" customFormat="1" ht="12.75"/>
    <row r="194" s="93" customFormat="1" ht="12.75"/>
    <row r="195" s="93" customFormat="1" ht="12.75"/>
    <row r="196" s="93" customFormat="1" ht="12.75"/>
    <row r="197" s="93" customFormat="1" ht="12.75"/>
    <row r="198" s="93" customFormat="1" ht="12.75"/>
    <row r="199" s="93" customFormat="1" ht="12.75"/>
    <row r="200" s="93" customFormat="1" ht="12.75"/>
    <row r="201" s="93" customFormat="1" ht="12.75"/>
    <row r="202" s="93" customFormat="1" ht="12.75"/>
    <row r="203" s="93" customFormat="1" ht="12.75"/>
    <row r="204" s="93" customFormat="1" ht="12.75"/>
    <row r="205" s="93" customFormat="1" ht="12.75"/>
    <row r="206" s="93" customFormat="1" ht="12.75"/>
    <row r="207" s="93" customFormat="1" ht="12.75"/>
    <row r="208" s="93" customFormat="1" ht="12.75"/>
    <row r="209" s="93" customFormat="1" ht="12.75"/>
    <row r="210" s="93" customFormat="1" ht="12.75"/>
    <row r="211" s="93" customFormat="1" ht="12.75"/>
    <row r="212" s="93" customFormat="1" ht="12.75"/>
    <row r="213" s="93" customFormat="1" ht="12.75"/>
    <row r="214" s="93" customFormat="1" ht="12.75"/>
    <row r="215" s="93" customFormat="1" ht="12.75"/>
    <row r="216" s="93" customFormat="1" ht="12.75"/>
    <row r="217" s="93" customFormat="1" ht="12.75"/>
    <row r="218" s="93" customFormat="1" ht="12.75"/>
    <row r="219" s="93" customFormat="1" ht="12.75"/>
    <row r="220" s="93" customFormat="1" ht="12.75"/>
    <row r="221" s="93" customFormat="1" ht="12.75"/>
    <row r="222" s="93" customFormat="1" ht="12.75"/>
    <row r="223" s="93" customFormat="1" ht="12.75"/>
    <row r="224" s="93" customFormat="1" ht="12.75"/>
    <row r="225" s="93" customFormat="1" ht="12.75"/>
    <row r="226" s="93" customFormat="1" ht="12.75"/>
    <row r="227" s="93" customFormat="1" ht="12.75"/>
    <row r="228" s="93" customFormat="1" ht="12.75"/>
    <row r="229" s="93" customFormat="1" ht="12.75"/>
    <row r="230" s="93" customFormat="1" ht="12.75"/>
    <row r="231" s="93" customFormat="1" ht="12.75"/>
    <row r="232" s="93" customFormat="1" ht="12.75"/>
    <row r="233" s="93" customFormat="1" ht="12.75"/>
    <row r="234" s="93" customFormat="1" ht="12.75"/>
    <row r="235" s="93" customFormat="1" ht="12.75"/>
    <row r="236" s="93" customFormat="1" ht="12.75"/>
    <row r="237" s="93" customFormat="1" ht="12.75"/>
    <row r="238" s="93" customFormat="1" ht="12.75"/>
    <row r="239" s="93" customFormat="1" ht="12.75"/>
    <row r="240" s="93" customFormat="1" ht="12.75"/>
    <row r="241" s="93" customFormat="1" ht="12.75"/>
    <row r="242" s="93" customFormat="1" ht="12.75"/>
    <row r="243" s="93" customFormat="1" ht="12.75"/>
    <row r="244" s="93" customFormat="1" ht="12.75"/>
    <row r="245" s="93" customFormat="1" ht="12.75"/>
    <row r="246" s="93" customFormat="1" ht="12.75"/>
    <row r="247" s="93" customFormat="1" ht="12.75"/>
    <row r="248" s="93" customFormat="1" ht="12.75"/>
    <row r="249" s="93" customFormat="1" ht="12.75"/>
    <row r="250" s="93" customFormat="1" ht="12.75"/>
    <row r="251" s="93" customFormat="1" ht="12.75"/>
    <row r="252" s="93" customFormat="1" ht="12.75"/>
    <row r="253" s="93" customFormat="1" ht="12.75"/>
    <row r="254" s="93" customFormat="1" ht="12.75"/>
    <row r="255" s="93" customFormat="1" ht="12.75"/>
    <row r="256" s="93" customFormat="1" ht="12.75"/>
    <row r="257" s="93" customFormat="1" ht="12.75"/>
    <row r="258" s="93" customFormat="1" ht="12.75"/>
    <row r="259" s="93" customFormat="1" ht="12.75"/>
    <row r="260" s="93" customFormat="1" ht="12.75"/>
    <row r="261" s="93" customFormat="1" ht="12.75"/>
    <row r="262" s="93" customFormat="1" ht="12.75"/>
    <row r="263" s="93" customFormat="1" ht="12.75"/>
    <row r="264" s="93" customFormat="1" ht="12.75"/>
    <row r="265" s="93" customFormat="1" ht="12.75"/>
    <row r="266" s="93" customFormat="1" ht="12.75"/>
    <row r="267" s="93" customFormat="1" ht="12.75"/>
    <row r="268" s="93" customFormat="1" ht="12.75"/>
    <row r="269" s="93" customFormat="1" ht="12.75"/>
    <row r="270" s="93" customFormat="1" ht="12.75"/>
    <row r="271" s="93" customFormat="1" ht="12.75"/>
    <row r="272" s="93" customFormat="1" ht="12.75"/>
    <row r="273" s="93" customFormat="1" ht="12.75"/>
    <row r="274" s="93" customFormat="1" ht="12.75"/>
    <row r="275" s="93" customFormat="1" ht="12.75"/>
    <row r="276" s="93" customFormat="1" ht="12.75"/>
    <row r="277" s="93" customFormat="1" ht="12.75"/>
    <row r="278" s="93" customFormat="1" ht="12.75"/>
    <row r="279" s="93" customFormat="1" ht="12.75"/>
    <row r="280" s="93" customFormat="1" ht="12.75"/>
    <row r="281" s="93" customFormat="1" ht="12.75"/>
    <row r="282" s="93" customFormat="1" ht="12.75"/>
    <row r="283" s="93" customFormat="1" ht="12.75"/>
    <row r="284" s="93" customFormat="1" ht="12.75"/>
    <row r="285" s="93" customFormat="1" ht="12.75"/>
    <row r="286" s="93" customFormat="1" ht="12.75"/>
    <row r="287" s="93" customFormat="1" ht="12.75"/>
    <row r="288" s="93" customFormat="1" ht="12.75"/>
    <row r="289" s="93" customFormat="1" ht="12.75"/>
    <row r="290" s="93" customFormat="1" ht="12.75"/>
    <row r="291" s="93" customFormat="1" ht="12.75"/>
    <row r="292" s="93" customFormat="1" ht="12.75"/>
    <row r="293" s="93" customFormat="1" ht="12.75"/>
    <row r="294" s="93" customFormat="1" ht="12.75"/>
    <row r="295" s="93" customFormat="1" ht="12.75"/>
    <row r="296" s="93" customFormat="1" ht="12.75"/>
    <row r="297" s="93" customFormat="1" ht="12.75"/>
    <row r="298" s="93" customFormat="1" ht="12.75"/>
    <row r="299" s="93" customFormat="1" ht="12.75"/>
    <row r="300" s="93" customFormat="1" ht="12.75"/>
    <row r="301" s="93" customFormat="1" ht="12.75"/>
    <row r="302" s="93" customFormat="1" ht="12.75"/>
    <row r="303" s="93" customFormat="1" ht="12.75"/>
    <row r="304" s="93" customFormat="1" ht="12.75"/>
    <row r="305" s="93" customFormat="1" ht="12.75"/>
    <row r="306" s="93" customFormat="1" ht="12.75"/>
    <row r="307" s="93" customFormat="1" ht="12.75"/>
    <row r="308" s="93" customFormat="1" ht="12.75"/>
    <row r="309" s="93" customFormat="1" ht="12.75"/>
    <row r="310" s="93" customFormat="1" ht="12.75"/>
    <row r="311" s="93" customFormat="1" ht="12.75"/>
    <row r="312" s="93" customFormat="1" ht="12.75"/>
    <row r="313" s="93" customFormat="1" ht="12.75"/>
    <row r="314" s="93" customFormat="1" ht="12.75"/>
    <row r="315" s="93" customFormat="1" ht="12.75"/>
    <row r="316" s="93" customFormat="1" ht="12.75"/>
    <row r="317" s="93" customFormat="1" ht="12.75"/>
    <row r="318" s="93" customFormat="1" ht="12.75"/>
    <row r="319" s="93" customFormat="1" ht="12.75"/>
    <row r="320" s="93" customFormat="1" ht="12.75"/>
    <row r="321" s="93" customFormat="1" ht="12.75"/>
    <row r="322" s="93" customFormat="1" ht="12.75"/>
    <row r="323" s="93" customFormat="1" ht="12.75"/>
    <row r="324" s="93" customFormat="1" ht="12.75"/>
    <row r="325" s="93" customFormat="1" ht="12.75"/>
    <row r="326" s="93" customFormat="1" ht="12.75"/>
    <row r="327" s="93" customFormat="1" ht="12.75"/>
    <row r="328" s="93" customFormat="1" ht="12.75"/>
    <row r="329" s="93" customFormat="1" ht="12.75"/>
    <row r="330" s="93" customFormat="1" ht="12.75"/>
    <row r="331" s="93" customFormat="1" ht="12.75"/>
    <row r="332" s="93" customFormat="1" ht="12.75"/>
    <row r="333" s="93" customFormat="1" ht="12.75"/>
    <row r="334" s="93" customFormat="1" ht="12.75"/>
    <row r="335" s="93" customFormat="1" ht="12.75"/>
    <row r="336" s="93" customFormat="1" ht="12.75"/>
    <row r="337" s="93" customFormat="1" ht="12.75"/>
    <row r="338" s="93" customFormat="1" ht="12.75"/>
    <row r="339" s="93" customFormat="1" ht="12.75"/>
    <row r="340" s="93" customFormat="1" ht="12.75"/>
    <row r="341" s="93" customFormat="1" ht="12.75"/>
    <row r="342" s="93" customFormat="1" ht="12.75"/>
    <row r="343" s="93" customFormat="1" ht="12.75"/>
    <row r="344" s="93" customFormat="1" ht="12.75"/>
    <row r="345" s="93" customFormat="1" ht="12.75"/>
    <row r="346" s="93" customFormat="1" ht="12.75"/>
    <row r="347" s="93" customFormat="1" ht="12.75"/>
    <row r="348" s="93" customFormat="1" ht="12.75"/>
    <row r="349" s="93" customFormat="1" ht="12.75"/>
    <row r="350" s="93" customFormat="1" ht="12.75"/>
    <row r="351" s="93" customFormat="1" ht="12.75"/>
    <row r="352" s="93" customFormat="1" ht="12.75"/>
    <row r="353" s="93" customFormat="1" ht="12.75"/>
    <row r="354" s="93" customFormat="1" ht="12.75"/>
    <row r="355" s="93" customFormat="1" ht="12.75"/>
    <row r="356" s="93" customFormat="1" ht="12.75"/>
    <row r="357" s="93" customFormat="1" ht="12.75"/>
    <row r="358" s="93" customFormat="1" ht="12.75"/>
    <row r="359" s="93" customFormat="1" ht="12.75"/>
    <row r="360" s="93" customFormat="1" ht="12.75"/>
    <row r="361" s="93" customFormat="1" ht="12.75"/>
    <row r="362" s="93" customFormat="1" ht="12.75"/>
    <row r="363" s="93" customFormat="1" ht="12.75"/>
    <row r="364" s="93" customFormat="1" ht="12.75"/>
    <row r="365" s="93" customFormat="1" ht="12.75"/>
    <row r="366" s="93" customFormat="1" ht="12.75"/>
    <row r="367" s="93" customFormat="1" ht="12.75"/>
    <row r="368" s="93" customFormat="1" ht="12.75"/>
    <row r="369" s="93" customFormat="1" ht="12.75"/>
    <row r="370" s="93" customFormat="1" ht="12.75"/>
    <row r="371" s="93" customFormat="1" ht="12.75"/>
    <row r="372" s="93" customFormat="1" ht="12.75"/>
    <row r="373" s="93" customFormat="1" ht="12.75"/>
    <row r="374" s="93" customFormat="1" ht="12.75"/>
    <row r="375" s="93" customFormat="1" ht="12.75"/>
    <row r="376" s="93" customFormat="1" ht="12.75"/>
    <row r="377" s="93" customFormat="1" ht="12.75"/>
    <row r="378" s="93" customFormat="1" ht="12.75"/>
    <row r="379" s="93" customFormat="1" ht="12.75"/>
    <row r="380" s="93" customFormat="1" ht="12.75"/>
    <row r="381" s="93" customFormat="1" ht="12.75"/>
    <row r="382" s="93" customFormat="1" ht="12.75"/>
    <row r="383" s="93" customFormat="1" ht="12.75"/>
    <row r="384" s="93" customFormat="1" ht="12.75"/>
    <row r="385" s="93" customFormat="1" ht="12.75"/>
    <row r="386" s="93" customFormat="1" ht="12.75"/>
    <row r="387" s="93" customFormat="1" ht="12.75"/>
    <row r="388" s="93" customFormat="1" ht="12.75"/>
    <row r="389" s="93" customFormat="1" ht="12.75"/>
    <row r="390" s="93" customFormat="1" ht="12.75"/>
    <row r="391" s="93" customFormat="1" ht="12.75"/>
    <row r="392" s="93" customFormat="1" ht="12.75"/>
    <row r="393" s="93" customFormat="1" ht="12.75"/>
    <row r="394" s="93" customFormat="1" ht="12.75"/>
    <row r="395" s="93" customFormat="1" ht="12.75"/>
    <row r="396" s="93" customFormat="1" ht="12.75"/>
    <row r="397" s="93" customFormat="1" ht="12.75"/>
    <row r="398" s="93" customFormat="1" ht="12.75"/>
    <row r="399" s="93" customFormat="1" ht="12.75"/>
    <row r="400" s="93" customFormat="1" ht="12.75"/>
    <row r="401" s="93" customFormat="1" ht="12.75"/>
    <row r="402" s="93" customFormat="1" ht="12.75"/>
    <row r="403" s="93" customFormat="1" ht="12.75"/>
    <row r="404" s="93" customFormat="1" ht="12.75"/>
    <row r="405" s="93" customFormat="1" ht="12.75"/>
    <row r="406" s="93" customFormat="1" ht="12.75"/>
    <row r="407" s="93" customFormat="1" ht="12.75"/>
    <row r="408" s="93" customFormat="1" ht="12.75"/>
    <row r="409" s="93" customFormat="1" ht="12.75"/>
    <row r="410" s="93" customFormat="1" ht="12.75"/>
    <row r="411" s="93" customFormat="1" ht="12.75"/>
    <row r="412" s="93" customFormat="1" ht="12.75"/>
    <row r="413" s="93" customFormat="1" ht="12.75"/>
    <row r="414" s="93" customFormat="1" ht="12.75"/>
    <row r="415" s="93" customFormat="1" ht="12.75"/>
    <row r="416" s="93" customFormat="1" ht="12.75"/>
    <row r="417" s="93" customFormat="1" ht="12.75"/>
    <row r="418" s="93" customFormat="1" ht="12.75"/>
    <row r="419" s="93" customFormat="1" ht="12.75"/>
    <row r="420" s="93" customFormat="1" ht="12.75"/>
    <row r="421" s="93" customFormat="1" ht="12.75"/>
    <row r="422" s="93" customFormat="1" ht="12.75"/>
    <row r="423" s="93" customFormat="1" ht="12.75"/>
    <row r="424" s="93" customFormat="1" ht="12.75"/>
    <row r="425" s="93" customFormat="1" ht="12.75"/>
    <row r="426" s="93" customFormat="1" ht="12.75"/>
    <row r="427" s="93" customFormat="1" ht="12.75"/>
    <row r="428" s="93" customFormat="1" ht="12.75"/>
    <row r="429" s="93" customFormat="1" ht="12.75"/>
    <row r="430" s="93" customFormat="1" ht="12.75"/>
    <row r="431" s="93" customFormat="1" ht="12.75"/>
    <row r="432" s="93" customFormat="1" ht="12.75"/>
    <row r="433" s="93" customFormat="1" ht="12.75"/>
    <row r="434" s="93" customFormat="1" ht="12.75"/>
    <row r="435" s="93" customFormat="1" ht="12.75"/>
    <row r="436" s="93" customFormat="1" ht="12.75"/>
    <row r="437" s="93" customFormat="1" ht="12.75"/>
    <row r="438" s="93" customFormat="1" ht="12.75"/>
    <row r="439" s="93" customFormat="1" ht="12.75"/>
    <row r="440" s="93" customFormat="1" ht="12.75"/>
    <row r="441" s="93" customFormat="1" ht="12.75"/>
    <row r="442" s="93" customFormat="1" ht="12.75"/>
    <row r="443" s="93" customFormat="1" ht="12.75"/>
    <row r="444" s="93" customFormat="1" ht="12.75"/>
    <row r="445" s="93" customFormat="1" ht="12.75"/>
    <row r="446" s="93" customFormat="1" ht="12.75"/>
    <row r="447" s="93" customFormat="1" ht="12.75"/>
    <row r="448" s="93" customFormat="1" ht="12.75"/>
    <row r="449" s="93" customFormat="1" ht="12.75"/>
    <row r="450" s="93" customFormat="1" ht="12.75"/>
    <row r="451" s="93" customFormat="1" ht="12.75"/>
    <row r="452" s="93" customFormat="1" ht="12.75"/>
    <row r="453" s="93" customFormat="1" ht="12.75"/>
    <row r="454" s="93" customFormat="1" ht="12.75"/>
    <row r="455" s="93" customFormat="1" ht="12.75"/>
    <row r="456" s="93" customFormat="1" ht="12.75"/>
    <row r="457" s="93" customFormat="1" ht="12.75"/>
    <row r="458" s="93" customFormat="1" ht="12.75"/>
    <row r="459" s="93" customFormat="1" ht="12.75"/>
    <row r="460" s="93" customFormat="1" ht="12.75"/>
    <row r="461" s="93" customFormat="1" ht="12.75"/>
    <row r="462" s="93" customFormat="1" ht="12.75"/>
    <row r="463" s="93" customFormat="1" ht="12.75"/>
    <row r="464" s="93" customFormat="1" ht="12.75"/>
    <row r="465" s="93" customFormat="1" ht="12.75"/>
    <row r="466" s="93" customFormat="1" ht="12.75"/>
    <row r="467" s="93" customFormat="1" ht="12.75"/>
    <row r="468" s="93" customFormat="1" ht="12.75"/>
    <row r="469" s="93" customFormat="1" ht="12.75"/>
    <row r="470" s="93" customFormat="1" ht="12.75"/>
    <row r="471" s="93" customFormat="1" ht="12.75"/>
    <row r="472" s="93" customFormat="1" ht="12.75"/>
    <row r="473" s="93" customFormat="1" ht="12.75"/>
    <row r="474" s="93" customFormat="1" ht="12.75"/>
    <row r="475" s="93" customFormat="1" ht="12.75"/>
    <row r="476" s="93" customFormat="1" ht="12.75"/>
    <row r="477" s="93" customFormat="1" ht="12.75"/>
    <row r="478" s="93" customFormat="1" ht="12.75"/>
    <row r="479" s="93" customFormat="1" ht="12.75"/>
    <row r="480" s="93" customFormat="1" ht="12.75"/>
    <row r="481" s="93" customFormat="1" ht="12.75"/>
    <row r="482" s="93" customFormat="1" ht="12.75"/>
    <row r="483" s="93" customFormat="1" ht="12.75"/>
    <row r="484" s="93" customFormat="1" ht="12.75"/>
    <row r="485" s="93" customFormat="1" ht="12.75"/>
    <row r="486" s="93" customFormat="1" ht="12.75"/>
    <row r="487" s="93" customFormat="1" ht="12.75"/>
    <row r="488" s="93" customFormat="1" ht="12.75"/>
    <row r="489" s="93" customFormat="1" ht="12.75"/>
    <row r="490" s="93" customFormat="1" ht="12.75"/>
    <row r="491" s="93" customFormat="1" ht="12.75"/>
    <row r="492" s="93" customFormat="1" ht="12.75"/>
    <row r="493" s="93" customFormat="1" ht="12.75"/>
    <row r="494" s="93" customFormat="1" ht="12.75"/>
    <row r="495" s="93" customFormat="1" ht="12.75"/>
    <row r="496" s="93" customFormat="1" ht="12.75"/>
    <row r="497" s="93" customFormat="1" ht="12.75"/>
    <row r="498" s="93" customFormat="1" ht="12.75"/>
    <row r="499" s="93" customFormat="1" ht="12.75"/>
    <row r="500" s="93" customFormat="1" ht="12.75"/>
    <row r="501" s="93" customFormat="1" ht="12.75"/>
    <row r="502" s="93" customFormat="1" ht="12.75"/>
    <row r="503" s="93" customFormat="1" ht="12.75"/>
    <row r="504" s="93" customFormat="1" ht="12.75"/>
    <row r="505" s="93" customFormat="1" ht="12.75"/>
    <row r="506" s="93" customFormat="1" ht="12.75"/>
    <row r="507" s="93" customFormat="1" ht="12.75"/>
    <row r="508" s="93" customFormat="1" ht="12.75"/>
    <row r="509" s="93" customFormat="1" ht="12.75"/>
    <row r="510" s="93" customFormat="1" ht="12.75"/>
    <row r="511" s="93" customFormat="1" ht="12.75"/>
    <row r="512" s="93" customFormat="1" ht="12.75"/>
    <row r="513" s="93" customFormat="1" ht="12.75"/>
    <row r="514" s="93" customFormat="1" ht="12.75"/>
    <row r="515" s="93" customFormat="1" ht="12.75"/>
    <row r="516" s="93" customFormat="1" ht="12.75"/>
    <row r="517" s="93" customFormat="1" ht="12.75"/>
    <row r="518" s="93" customFormat="1" ht="12.75"/>
    <row r="519" s="93" customFormat="1" ht="12.75"/>
    <row r="520" s="93" customFormat="1" ht="12.75"/>
    <row r="521" s="93" customFormat="1" ht="12.75"/>
    <row r="522" s="93" customFormat="1" ht="12.75"/>
    <row r="523" s="93" customFormat="1" ht="12.75"/>
    <row r="524" s="93" customFormat="1" ht="12.75"/>
    <row r="525" s="93" customFormat="1" ht="12.75"/>
    <row r="526" s="93" customFormat="1" ht="12.75"/>
    <row r="527" s="93" customFormat="1" ht="12.75"/>
    <row r="528" s="93" customFormat="1" ht="12.75"/>
    <row r="529" s="93" customFormat="1" ht="12.75"/>
    <row r="530" s="93" customFormat="1" ht="12.75"/>
    <row r="531" s="93" customFormat="1" ht="12.75"/>
    <row r="532" s="93" customFormat="1" ht="12.75"/>
    <row r="533" s="93" customFormat="1" ht="12.75"/>
    <row r="534" s="93" customFormat="1" ht="12.75"/>
    <row r="535" s="93" customFormat="1" ht="12.75"/>
    <row r="536" s="93" customFormat="1" ht="12.75"/>
    <row r="537" s="93" customFormat="1" ht="12.75"/>
    <row r="538" s="93" customFormat="1" ht="12.75"/>
    <row r="539" s="93" customFormat="1" ht="12.75"/>
    <row r="540" s="93" customFormat="1" ht="12.75"/>
    <row r="541" s="93" customFormat="1" ht="12.75"/>
    <row r="542" s="93" customFormat="1" ht="12.75"/>
    <row r="543" s="93" customFormat="1" ht="12.75"/>
    <row r="544" s="93" customFormat="1" ht="12.75"/>
    <row r="545" s="93" customFormat="1" ht="12.75"/>
    <row r="546" s="93" customFormat="1" ht="12.75"/>
    <row r="547" s="93" customFormat="1" ht="12.75"/>
    <row r="548" s="93" customFormat="1" ht="12.75"/>
    <row r="549" s="93" customFormat="1" ht="12.75"/>
    <row r="550" s="93" customFormat="1" ht="12.75"/>
    <row r="551" s="93" customFormat="1" ht="12.75"/>
    <row r="552" s="93" customFormat="1" ht="12.75"/>
    <row r="553" s="93" customFormat="1" ht="12.75"/>
    <row r="554" s="93" customFormat="1" ht="12.75"/>
    <row r="555" s="93" customFormat="1" ht="12.75"/>
    <row r="556" s="93" customFormat="1" ht="12.75"/>
    <row r="557" s="93" customFormat="1" ht="12.75"/>
    <row r="558" s="93" customFormat="1" ht="12.75"/>
    <row r="559" s="93" customFormat="1" ht="12.75"/>
    <row r="560" s="93" customFormat="1" ht="12.75"/>
    <row r="561" s="93" customFormat="1" ht="12.75"/>
    <row r="562" s="93" customFormat="1" ht="12.75"/>
    <row r="563" s="93" customFormat="1" ht="12.75"/>
    <row r="564" s="93" customFormat="1" ht="12.75"/>
    <row r="565" s="93" customFormat="1" ht="12.75"/>
    <row r="566" s="93" customFormat="1" ht="12.75"/>
    <row r="567" s="93" customFormat="1" ht="12.75"/>
    <row r="568" s="93" customFormat="1" ht="12.75"/>
    <row r="569" s="93" customFormat="1" ht="12.75"/>
    <row r="570" s="93" customFormat="1" ht="12.75"/>
    <row r="571" s="93" customFormat="1" ht="12.75"/>
    <row r="572" s="93" customFormat="1" ht="12.75"/>
    <row r="573" s="93" customFormat="1" ht="12.75"/>
    <row r="574" s="93" customFormat="1" ht="12.75"/>
    <row r="575" s="93" customFormat="1" ht="12.75"/>
    <row r="576" s="93" customFormat="1" ht="12.75"/>
    <row r="577" s="93" customFormat="1" ht="12.75"/>
    <row r="578" s="93" customFormat="1" ht="12.75"/>
    <row r="579" s="93" customFormat="1" ht="12.75"/>
    <row r="580" s="93" customFormat="1" ht="12.75"/>
    <row r="581" s="93" customFormat="1" ht="12.75"/>
    <row r="582" s="93" customFormat="1" ht="12.75"/>
    <row r="583" s="93" customFormat="1" ht="12.75"/>
    <row r="584" s="93" customFormat="1" ht="12.75"/>
    <row r="585" s="93" customFormat="1" ht="12.75"/>
    <row r="586" s="93" customFormat="1" ht="12.75"/>
    <row r="587" s="93" customFormat="1" ht="12.75"/>
    <row r="588" s="93" customFormat="1" ht="12.75"/>
    <row r="589" s="93" customFormat="1" ht="12.75"/>
    <row r="590" s="93" customFormat="1" ht="12.75"/>
    <row r="591" s="93" customFormat="1" ht="12.75"/>
    <row r="592" s="93" customFormat="1" ht="12.75"/>
    <row r="593" s="93" customFormat="1" ht="12.75"/>
    <row r="594" s="93" customFormat="1" ht="12.75"/>
    <row r="595" s="93" customFormat="1" ht="12.75"/>
    <row r="596" s="93" customFormat="1" ht="12.75"/>
    <row r="597" s="93" customFormat="1" ht="12.75"/>
    <row r="598" s="93" customFormat="1" ht="12.75"/>
    <row r="599" s="93" customFormat="1" ht="12.75"/>
    <row r="600" s="93" customFormat="1" ht="12.75"/>
    <row r="601" s="93" customFormat="1" ht="12.75"/>
    <row r="602" s="93" customFormat="1" ht="12.75"/>
    <row r="603" s="93" customFormat="1" ht="12.75"/>
    <row r="604" s="93" customFormat="1" ht="12.75"/>
    <row r="605" s="93" customFormat="1" ht="12.75"/>
    <row r="606" s="93" customFormat="1" ht="12.75"/>
    <row r="607" s="93" customFormat="1" ht="12.75"/>
    <row r="608" s="93" customFormat="1" ht="12.75"/>
    <row r="609" s="93" customFormat="1" ht="12.75"/>
    <row r="610" s="93" customFormat="1" ht="12.75"/>
    <row r="611" s="93" customFormat="1" ht="12.75"/>
    <row r="612" s="93" customFormat="1" ht="12.75"/>
    <row r="613" s="93" customFormat="1" ht="12.75"/>
    <row r="614" s="93" customFormat="1" ht="12.75"/>
    <row r="615" s="93" customFormat="1" ht="12.75"/>
    <row r="616" s="93" customFormat="1" ht="12.75"/>
    <row r="617" s="93" customFormat="1" ht="12.75"/>
    <row r="618" s="93" customFormat="1" ht="12.75"/>
    <row r="619" s="93" customFormat="1" ht="12.75"/>
    <row r="620" s="93" customFormat="1" ht="12.75"/>
    <row r="621" s="93" customFormat="1" ht="12.75"/>
    <row r="622" s="93" customFormat="1" ht="12.75"/>
    <row r="623" s="93" customFormat="1" ht="12.75"/>
    <row r="624" s="93" customFormat="1" ht="12.75"/>
    <row r="625" s="93" customFormat="1" ht="12.75"/>
    <row r="626" s="93" customFormat="1" ht="12.75"/>
    <row r="627" s="93" customFormat="1" ht="12.75"/>
    <row r="628" s="93" customFormat="1" ht="12.75"/>
    <row r="629" s="93" customFormat="1" ht="12.75"/>
    <row r="630" s="93" customFormat="1" ht="12.75"/>
    <row r="631" s="93" customFormat="1" ht="12.75"/>
    <row r="632" s="93" customFormat="1" ht="12.75"/>
    <row r="633" s="93" customFormat="1" ht="12.75"/>
  </sheetData>
  <sheetProtection password="EF65" sheet="1" objects="1" scenarios="1"/>
  <mergeCells count="133">
    <mergeCell ref="B40:C40"/>
    <mergeCell ref="B41:C41"/>
    <mergeCell ref="D33:F33"/>
    <mergeCell ref="D23:F23"/>
    <mergeCell ref="B23:C23"/>
    <mergeCell ref="B36:C36"/>
    <mergeCell ref="B24:C24"/>
    <mergeCell ref="B25:C25"/>
    <mergeCell ref="D24:F24"/>
    <mergeCell ref="D25:F25"/>
    <mergeCell ref="B15:C15"/>
    <mergeCell ref="B16:C16"/>
    <mergeCell ref="B17:C17"/>
    <mergeCell ref="B18:C18"/>
    <mergeCell ref="B19:C19"/>
    <mergeCell ref="B20:C20"/>
    <mergeCell ref="B21:C21"/>
    <mergeCell ref="F16:G16"/>
    <mergeCell ref="F18:G18"/>
    <mergeCell ref="F20:G20"/>
    <mergeCell ref="F21:G21"/>
    <mergeCell ref="H15:I15"/>
    <mergeCell ref="H16:I16"/>
    <mergeCell ref="F17:G17"/>
    <mergeCell ref="H17:I17"/>
    <mergeCell ref="H12:I12"/>
    <mergeCell ref="B13:C13"/>
    <mergeCell ref="E13:F13"/>
    <mergeCell ref="H13:I13"/>
    <mergeCell ref="B12:C12"/>
    <mergeCell ref="D46:F46"/>
    <mergeCell ref="B38:C38"/>
    <mergeCell ref="B39:C39"/>
    <mergeCell ref="D32:F32"/>
    <mergeCell ref="B46:C46"/>
    <mergeCell ref="D38:F38"/>
    <mergeCell ref="D39:F39"/>
    <mergeCell ref="D40:F40"/>
    <mergeCell ref="D41:F41"/>
    <mergeCell ref="B35:C35"/>
    <mergeCell ref="E11:F11"/>
    <mergeCell ref="B5:C5"/>
    <mergeCell ref="B6:C6"/>
    <mergeCell ref="B7:C7"/>
    <mergeCell ref="B8:C8"/>
    <mergeCell ref="H10:I10"/>
    <mergeCell ref="H11:I11"/>
    <mergeCell ref="D27:F27"/>
    <mergeCell ref="B9:C9"/>
    <mergeCell ref="B10:C10"/>
    <mergeCell ref="B11:C11"/>
    <mergeCell ref="E12:F12"/>
    <mergeCell ref="E9:F9"/>
    <mergeCell ref="E10:F10"/>
    <mergeCell ref="G24:I24"/>
    <mergeCell ref="H5:I5"/>
    <mergeCell ref="G31:I31"/>
    <mergeCell ref="D31:F31"/>
    <mergeCell ref="H6:I6"/>
    <mergeCell ref="H7:I7"/>
    <mergeCell ref="D28:F28"/>
    <mergeCell ref="H8:I8"/>
    <mergeCell ref="A26:I26"/>
    <mergeCell ref="G27:I27"/>
    <mergeCell ref="H9:I9"/>
    <mergeCell ref="A3:I3"/>
    <mergeCell ref="A4:C4"/>
    <mergeCell ref="A2:B2"/>
    <mergeCell ref="C2:E2"/>
    <mergeCell ref="H4:I4"/>
    <mergeCell ref="E4:F4"/>
    <mergeCell ref="G28:I28"/>
    <mergeCell ref="B27:C27"/>
    <mergeCell ref="D34:F34"/>
    <mergeCell ref="B31:C31"/>
    <mergeCell ref="B32:C32"/>
    <mergeCell ref="B33:C33"/>
    <mergeCell ref="B34:C34"/>
    <mergeCell ref="B28:C28"/>
    <mergeCell ref="D29:F29"/>
    <mergeCell ref="G32:I32"/>
    <mergeCell ref="A15:A16"/>
    <mergeCell ref="G23:I23"/>
    <mergeCell ref="A22:I22"/>
    <mergeCell ref="D15:E15"/>
    <mergeCell ref="D19:E19"/>
    <mergeCell ref="D20:E20"/>
    <mergeCell ref="D16:E16"/>
    <mergeCell ref="D17:E17"/>
    <mergeCell ref="F15:G15"/>
    <mergeCell ref="D21:E21"/>
    <mergeCell ref="A1:I1"/>
    <mergeCell ref="A37:I37"/>
    <mergeCell ref="G2:I2"/>
    <mergeCell ref="E6:F6"/>
    <mergeCell ref="E8:F8"/>
    <mergeCell ref="E7:F7"/>
    <mergeCell ref="A14:I14"/>
    <mergeCell ref="E5:F5"/>
    <mergeCell ref="D18:E18"/>
    <mergeCell ref="G25:I25"/>
    <mergeCell ref="G29:I29"/>
    <mergeCell ref="A30:I30"/>
    <mergeCell ref="B29:C29"/>
    <mergeCell ref="G35:I35"/>
    <mergeCell ref="G33:I33"/>
    <mergeCell ref="G36:I36"/>
    <mergeCell ref="D35:F35"/>
    <mergeCell ref="D36:F36"/>
    <mergeCell ref="G34:I34"/>
    <mergeCell ref="H18:I18"/>
    <mergeCell ref="F19:G19"/>
    <mergeCell ref="H19:I19"/>
    <mergeCell ref="H21:I21"/>
    <mergeCell ref="H20:I20"/>
    <mergeCell ref="A47:I47"/>
    <mergeCell ref="G46:I46"/>
    <mergeCell ref="G45:I45"/>
    <mergeCell ref="G38:I38"/>
    <mergeCell ref="G44:I44"/>
    <mergeCell ref="G39:I39"/>
    <mergeCell ref="G41:I41"/>
    <mergeCell ref="G40:I40"/>
    <mergeCell ref="B44:C44"/>
    <mergeCell ref="B42:C42"/>
    <mergeCell ref="D42:F42"/>
    <mergeCell ref="G42:I42"/>
    <mergeCell ref="B45:C45"/>
    <mergeCell ref="D44:F44"/>
    <mergeCell ref="D45:F45"/>
    <mergeCell ref="B43:C43"/>
    <mergeCell ref="D43:F43"/>
    <mergeCell ref="G43:I43"/>
  </mergeCells>
  <printOptions horizontalCentered="1" verticalCentered="1"/>
  <pageMargins left="0.3937007874015748" right="0.3937007874015748" top="0.3937007874015748" bottom="0.1968503937007874" header="0.5118110236220472" footer="0.5118110236220472"/>
  <pageSetup fitToHeight="1" fitToWidth="1" horizontalDpi="300" verticalDpi="300" orientation="portrait" paperSize="9" scale="9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2"/>
  <sheetViews>
    <sheetView showZeros="0" workbookViewId="0" topLeftCell="A1">
      <selection activeCell="K4" sqref="K4"/>
    </sheetView>
  </sheetViews>
  <sheetFormatPr defaultColWidth="9.140625" defaultRowHeight="12.75"/>
  <cols>
    <col min="1" max="1" width="11.140625" style="25" customWidth="1"/>
    <col min="2" max="2" width="20.421875" style="25" customWidth="1"/>
    <col min="3" max="3" width="14.140625" style="25" customWidth="1"/>
    <col min="4" max="4" width="4.8515625" style="25" customWidth="1"/>
    <col min="5" max="5" width="11.8515625" style="25" customWidth="1"/>
    <col min="6" max="6" width="11.00390625" style="25" customWidth="1"/>
    <col min="7" max="7" width="3.140625" style="25" customWidth="1"/>
    <col min="8" max="8" width="6.7109375" style="25" customWidth="1"/>
    <col min="9" max="9" width="10.28125" style="25" customWidth="1"/>
    <col min="10" max="11" width="6.7109375" style="25" customWidth="1"/>
    <col min="12" max="16384" width="9.140625" style="24" customWidth="1"/>
  </cols>
  <sheetData>
    <row r="1" spans="1:11" ht="12.75">
      <c r="A1" s="787" t="s">
        <v>191</v>
      </c>
      <c r="B1" s="788"/>
      <c r="C1" s="788"/>
      <c r="D1" s="788"/>
      <c r="E1" s="788"/>
      <c r="F1" s="788"/>
      <c r="G1" s="788"/>
      <c r="H1" s="788"/>
      <c r="I1" s="788"/>
      <c r="J1" s="788"/>
      <c r="K1" s="788"/>
    </row>
    <row r="2" spans="1:11" ht="13.5" customHeight="1" thickBot="1">
      <c r="A2" s="789" t="s">
        <v>183</v>
      </c>
      <c r="B2" s="790"/>
      <c r="C2" s="790"/>
      <c r="D2" s="790"/>
      <c r="E2" s="790"/>
      <c r="F2" s="790"/>
      <c r="G2" s="790"/>
      <c r="H2" s="790"/>
      <c r="I2" s="790"/>
      <c r="J2" s="790"/>
      <c r="K2" s="790"/>
    </row>
    <row r="3" spans="1:11" ht="16.5" customHeight="1">
      <c r="A3" s="791" t="s">
        <v>216</v>
      </c>
      <c r="B3" s="792"/>
      <c r="C3" s="792"/>
      <c r="D3" s="792"/>
      <c r="E3" s="792"/>
      <c r="F3" s="792"/>
      <c r="G3" s="792"/>
      <c r="H3" s="792"/>
      <c r="I3" s="792"/>
      <c r="J3" s="793"/>
      <c r="K3" s="273"/>
    </row>
    <row r="4" spans="1:11" ht="16.5" customHeight="1">
      <c r="A4" s="779" t="s">
        <v>220</v>
      </c>
      <c r="B4" s="780"/>
      <c r="C4" s="780"/>
      <c r="D4" s="780"/>
      <c r="E4" s="780"/>
      <c r="F4" s="780"/>
      <c r="G4" s="780"/>
      <c r="H4" s="780"/>
      <c r="I4" s="781"/>
      <c r="J4" s="782"/>
      <c r="K4" s="271"/>
    </row>
    <row r="5" spans="1:11" ht="16.5" customHeight="1">
      <c r="A5" s="779" t="s">
        <v>294</v>
      </c>
      <c r="B5" s="780"/>
      <c r="C5" s="780"/>
      <c r="D5" s="780"/>
      <c r="E5" s="780"/>
      <c r="F5" s="780"/>
      <c r="G5" s="780"/>
      <c r="H5" s="780"/>
      <c r="I5" s="781"/>
      <c r="J5" s="782"/>
      <c r="K5" s="271"/>
    </row>
    <row r="6" spans="1:11" ht="16.5" customHeight="1">
      <c r="A6" s="779" t="s">
        <v>359</v>
      </c>
      <c r="B6" s="780"/>
      <c r="C6" s="780"/>
      <c r="D6" s="780"/>
      <c r="E6" s="780"/>
      <c r="F6" s="780"/>
      <c r="G6" s="780"/>
      <c r="H6" s="780"/>
      <c r="I6" s="781"/>
      <c r="J6" s="782"/>
      <c r="K6" s="271"/>
    </row>
    <row r="7" spans="1:11" ht="16.5" customHeight="1">
      <c r="A7" s="779" t="s">
        <v>500</v>
      </c>
      <c r="B7" s="780"/>
      <c r="C7" s="780"/>
      <c r="D7" s="780"/>
      <c r="E7" s="780"/>
      <c r="F7" s="780"/>
      <c r="G7" s="780"/>
      <c r="H7" s="780"/>
      <c r="I7" s="781"/>
      <c r="J7" s="782"/>
      <c r="K7" s="271"/>
    </row>
    <row r="8" spans="1:11" ht="16.5" customHeight="1">
      <c r="A8" s="779" t="s">
        <v>607</v>
      </c>
      <c r="B8" s="780"/>
      <c r="C8" s="780"/>
      <c r="D8" s="780"/>
      <c r="E8" s="780"/>
      <c r="F8" s="780"/>
      <c r="G8" s="780"/>
      <c r="H8" s="780"/>
      <c r="I8" s="781"/>
      <c r="J8" s="782"/>
      <c r="K8" s="271"/>
    </row>
    <row r="9" spans="1:11" ht="24" customHeight="1">
      <c r="A9" s="779" t="s">
        <v>558</v>
      </c>
      <c r="B9" s="780"/>
      <c r="C9" s="780"/>
      <c r="D9" s="780"/>
      <c r="E9" s="780"/>
      <c r="F9" s="780"/>
      <c r="G9" s="780"/>
      <c r="H9" s="780"/>
      <c r="I9" s="781"/>
      <c r="J9" s="782"/>
      <c r="K9" s="271"/>
    </row>
    <row r="10" spans="1:11" ht="16.5" customHeight="1">
      <c r="A10" s="779" t="s">
        <v>286</v>
      </c>
      <c r="B10" s="780"/>
      <c r="C10" s="780"/>
      <c r="D10" s="780"/>
      <c r="E10" s="780"/>
      <c r="F10" s="780"/>
      <c r="G10" s="780"/>
      <c r="H10" s="780"/>
      <c r="I10" s="781"/>
      <c r="J10" s="782"/>
      <c r="K10" s="271"/>
    </row>
    <row r="11" spans="1:11" ht="16.5" customHeight="1">
      <c r="A11" s="779" t="s">
        <v>255</v>
      </c>
      <c r="B11" s="780"/>
      <c r="C11" s="780"/>
      <c r="D11" s="780"/>
      <c r="E11" s="780"/>
      <c r="F11" s="780"/>
      <c r="G11" s="780"/>
      <c r="H11" s="780"/>
      <c r="I11" s="781"/>
      <c r="J11" s="782"/>
      <c r="K11" s="271"/>
    </row>
    <row r="12" spans="1:11" ht="16.5" customHeight="1">
      <c r="A12" s="779" t="s">
        <v>91</v>
      </c>
      <c r="B12" s="780"/>
      <c r="C12" s="780"/>
      <c r="D12" s="780"/>
      <c r="E12" s="780"/>
      <c r="F12" s="780"/>
      <c r="G12" s="780"/>
      <c r="H12" s="780"/>
      <c r="I12" s="781"/>
      <c r="J12" s="782"/>
      <c r="K12" s="271"/>
    </row>
    <row r="13" spans="1:11" ht="16.5" customHeight="1">
      <c r="A13" s="779" t="s">
        <v>90</v>
      </c>
      <c r="B13" s="780"/>
      <c r="C13" s="780"/>
      <c r="D13" s="780"/>
      <c r="E13" s="780"/>
      <c r="F13" s="780"/>
      <c r="G13" s="780"/>
      <c r="H13" s="780"/>
      <c r="I13" s="781"/>
      <c r="J13" s="782"/>
      <c r="K13" s="271"/>
    </row>
    <row r="14" spans="1:11" ht="16.5" customHeight="1">
      <c r="A14" s="779" t="s">
        <v>287</v>
      </c>
      <c r="B14" s="780"/>
      <c r="C14" s="780"/>
      <c r="D14" s="780"/>
      <c r="E14" s="780"/>
      <c r="F14" s="780"/>
      <c r="G14" s="780"/>
      <c r="H14" s="780"/>
      <c r="I14" s="781"/>
      <c r="J14" s="782"/>
      <c r="K14" s="271"/>
    </row>
    <row r="15" spans="1:11" ht="16.5" customHeight="1">
      <c r="A15" s="779" t="s">
        <v>360</v>
      </c>
      <c r="B15" s="780"/>
      <c r="C15" s="780"/>
      <c r="D15" s="780"/>
      <c r="E15" s="780"/>
      <c r="F15" s="780"/>
      <c r="G15" s="780"/>
      <c r="H15" s="780"/>
      <c r="I15" s="781"/>
      <c r="J15" s="782"/>
      <c r="K15" s="271"/>
    </row>
    <row r="16" spans="1:11" ht="16.5" customHeight="1">
      <c r="A16" s="779" t="s">
        <v>221</v>
      </c>
      <c r="B16" s="780"/>
      <c r="C16" s="780"/>
      <c r="D16" s="780"/>
      <c r="E16" s="780"/>
      <c r="F16" s="780"/>
      <c r="G16" s="780"/>
      <c r="H16" s="780"/>
      <c r="I16" s="781"/>
      <c r="J16" s="782"/>
      <c r="K16" s="271"/>
    </row>
    <row r="17" spans="1:11" ht="16.5" customHeight="1" thickBot="1">
      <c r="A17" s="783" t="s">
        <v>222</v>
      </c>
      <c r="B17" s="784"/>
      <c r="C17" s="784"/>
      <c r="D17" s="784"/>
      <c r="E17" s="784"/>
      <c r="F17" s="784"/>
      <c r="G17" s="784"/>
      <c r="H17" s="784"/>
      <c r="I17" s="785"/>
      <c r="J17" s="786"/>
      <c r="K17" s="272">
        <f>SUM(K4:K16)</f>
        <v>0</v>
      </c>
    </row>
    <row r="18" spans="1:11" ht="6" customHeight="1" thickBot="1">
      <c r="A18" s="804"/>
      <c r="B18" s="804"/>
      <c r="C18" s="804"/>
      <c r="D18" s="804"/>
      <c r="E18" s="804"/>
      <c r="F18" s="804"/>
      <c r="G18" s="804"/>
      <c r="H18" s="804"/>
      <c r="I18" s="804"/>
      <c r="J18" s="804"/>
      <c r="K18" s="804"/>
    </row>
    <row r="19" spans="1:11" ht="26.25" customHeight="1">
      <c r="A19" s="806" t="s">
        <v>97</v>
      </c>
      <c r="B19" s="807"/>
      <c r="C19" s="807"/>
      <c r="D19" s="807"/>
      <c r="E19" s="807"/>
      <c r="F19" s="807"/>
      <c r="G19" s="807"/>
      <c r="H19" s="807"/>
      <c r="I19" s="807"/>
      <c r="J19" s="807"/>
      <c r="K19" s="807"/>
    </row>
    <row r="20" spans="1:11" ht="9" customHeight="1" thickBot="1">
      <c r="A20" s="805"/>
      <c r="B20" s="462"/>
      <c r="C20" s="462"/>
      <c r="D20" s="462"/>
      <c r="E20" s="462"/>
      <c r="F20" s="462"/>
      <c r="G20" s="462"/>
      <c r="H20" s="462"/>
      <c r="I20" s="462"/>
      <c r="J20" s="462"/>
      <c r="K20" s="462"/>
    </row>
    <row r="21" spans="1:11" ht="13.5" customHeight="1">
      <c r="A21" s="778" t="s">
        <v>608</v>
      </c>
      <c r="B21" s="623"/>
      <c r="C21" s="770" t="s">
        <v>609</v>
      </c>
      <c r="D21" s="770"/>
      <c r="E21" s="773"/>
      <c r="F21" s="773"/>
      <c r="G21" s="773"/>
      <c r="H21" s="773"/>
      <c r="I21" s="773"/>
      <c r="J21" s="773"/>
      <c r="K21" s="774"/>
    </row>
    <row r="22" spans="1:11" ht="18" customHeight="1">
      <c r="A22" s="775"/>
      <c r="B22" s="776"/>
      <c r="C22" s="771"/>
      <c r="D22" s="772"/>
      <c r="E22" s="423"/>
      <c r="F22" s="423"/>
      <c r="G22" s="423"/>
      <c r="H22" s="423"/>
      <c r="I22" s="423"/>
      <c r="J22" s="423"/>
      <c r="K22" s="777"/>
    </row>
    <row r="23" spans="1:11" ht="13.5" customHeight="1">
      <c r="A23" s="767" t="s">
        <v>610</v>
      </c>
      <c r="B23" s="768"/>
      <c r="C23" s="768"/>
      <c r="D23" s="768"/>
      <c r="E23" s="768"/>
      <c r="F23" s="768"/>
      <c r="G23" s="768"/>
      <c r="H23" s="768"/>
      <c r="I23" s="768"/>
      <c r="J23" s="768"/>
      <c r="K23" s="769"/>
    </row>
    <row r="24" spans="1:11" ht="18" customHeight="1">
      <c r="A24" s="796" t="str">
        <f>+CONCATENATE(ZAKL_DATA!D21," ",ZAKL_DATA!D20," ",ZAKL_DATA!D22)</f>
        <v>  </v>
      </c>
      <c r="B24" s="797"/>
      <c r="C24" s="797"/>
      <c r="D24" s="797"/>
      <c r="E24" s="797"/>
      <c r="F24" s="797"/>
      <c r="G24" s="797"/>
      <c r="H24" s="797"/>
      <c r="I24" s="797"/>
      <c r="J24" s="797"/>
      <c r="K24" s="798"/>
    </row>
    <row r="25" spans="1:11" ht="13.5" customHeight="1">
      <c r="A25" s="767" t="s">
        <v>92</v>
      </c>
      <c r="B25" s="768"/>
      <c r="C25" s="768"/>
      <c r="D25" s="768"/>
      <c r="E25" s="768"/>
      <c r="F25" s="768"/>
      <c r="G25" s="768"/>
      <c r="H25" s="768"/>
      <c r="I25" s="768"/>
      <c r="J25" s="768"/>
      <c r="K25" s="769"/>
    </row>
    <row r="26" spans="1:11" ht="18" customHeight="1">
      <c r="A26" s="796"/>
      <c r="B26" s="797"/>
      <c r="C26" s="797"/>
      <c r="D26" s="797"/>
      <c r="E26" s="797"/>
      <c r="F26" s="797"/>
      <c r="G26" s="797"/>
      <c r="H26" s="797"/>
      <c r="I26" s="797"/>
      <c r="J26" s="797"/>
      <c r="K26" s="798"/>
    </row>
    <row r="27" spans="1:11" ht="13.5" customHeight="1">
      <c r="A27" s="799" t="s">
        <v>93</v>
      </c>
      <c r="B27" s="768"/>
      <c r="C27" s="768"/>
      <c r="D27" s="768"/>
      <c r="E27" s="768"/>
      <c r="F27" s="768"/>
      <c r="G27" s="768"/>
      <c r="H27" s="768"/>
      <c r="I27" s="768"/>
      <c r="J27" s="768"/>
      <c r="K27" s="769"/>
    </row>
    <row r="28" spans="1:11" ht="13.5" customHeight="1">
      <c r="A28" s="799" t="s">
        <v>611</v>
      </c>
      <c r="B28" s="768"/>
      <c r="C28" s="768"/>
      <c r="D28" s="768"/>
      <c r="E28" s="768"/>
      <c r="F28" s="768"/>
      <c r="G28" s="768"/>
      <c r="H28" s="768"/>
      <c r="I28" s="768"/>
      <c r="J28" s="768"/>
      <c r="K28" s="769"/>
    </row>
    <row r="29" spans="1:11" ht="13.5" customHeight="1">
      <c r="A29" s="767" t="s">
        <v>612</v>
      </c>
      <c r="B29" s="768"/>
      <c r="C29" s="768"/>
      <c r="D29" s="768"/>
      <c r="E29" s="768"/>
      <c r="F29" s="768"/>
      <c r="G29" s="768"/>
      <c r="H29" s="768"/>
      <c r="I29" s="768"/>
      <c r="J29" s="768"/>
      <c r="K29" s="769"/>
    </row>
    <row r="30" spans="1:11" ht="18" customHeight="1">
      <c r="A30" s="796" t="str">
        <f>+CONCATENATE(ZAKL_DATA!D21," ",ZAKL_DATA!D20," ",ZAKL_DATA!D22)</f>
        <v>  </v>
      </c>
      <c r="B30" s="797"/>
      <c r="C30" s="797"/>
      <c r="D30" s="797"/>
      <c r="E30" s="797"/>
      <c r="F30" s="797"/>
      <c r="G30" s="797"/>
      <c r="H30" s="797"/>
      <c r="I30" s="797"/>
      <c r="J30" s="797"/>
      <c r="K30" s="798"/>
    </row>
    <row r="31" spans="1:11" ht="4.5" customHeight="1" thickBot="1">
      <c r="A31" s="742"/>
      <c r="B31" s="743"/>
      <c r="C31" s="743"/>
      <c r="D31" s="743"/>
      <c r="E31" s="743"/>
      <c r="F31" s="743"/>
      <c r="G31" s="743"/>
      <c r="H31" s="743"/>
      <c r="I31" s="743"/>
      <c r="J31" s="743"/>
      <c r="K31" s="744"/>
    </row>
    <row r="32" spans="1:11" ht="4.5" customHeight="1" thickBot="1">
      <c r="A32" s="737"/>
      <c r="B32" s="738"/>
      <c r="C32" s="738"/>
      <c r="D32" s="738"/>
      <c r="E32" s="738"/>
      <c r="F32" s="738"/>
      <c r="G32" s="738"/>
      <c r="H32" s="738"/>
      <c r="I32" s="738"/>
      <c r="J32" s="738"/>
      <c r="K32" s="738"/>
    </row>
    <row r="33" spans="1:11" ht="18" customHeight="1">
      <c r="A33" s="739" t="s">
        <v>361</v>
      </c>
      <c r="B33" s="740"/>
      <c r="C33" s="740"/>
      <c r="D33" s="740"/>
      <c r="E33" s="740"/>
      <c r="F33" s="740"/>
      <c r="G33" s="740"/>
      <c r="H33" s="740"/>
      <c r="I33" s="740"/>
      <c r="J33" s="740"/>
      <c r="K33" s="741"/>
    </row>
    <row r="34" spans="1:11" ht="21.75" customHeight="1">
      <c r="A34" s="802" t="s">
        <v>465</v>
      </c>
      <c r="B34" s="803"/>
      <c r="C34" s="754" t="s">
        <v>614</v>
      </c>
      <c r="D34" s="754"/>
      <c r="E34" s="754"/>
      <c r="F34" s="754"/>
      <c r="G34" s="745" t="s">
        <v>613</v>
      </c>
      <c r="H34" s="746"/>
      <c r="I34" s="746"/>
      <c r="J34" s="746"/>
      <c r="K34" s="747"/>
    </row>
    <row r="35" spans="1:11" ht="18" customHeight="1">
      <c r="A35" s="800">
        <f ca="1">+TODAY()</f>
        <v>40723</v>
      </c>
      <c r="B35" s="801"/>
      <c r="C35" s="754"/>
      <c r="D35" s="754"/>
      <c r="E35" s="754"/>
      <c r="F35" s="754"/>
      <c r="G35" s="748"/>
      <c r="H35" s="749"/>
      <c r="I35" s="749"/>
      <c r="J35" s="749"/>
      <c r="K35" s="750"/>
    </row>
    <row r="36" spans="1:11" ht="18" customHeight="1">
      <c r="A36" s="755"/>
      <c r="B36" s="756"/>
      <c r="C36" s="754"/>
      <c r="D36" s="754"/>
      <c r="E36" s="754"/>
      <c r="F36" s="754"/>
      <c r="G36" s="751"/>
      <c r="H36" s="752"/>
      <c r="I36" s="752"/>
      <c r="J36" s="752"/>
      <c r="K36" s="753"/>
    </row>
    <row r="37" spans="1:11" ht="4.5" customHeight="1" thickBot="1">
      <c r="A37" s="794"/>
      <c r="B37" s="526"/>
      <c r="C37" s="526"/>
      <c r="D37" s="526"/>
      <c r="E37" s="526"/>
      <c r="F37" s="526"/>
      <c r="G37" s="526"/>
      <c r="H37" s="526"/>
      <c r="I37" s="526"/>
      <c r="J37" s="526"/>
      <c r="K37" s="795"/>
    </row>
    <row r="38" spans="1:11" ht="4.5" customHeight="1">
      <c r="A38" s="564"/>
      <c r="B38" s="565"/>
      <c r="C38" s="565"/>
      <c r="D38" s="565"/>
      <c r="E38" s="565"/>
      <c r="F38" s="565"/>
      <c r="G38" s="565"/>
      <c r="H38" s="565"/>
      <c r="I38" s="565"/>
      <c r="J38" s="565"/>
      <c r="K38" s="565"/>
    </row>
    <row r="39" spans="1:11" s="26" customFormat="1" ht="13.5" customHeight="1">
      <c r="A39" s="764"/>
      <c r="B39" s="462"/>
      <c r="C39" s="462"/>
      <c r="D39" s="462"/>
      <c r="E39" s="462"/>
      <c r="F39" s="766" t="s">
        <v>529</v>
      </c>
      <c r="G39" s="479"/>
      <c r="H39" s="479"/>
      <c r="I39" s="479"/>
      <c r="J39" s="479"/>
      <c r="K39" s="480"/>
    </row>
    <row r="40" spans="1:11" s="26" customFormat="1" ht="9.75" customHeight="1">
      <c r="A40" s="765" t="s">
        <v>215</v>
      </c>
      <c r="B40" s="462"/>
      <c r="C40" s="462"/>
      <c r="D40" s="462"/>
      <c r="E40" s="462"/>
      <c r="F40" s="481"/>
      <c r="G40" s="482"/>
      <c r="H40" s="482"/>
      <c r="I40" s="482"/>
      <c r="J40" s="482"/>
      <c r="K40" s="483"/>
    </row>
    <row r="41" spans="1:11" s="26" customFormat="1" ht="30.75" customHeight="1">
      <c r="A41" s="762" t="s">
        <v>362</v>
      </c>
      <c r="B41" s="763"/>
      <c r="C41" s="763"/>
      <c r="D41" s="763"/>
      <c r="E41" s="763"/>
      <c r="F41" s="484"/>
      <c r="G41" s="485"/>
      <c r="H41" s="485"/>
      <c r="I41" s="485"/>
      <c r="J41" s="485"/>
      <c r="K41" s="486"/>
    </row>
    <row r="42" spans="1:11" s="26" customFormat="1" ht="4.5" customHeight="1" thickBot="1">
      <c r="A42" s="821"/>
      <c r="B42" s="822"/>
      <c r="C42" s="822"/>
      <c r="D42" s="822"/>
      <c r="E42" s="822"/>
      <c r="F42" s="822"/>
      <c r="G42" s="822"/>
      <c r="H42" s="822"/>
      <c r="I42" s="822"/>
      <c r="J42" s="822"/>
      <c r="K42" s="822"/>
    </row>
    <row r="43" spans="1:11" s="26" customFormat="1" ht="18" customHeight="1">
      <c r="A43" s="811" t="s">
        <v>193</v>
      </c>
      <c r="B43" s="812"/>
      <c r="C43" s="812"/>
      <c r="D43" s="812"/>
      <c r="E43" s="812"/>
      <c r="F43" s="812"/>
      <c r="G43" s="812"/>
      <c r="H43" s="812"/>
      <c r="I43" s="812"/>
      <c r="J43" s="812"/>
      <c r="K43" s="813"/>
    </row>
    <row r="44" spans="1:11" s="26" customFormat="1" ht="18" customHeight="1">
      <c r="A44" s="809" t="s">
        <v>363</v>
      </c>
      <c r="B44" s="814"/>
      <c r="C44" s="814"/>
      <c r="D44" s="814"/>
      <c r="E44" s="814"/>
      <c r="F44" s="814"/>
      <c r="G44" s="814"/>
      <c r="H44" s="814"/>
      <c r="I44" s="814"/>
      <c r="J44" s="814"/>
      <c r="K44" s="815"/>
    </row>
    <row r="45" spans="1:11" s="26" customFormat="1" ht="18" customHeight="1">
      <c r="A45" s="809" t="s">
        <v>288</v>
      </c>
      <c r="B45" s="462"/>
      <c r="C45" s="462"/>
      <c r="D45" s="816">
        <f>MAX(-DAP3!D46,0)</f>
        <v>0</v>
      </c>
      <c r="E45" s="810"/>
      <c r="F45" s="810"/>
      <c r="G45" s="810"/>
      <c r="H45" s="810"/>
      <c r="I45" s="810"/>
      <c r="J45" s="817"/>
      <c r="K45" s="125" t="s">
        <v>96</v>
      </c>
    </row>
    <row r="46" spans="1:11" s="26" customFormat="1" ht="18" customHeight="1">
      <c r="A46" s="809" t="s">
        <v>332</v>
      </c>
      <c r="B46" s="462"/>
      <c r="C46" s="823" t="str">
        <f>IF(D45=0," ",+CONCATENATE(ZAKL_DATA!B16," ",ZAKL_DATA!B17,", ",ZAKL_DATA!B18))</f>
        <v> </v>
      </c>
      <c r="D46" s="817"/>
      <c r="E46" s="817"/>
      <c r="F46" s="817"/>
      <c r="G46" s="817"/>
      <c r="H46" s="817"/>
      <c r="I46" s="817"/>
      <c r="J46" s="817"/>
      <c r="K46" s="125"/>
    </row>
    <row r="47" spans="1:11" s="26" customFormat="1" ht="18" customHeight="1">
      <c r="A47" s="123" t="s">
        <v>450</v>
      </c>
      <c r="B47" s="124"/>
      <c r="C47" s="810" t="str">
        <f>IF(D45=0," ",+CONCATENATE(ZAKL_DATA!B34))</f>
        <v> </v>
      </c>
      <c r="D47" s="817"/>
      <c r="E47" s="817"/>
      <c r="F47" s="352" t="s">
        <v>451</v>
      </c>
      <c r="G47" s="810" t="str">
        <f>IF(D45=0," ",+CONCATENATE(ZAKL_DATA!B32))</f>
        <v> </v>
      </c>
      <c r="H47" s="810"/>
      <c r="I47" s="810"/>
      <c r="J47" s="810"/>
      <c r="K47" s="125"/>
    </row>
    <row r="48" spans="1:11" s="26" customFormat="1" ht="18" customHeight="1">
      <c r="A48" s="123" t="s">
        <v>94</v>
      </c>
      <c r="B48" s="824" t="str">
        <f>IF(D45=0," ",+CONCATENATE(ZAKL_DATA!B33))</f>
        <v> </v>
      </c>
      <c r="C48" s="824"/>
      <c r="D48" s="824"/>
      <c r="E48" s="814" t="s">
        <v>454</v>
      </c>
      <c r="F48" s="814"/>
      <c r="G48" s="814"/>
      <c r="H48" s="825"/>
      <c r="I48" s="825"/>
      <c r="J48" s="825"/>
      <c r="K48" s="125"/>
    </row>
    <row r="49" spans="1:11" s="26" customFormat="1" ht="18" customHeight="1">
      <c r="A49" s="123" t="s">
        <v>348</v>
      </c>
      <c r="B49" s="826" t="str">
        <f>IF(D45=0," ",+CONCATENATE(DAP1!B26," ",DAP1!J26))</f>
        <v> </v>
      </c>
      <c r="C49" s="826"/>
      <c r="D49" s="827" t="s">
        <v>347</v>
      </c>
      <c r="E49" s="566"/>
      <c r="F49" s="566"/>
      <c r="G49" s="566"/>
      <c r="H49" s="808" t="s">
        <v>331</v>
      </c>
      <c r="I49" s="808"/>
      <c r="J49" s="808"/>
      <c r="K49" s="125"/>
    </row>
    <row r="50" spans="1:11" s="26" customFormat="1" ht="18" customHeight="1" thickBot="1">
      <c r="A50" s="818" t="s">
        <v>95</v>
      </c>
      <c r="B50" s="819"/>
      <c r="C50" s="819"/>
      <c r="D50" s="819"/>
      <c r="E50" s="819"/>
      <c r="F50" s="819"/>
      <c r="G50" s="819"/>
      <c r="H50" s="819"/>
      <c r="I50" s="819"/>
      <c r="J50" s="819"/>
      <c r="K50" s="820"/>
    </row>
    <row r="51" spans="1:11" ht="12.75">
      <c r="A51" s="759" t="str">
        <f>+DAP1!A44:L44</f>
        <v>Formulář zpracovala ASPEKT HM, daňová, účetní a auditorská kancelář, www.danovapriznani.cz, business.center.cz</v>
      </c>
      <c r="B51" s="760"/>
      <c r="C51" s="760"/>
      <c r="D51" s="760"/>
      <c r="E51" s="760"/>
      <c r="F51" s="760"/>
      <c r="G51" s="760"/>
      <c r="H51" s="760"/>
      <c r="I51" s="760"/>
      <c r="J51" s="760"/>
      <c r="K51" s="761"/>
    </row>
    <row r="52" spans="1:11" ht="12.75">
      <c r="A52" s="757">
        <v>4</v>
      </c>
      <c r="B52" s="757"/>
      <c r="C52" s="757"/>
      <c r="D52" s="757"/>
      <c r="E52" s="757"/>
      <c r="F52" s="757"/>
      <c r="G52" s="757"/>
      <c r="H52" s="757"/>
      <c r="I52" s="757"/>
      <c r="J52" s="757"/>
      <c r="K52" s="758"/>
    </row>
  </sheetData>
  <sheetProtection password="EF65" sheet="1" objects="1" scenarios="1"/>
  <mergeCells count="67">
    <mergeCell ref="A50:K50"/>
    <mergeCell ref="A42:K42"/>
    <mergeCell ref="A45:C45"/>
    <mergeCell ref="C47:E47"/>
    <mergeCell ref="C46:J46"/>
    <mergeCell ref="B48:D48"/>
    <mergeCell ref="E48:G48"/>
    <mergeCell ref="H48:J48"/>
    <mergeCell ref="B49:C49"/>
    <mergeCell ref="D49:G49"/>
    <mergeCell ref="H49:J49"/>
    <mergeCell ref="A46:B46"/>
    <mergeCell ref="G47:J47"/>
    <mergeCell ref="A43:K43"/>
    <mergeCell ref="A44:K44"/>
    <mergeCell ref="D45:J45"/>
    <mergeCell ref="A18:K18"/>
    <mergeCell ref="A9:J9"/>
    <mergeCell ref="A20:K20"/>
    <mergeCell ref="A13:J13"/>
    <mergeCell ref="A12:J12"/>
    <mergeCell ref="A10:J10"/>
    <mergeCell ref="A14:J14"/>
    <mergeCell ref="A19:K19"/>
    <mergeCell ref="A15:J15"/>
    <mergeCell ref="A37:K37"/>
    <mergeCell ref="A24:K24"/>
    <mergeCell ref="A25:K25"/>
    <mergeCell ref="A26:K26"/>
    <mergeCell ref="A27:K27"/>
    <mergeCell ref="A28:K28"/>
    <mergeCell ref="A30:K30"/>
    <mergeCell ref="A35:B35"/>
    <mergeCell ref="A29:K29"/>
    <mergeCell ref="A34:B34"/>
    <mergeCell ref="A1:K1"/>
    <mergeCell ref="A2:K2"/>
    <mergeCell ref="A3:J3"/>
    <mergeCell ref="A4:J4"/>
    <mergeCell ref="A5:J5"/>
    <mergeCell ref="A6:J6"/>
    <mergeCell ref="A16:J16"/>
    <mergeCell ref="A17:J17"/>
    <mergeCell ref="A7:J7"/>
    <mergeCell ref="A11:J11"/>
    <mergeCell ref="A8:J8"/>
    <mergeCell ref="A23:K23"/>
    <mergeCell ref="C21:D21"/>
    <mergeCell ref="C22:D22"/>
    <mergeCell ref="E21:K21"/>
    <mergeCell ref="A22:B22"/>
    <mergeCell ref="E22:K22"/>
    <mergeCell ref="A21:B21"/>
    <mergeCell ref="G35:K36"/>
    <mergeCell ref="C34:F36"/>
    <mergeCell ref="A36:B36"/>
    <mergeCell ref="A52:K52"/>
    <mergeCell ref="A51:K51"/>
    <mergeCell ref="A41:E41"/>
    <mergeCell ref="A39:E39"/>
    <mergeCell ref="A40:E40"/>
    <mergeCell ref="F39:K41"/>
    <mergeCell ref="A38:K38"/>
    <mergeCell ref="A32:K32"/>
    <mergeCell ref="A33:K33"/>
    <mergeCell ref="A31:K31"/>
    <mergeCell ref="G34:K34"/>
  </mergeCells>
  <printOptions horizontalCentered="1" verticalCentered="1"/>
  <pageMargins left="0.1968503937007874" right="0.1968503937007874" top="0.3937007874015748" bottom="0.1968503937007874" header="0.5118110236220472" footer="0.5118110236220472"/>
  <pageSetup fitToHeight="1" fitToWidth="1" horizontalDpi="300" verticalDpi="300" orientation="portrait" paperSize="9" scale="95" r:id="rId1"/>
</worksheet>
</file>

<file path=xl/worksheets/sheet7.xml><?xml version="1.0" encoding="utf-8"?>
<worksheet xmlns="http://schemas.openxmlformats.org/spreadsheetml/2006/main" xmlns:r="http://schemas.openxmlformats.org/officeDocument/2006/relationships">
  <dimension ref="A1:E49"/>
  <sheetViews>
    <sheetView workbookViewId="0" topLeftCell="A1">
      <selection activeCell="B7" sqref="B7"/>
    </sheetView>
  </sheetViews>
  <sheetFormatPr defaultColWidth="9.140625" defaultRowHeight="12.75"/>
  <cols>
    <col min="1" max="1" width="37.140625" style="62" customWidth="1"/>
    <col min="2" max="3" width="29.8515625" style="62" customWidth="1"/>
    <col min="4" max="16384" width="9.140625" style="62" customWidth="1"/>
  </cols>
  <sheetData>
    <row r="1" spans="1:3" ht="12.75">
      <c r="A1" s="828" t="s">
        <v>125</v>
      </c>
      <c r="B1" s="828"/>
      <c r="C1" s="828"/>
    </row>
    <row r="2" spans="1:5" ht="18">
      <c r="A2" s="834" t="s">
        <v>501</v>
      </c>
      <c r="B2" s="834"/>
      <c r="C2" s="834"/>
      <c r="D2" s="63"/>
      <c r="E2" s="63"/>
    </row>
    <row r="3" spans="1:5" ht="15.75">
      <c r="A3" s="835" t="s">
        <v>364</v>
      </c>
      <c r="B3" s="835"/>
      <c r="C3" s="835"/>
      <c r="D3" s="63"/>
      <c r="E3" s="63"/>
    </row>
    <row r="4" spans="1:5" ht="12.75">
      <c r="A4" s="836"/>
      <c r="B4" s="836"/>
      <c r="C4" s="836"/>
      <c r="D4" s="63"/>
      <c r="E4" s="63"/>
    </row>
    <row r="5" spans="1:5" ht="16.5" thickBot="1">
      <c r="A5" s="64" t="s">
        <v>51</v>
      </c>
      <c r="B5" s="831" t="str">
        <f>+CONCATENATE(ZAKL_DATA!B5," ",ZAKL_DATA!B4," ",ZAKL_DATA!B7)</f>
        <v>  </v>
      </c>
      <c r="C5" s="832"/>
      <c r="D5" s="63"/>
      <c r="E5" s="63"/>
    </row>
    <row r="6" spans="1:5" ht="15.75" customHeight="1" thickBot="1">
      <c r="A6" s="65" t="s">
        <v>52</v>
      </c>
      <c r="B6" s="66" t="s">
        <v>53</v>
      </c>
      <c r="C6" s="67" t="s">
        <v>54</v>
      </c>
      <c r="D6" s="63"/>
      <c r="E6" s="63"/>
    </row>
    <row r="7" spans="1:5" ht="15.75" customHeight="1">
      <c r="A7" s="68" t="s">
        <v>55</v>
      </c>
      <c r="B7" s="191">
        <v>0</v>
      </c>
      <c r="C7" s="192">
        <v>0</v>
      </c>
      <c r="D7" s="63"/>
      <c r="E7" s="63"/>
    </row>
    <row r="8" spans="1:5" ht="15.75" customHeight="1">
      <c r="A8" s="69" t="s">
        <v>159</v>
      </c>
      <c r="B8" s="193">
        <v>0</v>
      </c>
      <c r="C8" s="194">
        <v>0</v>
      </c>
      <c r="D8" s="63"/>
      <c r="E8" s="63"/>
    </row>
    <row r="9" spans="1:5" ht="15.75" customHeight="1">
      <c r="A9" s="69" t="s">
        <v>641</v>
      </c>
      <c r="B9" s="193">
        <v>0</v>
      </c>
      <c r="C9" s="194">
        <v>0</v>
      </c>
      <c r="D9" s="63"/>
      <c r="E9" s="63"/>
    </row>
    <row r="10" spans="1:5" ht="15.75" customHeight="1">
      <c r="A10" s="69" t="s">
        <v>642</v>
      </c>
      <c r="B10" s="193">
        <v>0</v>
      </c>
      <c r="C10" s="194">
        <v>0</v>
      </c>
      <c r="D10" s="63"/>
      <c r="E10" s="63"/>
    </row>
    <row r="11" spans="1:5" ht="15.75" customHeight="1">
      <c r="A11" s="69" t="s">
        <v>160</v>
      </c>
      <c r="B11" s="193">
        <v>0</v>
      </c>
      <c r="C11" s="194">
        <v>0</v>
      </c>
      <c r="D11" s="63"/>
      <c r="E11" s="63"/>
    </row>
    <row r="12" spans="1:5" ht="15.75" customHeight="1">
      <c r="A12" s="69" t="s">
        <v>226</v>
      </c>
      <c r="B12" s="193">
        <v>0</v>
      </c>
      <c r="C12" s="194">
        <v>0</v>
      </c>
      <c r="D12" s="63"/>
      <c r="E12" s="63"/>
    </row>
    <row r="13" spans="1:5" ht="15.75" customHeight="1">
      <c r="A13" s="69" t="s">
        <v>229</v>
      </c>
      <c r="B13" s="193">
        <v>0</v>
      </c>
      <c r="C13" s="194">
        <v>0</v>
      </c>
      <c r="D13" s="63"/>
      <c r="E13" s="63"/>
    </row>
    <row r="14" spans="1:5" ht="15.75" customHeight="1">
      <c r="A14" s="69" t="s">
        <v>230</v>
      </c>
      <c r="B14" s="193">
        <v>0</v>
      </c>
      <c r="C14" s="194">
        <v>0</v>
      </c>
      <c r="D14" s="63"/>
      <c r="E14" s="63"/>
    </row>
    <row r="15" spans="1:5" ht="15.75" customHeight="1">
      <c r="A15" s="69" t="s">
        <v>56</v>
      </c>
      <c r="B15" s="193">
        <v>0</v>
      </c>
      <c r="C15" s="194">
        <v>0</v>
      </c>
      <c r="D15" s="63"/>
      <c r="E15" s="63"/>
    </row>
    <row r="16" spans="1:5" ht="15.75" customHeight="1">
      <c r="A16" s="70" t="s">
        <v>57</v>
      </c>
      <c r="B16" s="195">
        <f>SUM(B7:B15)</f>
        <v>0</v>
      </c>
      <c r="C16" s="196">
        <f>SUM(C7:C15)</f>
        <v>0</v>
      </c>
      <c r="D16" s="63"/>
      <c r="E16" s="63"/>
    </row>
    <row r="17" spans="1:5" ht="15.75" customHeight="1" thickBot="1">
      <c r="A17" s="71" t="s">
        <v>58</v>
      </c>
      <c r="B17" s="197">
        <f>SUM(B7:B16)</f>
        <v>0</v>
      </c>
      <c r="C17" s="198">
        <f>SUM(C7:C16)</f>
        <v>0</v>
      </c>
      <c r="D17" s="63"/>
      <c r="E17" s="63"/>
    </row>
    <row r="18" spans="1:5" ht="15.75" customHeight="1" thickBot="1">
      <c r="A18" s="72" t="s">
        <v>59</v>
      </c>
      <c r="B18" s="199"/>
      <c r="C18" s="200"/>
      <c r="D18" s="63"/>
      <c r="E18" s="63"/>
    </row>
    <row r="19" spans="1:5" ht="15.75" customHeight="1">
      <c r="A19" s="68" t="s">
        <v>461</v>
      </c>
      <c r="B19" s="191">
        <v>0</v>
      </c>
      <c r="C19" s="192">
        <v>0</v>
      </c>
      <c r="D19" s="63"/>
      <c r="E19" s="63"/>
    </row>
    <row r="20" spans="1:5" ht="15.75" customHeight="1">
      <c r="A20" s="69" t="s">
        <v>232</v>
      </c>
      <c r="B20" s="193">
        <v>0</v>
      </c>
      <c r="C20" s="194">
        <v>0</v>
      </c>
      <c r="D20" s="63"/>
      <c r="E20" s="63"/>
    </row>
    <row r="21" spans="1:5" ht="15.75" customHeight="1">
      <c r="A21" s="69" t="s">
        <v>60</v>
      </c>
      <c r="B21" s="193">
        <v>0</v>
      </c>
      <c r="C21" s="194">
        <v>0</v>
      </c>
      <c r="D21" s="63"/>
      <c r="E21" s="63"/>
    </row>
    <row r="22" spans="1:5" ht="15.75" customHeight="1">
      <c r="A22" s="69" t="s">
        <v>643</v>
      </c>
      <c r="B22" s="193">
        <v>0</v>
      </c>
      <c r="C22" s="194">
        <v>0</v>
      </c>
      <c r="D22" s="63"/>
      <c r="E22" s="63"/>
    </row>
    <row r="23" spans="1:5" ht="15.75" customHeight="1">
      <c r="A23" s="70" t="s">
        <v>61</v>
      </c>
      <c r="B23" s="195">
        <f>SUM(B19:B22)</f>
        <v>0</v>
      </c>
      <c r="C23" s="196">
        <f>SUM(C19:C22)</f>
        <v>0</v>
      </c>
      <c r="D23" s="63"/>
      <c r="E23" s="63"/>
    </row>
    <row r="24" spans="1:5" ht="15.75" customHeight="1">
      <c r="A24" s="70" t="s">
        <v>62</v>
      </c>
      <c r="B24" s="195">
        <f>B16-B23</f>
        <v>0</v>
      </c>
      <c r="C24" s="196">
        <f>C16-C23</f>
        <v>0</v>
      </c>
      <c r="D24" s="63"/>
      <c r="E24" s="63"/>
    </row>
    <row r="25" spans="1:5" ht="15.75" customHeight="1" thickBot="1">
      <c r="A25" s="71" t="s">
        <v>58</v>
      </c>
      <c r="B25" s="197">
        <f>SUM(B19:B24)</f>
        <v>0</v>
      </c>
      <c r="C25" s="198">
        <f>SUM(C19:C24)</f>
        <v>0</v>
      </c>
      <c r="D25" s="63"/>
      <c r="E25" s="63"/>
    </row>
    <row r="26" spans="1:5" ht="15.75" customHeight="1">
      <c r="A26" s="837"/>
      <c r="B26" s="428"/>
      <c r="C26" s="428"/>
      <c r="D26" s="63"/>
      <c r="E26" s="63"/>
    </row>
    <row r="27" spans="1:5" ht="15.75" customHeight="1" thickBot="1">
      <c r="A27" s="833" t="s">
        <v>63</v>
      </c>
      <c r="B27" s="526"/>
      <c r="C27" s="526"/>
      <c r="D27" s="63"/>
      <c r="E27" s="63"/>
    </row>
    <row r="28" spans="1:3" ht="15.75" customHeight="1" thickBot="1">
      <c r="A28" s="65" t="s">
        <v>233</v>
      </c>
      <c r="B28" s="73"/>
      <c r="C28" s="74" t="s">
        <v>54</v>
      </c>
    </row>
    <row r="29" spans="1:3" ht="15.75" customHeight="1">
      <c r="A29" s="68" t="s">
        <v>64</v>
      </c>
      <c r="B29" s="75"/>
      <c r="C29" s="201">
        <v>0</v>
      </c>
    </row>
    <row r="30" spans="1:3" ht="15.75" customHeight="1">
      <c r="A30" s="69" t="s">
        <v>65</v>
      </c>
      <c r="B30" s="76"/>
      <c r="C30" s="202">
        <v>0</v>
      </c>
    </row>
    <row r="31" spans="1:3" ht="15.75" customHeight="1">
      <c r="A31" s="69" t="s">
        <v>66</v>
      </c>
      <c r="B31" s="76"/>
      <c r="C31" s="202">
        <v>0</v>
      </c>
    </row>
    <row r="32" spans="1:3" ht="15.75" customHeight="1">
      <c r="A32" s="79" t="s">
        <v>75</v>
      </c>
      <c r="B32" s="76"/>
      <c r="C32" s="202">
        <v>0</v>
      </c>
    </row>
    <row r="33" spans="1:3" ht="15.75" customHeight="1">
      <c r="A33" s="69" t="s">
        <v>67</v>
      </c>
      <c r="B33" s="76"/>
      <c r="C33" s="202">
        <v>0</v>
      </c>
    </row>
    <row r="34" spans="1:3" ht="15.75" customHeight="1">
      <c r="A34" s="81" t="s">
        <v>68</v>
      </c>
      <c r="B34" s="80"/>
      <c r="C34" s="203">
        <f>+C29+C30+C31+C33</f>
        <v>0</v>
      </c>
    </row>
    <row r="35" spans="1:3" ht="15.75" customHeight="1" thickBot="1">
      <c r="A35" s="71" t="s">
        <v>58</v>
      </c>
      <c r="B35" s="77"/>
      <c r="C35" s="204">
        <f>SUM(C29:C33)</f>
        <v>0</v>
      </c>
    </row>
    <row r="36" spans="1:3" ht="15.75" customHeight="1" thickBot="1">
      <c r="A36" s="72" t="s">
        <v>234</v>
      </c>
      <c r="B36" s="78"/>
      <c r="C36" s="205"/>
    </row>
    <row r="37" spans="1:3" ht="15.75" customHeight="1">
      <c r="A37" s="68" t="s">
        <v>69</v>
      </c>
      <c r="B37" s="75"/>
      <c r="C37" s="201">
        <v>0</v>
      </c>
    </row>
    <row r="38" spans="1:3" ht="15.75" customHeight="1">
      <c r="A38" s="69" t="s">
        <v>70</v>
      </c>
      <c r="B38" s="76"/>
      <c r="C38" s="202">
        <v>0</v>
      </c>
    </row>
    <row r="39" spans="1:3" ht="15.75" customHeight="1">
      <c r="A39" s="69" t="s">
        <v>71</v>
      </c>
      <c r="B39" s="76"/>
      <c r="C39" s="202">
        <v>0</v>
      </c>
    </row>
    <row r="40" spans="1:3" ht="15.75" customHeight="1">
      <c r="A40" s="69" t="s">
        <v>678</v>
      </c>
      <c r="B40" s="76"/>
      <c r="C40" s="202">
        <v>0</v>
      </c>
    </row>
    <row r="41" spans="1:3" ht="15.75" customHeight="1">
      <c r="A41" s="69" t="s">
        <v>72</v>
      </c>
      <c r="B41" s="76"/>
      <c r="C41" s="202">
        <v>0</v>
      </c>
    </row>
    <row r="42" spans="1:3" ht="15.75" customHeight="1">
      <c r="A42" s="69" t="s">
        <v>73</v>
      </c>
      <c r="B42" s="76"/>
      <c r="C42" s="202">
        <v>0</v>
      </c>
    </row>
    <row r="43" spans="1:3" ht="15.75" customHeight="1">
      <c r="A43" s="79" t="s">
        <v>76</v>
      </c>
      <c r="B43" s="76"/>
      <c r="C43" s="202">
        <v>0</v>
      </c>
    </row>
    <row r="44" spans="1:3" ht="15.75" customHeight="1">
      <c r="A44" s="79" t="s">
        <v>462</v>
      </c>
      <c r="B44" s="76"/>
      <c r="C44" s="202">
        <v>0</v>
      </c>
    </row>
    <row r="45" spans="1:3" ht="15.75" customHeight="1">
      <c r="A45" s="79" t="s">
        <v>460</v>
      </c>
      <c r="B45" s="76"/>
      <c r="C45" s="202">
        <v>0</v>
      </c>
    </row>
    <row r="46" spans="1:3" ht="15.75" customHeight="1">
      <c r="A46" s="81" t="s">
        <v>74</v>
      </c>
      <c r="B46" s="80"/>
      <c r="C46" s="203">
        <f>+SUM(C37:C42)</f>
        <v>0</v>
      </c>
    </row>
    <row r="47" spans="1:3" ht="15.75" customHeight="1">
      <c r="A47" s="81" t="s">
        <v>185</v>
      </c>
      <c r="B47" s="80"/>
      <c r="C47" s="203">
        <f>+C34-C46</f>
        <v>0</v>
      </c>
    </row>
    <row r="48" spans="1:3" ht="15.75" customHeight="1" thickBot="1">
      <c r="A48" s="71" t="s">
        <v>58</v>
      </c>
      <c r="B48" s="77"/>
      <c r="C48" s="204">
        <f>SUM(C37:C45)</f>
        <v>0</v>
      </c>
    </row>
    <row r="49" spans="1:3" ht="12.75">
      <c r="A49" s="829" t="str">
        <f>+DAP1!A44:L44</f>
        <v>Formulář zpracovala ASPEKT HM, daňová, účetní a auditorská kancelář, www.danovapriznani.cz, business.center.cz</v>
      </c>
      <c r="B49" s="830"/>
      <c r="C49" s="830"/>
    </row>
  </sheetData>
  <sheetProtection password="EF65" sheet="1" objects="1" scenarios="1"/>
  <mergeCells count="8">
    <mergeCell ref="A1:C1"/>
    <mergeCell ref="A49:C49"/>
    <mergeCell ref="B5:C5"/>
    <mergeCell ref="A27:C27"/>
    <mergeCell ref="A2:C2"/>
    <mergeCell ref="A3:C3"/>
    <mergeCell ref="A4:C4"/>
    <mergeCell ref="A26:C26"/>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X38"/>
  <sheetViews>
    <sheetView workbookViewId="0" topLeftCell="A1">
      <selection activeCell="C8" sqref="C8"/>
    </sheetView>
  </sheetViews>
  <sheetFormatPr defaultColWidth="9.140625" defaultRowHeight="12.75"/>
  <cols>
    <col min="1" max="1" width="3.57421875" style="1" customWidth="1"/>
    <col min="2" max="2" width="15.7109375" style="1" customWidth="1"/>
    <col min="3" max="4" width="8.7109375" style="1" customWidth="1"/>
    <col min="5" max="5" width="9.421875" style="1" customWidth="1"/>
    <col min="6" max="6" width="7.7109375" style="1" customWidth="1"/>
    <col min="7" max="7" width="8.7109375" style="1" customWidth="1"/>
    <col min="8" max="8" width="9.57421875" style="1" customWidth="1"/>
    <col min="9" max="11" width="8.7109375" style="1" customWidth="1"/>
    <col min="12" max="50" width="9.140625" style="3" customWidth="1"/>
    <col min="51" max="16384" width="9.140625" style="1" customWidth="1"/>
  </cols>
  <sheetData>
    <row r="1" spans="1:11" ht="18" customHeight="1" thickBot="1">
      <c r="A1" s="921" t="s">
        <v>630</v>
      </c>
      <c r="B1" s="922"/>
      <c r="C1" s="922"/>
      <c r="D1" s="922"/>
      <c r="E1" s="922"/>
      <c r="F1" s="922"/>
      <c r="G1" s="923"/>
      <c r="H1" s="317" t="s">
        <v>98</v>
      </c>
      <c r="I1" s="900">
        <f>DAP1!A7</f>
      </c>
      <c r="J1" s="901"/>
      <c r="K1" s="711"/>
    </row>
    <row r="2" spans="1:11" ht="26.25" customHeight="1">
      <c r="A2" s="914" t="s">
        <v>365</v>
      </c>
      <c r="B2" s="914"/>
      <c r="C2" s="914"/>
      <c r="D2" s="914"/>
      <c r="E2" s="914"/>
      <c r="F2" s="914"/>
      <c r="G2" s="462"/>
      <c r="H2" s="895"/>
      <c r="I2" s="895"/>
      <c r="J2" s="895"/>
      <c r="K2" s="895"/>
    </row>
    <row r="3" spans="1:11" ht="36" customHeight="1">
      <c r="A3" s="905" t="s">
        <v>504</v>
      </c>
      <c r="B3" s="906"/>
      <c r="C3" s="906"/>
      <c r="D3" s="906"/>
      <c r="E3" s="906"/>
      <c r="F3" s="906"/>
      <c r="G3" s="906"/>
      <c r="H3" s="906"/>
      <c r="I3" s="906"/>
      <c r="J3" s="906"/>
      <c r="K3" s="906"/>
    </row>
    <row r="4" spans="1:11" ht="15.75" customHeight="1">
      <c r="A4" s="924" t="s">
        <v>636</v>
      </c>
      <c r="B4" s="462"/>
      <c r="C4" s="462"/>
      <c r="D4" s="462"/>
      <c r="E4" s="462"/>
      <c r="F4" s="462"/>
      <c r="G4" s="462"/>
      <c r="H4" s="462"/>
      <c r="I4" s="462"/>
      <c r="J4" s="462"/>
      <c r="K4" s="462"/>
    </row>
    <row r="5" spans="1:11" ht="15.75" customHeight="1">
      <c r="A5" s="925" t="s">
        <v>637</v>
      </c>
      <c r="B5" s="926"/>
      <c r="C5" s="926"/>
      <c r="D5" s="926"/>
      <c r="E5" s="926"/>
      <c r="F5" s="926"/>
      <c r="G5" s="926"/>
      <c r="H5" s="926"/>
      <c r="I5" s="926"/>
      <c r="J5" s="926"/>
      <c r="K5" s="926"/>
    </row>
    <row r="6" spans="1:11" ht="9.75" customHeight="1">
      <c r="A6" s="927" t="s">
        <v>554</v>
      </c>
      <c r="B6" s="928"/>
      <c r="C6" s="928"/>
      <c r="D6" s="928"/>
      <c r="E6" s="928"/>
      <c r="F6" s="928"/>
      <c r="G6" s="928"/>
      <c r="H6" s="928"/>
      <c r="I6" s="928"/>
      <c r="J6" s="928"/>
      <c r="K6" s="928"/>
    </row>
    <row r="7" spans="1:11" ht="7.5" customHeight="1" thickBot="1">
      <c r="A7" s="927"/>
      <c r="B7" s="928"/>
      <c r="C7" s="928"/>
      <c r="D7" s="928"/>
      <c r="E7" s="928"/>
      <c r="F7" s="928"/>
      <c r="G7" s="928"/>
      <c r="H7" s="928"/>
      <c r="I7" s="928"/>
      <c r="J7" s="928"/>
      <c r="K7" s="928"/>
    </row>
    <row r="8" spans="1:50" s="128" customFormat="1" ht="24" customHeight="1" thickBot="1">
      <c r="A8" s="884" t="s">
        <v>349</v>
      </c>
      <c r="B8" s="902"/>
      <c r="C8" s="112"/>
      <c r="D8" s="126"/>
      <c r="E8" s="884" t="s">
        <v>502</v>
      </c>
      <c r="F8" s="907"/>
      <c r="G8" s="112"/>
      <c r="H8" s="126"/>
      <c r="I8" s="884" t="s">
        <v>635</v>
      </c>
      <c r="J8" s="885"/>
      <c r="K8" s="112"/>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row>
    <row r="9" spans="1:11" ht="7.5" customHeight="1" thickBot="1">
      <c r="A9" s="896"/>
      <c r="B9" s="896"/>
      <c r="C9" s="896"/>
      <c r="D9" s="896"/>
      <c r="E9" s="896"/>
      <c r="F9" s="896"/>
      <c r="G9" s="896"/>
      <c r="H9" s="896"/>
      <c r="I9" s="896"/>
      <c r="J9" s="896"/>
      <c r="K9" s="896"/>
    </row>
    <row r="10" spans="1:11" ht="12.75">
      <c r="A10" s="908"/>
      <c r="B10" s="909"/>
      <c r="C10" s="909"/>
      <c r="D10" s="909"/>
      <c r="E10" s="910"/>
      <c r="F10" s="911" t="s">
        <v>236</v>
      </c>
      <c r="G10" s="912"/>
      <c r="H10" s="913"/>
      <c r="I10" s="897" t="s">
        <v>247</v>
      </c>
      <c r="J10" s="898"/>
      <c r="K10" s="899"/>
    </row>
    <row r="11" spans="1:11" ht="18" customHeight="1">
      <c r="A11" s="20">
        <v>101</v>
      </c>
      <c r="B11" s="903" t="s">
        <v>559</v>
      </c>
      <c r="C11" s="903"/>
      <c r="D11" s="903"/>
      <c r="E11" s="904"/>
      <c r="F11" s="590">
        <f>+CEILING(ZAV!C34,1)-ZAV!C32</f>
        <v>0</v>
      </c>
      <c r="G11" s="854"/>
      <c r="H11" s="855"/>
      <c r="I11" s="881"/>
      <c r="J11" s="882"/>
      <c r="K11" s="883"/>
    </row>
    <row r="12" spans="1:11" ht="18" customHeight="1">
      <c r="A12" s="20">
        <v>102</v>
      </c>
      <c r="B12" s="903" t="s">
        <v>560</v>
      </c>
      <c r="C12" s="903"/>
      <c r="D12" s="903"/>
      <c r="E12" s="904"/>
      <c r="F12" s="590">
        <f>+FLOOR(ZAV!C46,1)</f>
        <v>0</v>
      </c>
      <c r="G12" s="854"/>
      <c r="H12" s="855"/>
      <c r="I12" s="881"/>
      <c r="J12" s="882"/>
      <c r="K12" s="883"/>
    </row>
    <row r="13" spans="1:11" ht="18" customHeight="1">
      <c r="A13" s="20">
        <v>103</v>
      </c>
      <c r="B13" s="903" t="s">
        <v>282</v>
      </c>
      <c r="C13" s="903"/>
      <c r="D13" s="903"/>
      <c r="E13" s="904"/>
      <c r="F13" s="590">
        <v>0</v>
      </c>
      <c r="G13" s="854"/>
      <c r="H13" s="855"/>
      <c r="I13" s="881"/>
      <c r="J13" s="882"/>
      <c r="K13" s="883"/>
    </row>
    <row r="14" spans="1:11" ht="24" customHeight="1">
      <c r="A14" s="94">
        <v>104</v>
      </c>
      <c r="B14" s="916" t="s">
        <v>289</v>
      </c>
      <c r="C14" s="570"/>
      <c r="D14" s="570"/>
      <c r="E14" s="571"/>
      <c r="F14" s="590">
        <f>+F11-F12-F13</f>
        <v>0</v>
      </c>
      <c r="G14" s="854"/>
      <c r="H14" s="855"/>
      <c r="I14" s="881"/>
      <c r="J14" s="882"/>
      <c r="K14" s="883"/>
    </row>
    <row r="15" spans="1:11" ht="45" customHeight="1">
      <c r="A15" s="17">
        <v>105</v>
      </c>
      <c r="B15" s="916" t="s">
        <v>100</v>
      </c>
      <c r="C15" s="916"/>
      <c r="D15" s="916"/>
      <c r="E15" s="917"/>
      <c r="F15" s="889">
        <f>+SUM(1Př2!F20:G23)</f>
        <v>0</v>
      </c>
      <c r="G15" s="890"/>
      <c r="H15" s="891"/>
      <c r="I15" s="881"/>
      <c r="J15" s="882"/>
      <c r="K15" s="883"/>
    </row>
    <row r="16" spans="1:11" ht="45" customHeight="1">
      <c r="A16" s="96">
        <v>106</v>
      </c>
      <c r="B16" s="916" t="s">
        <v>99</v>
      </c>
      <c r="C16" s="916"/>
      <c r="D16" s="916"/>
      <c r="E16" s="917"/>
      <c r="F16" s="889">
        <f>+SUM(1Př2!F26:G29)</f>
        <v>0</v>
      </c>
      <c r="G16" s="890"/>
      <c r="H16" s="891"/>
      <c r="I16" s="881"/>
      <c r="J16" s="882"/>
      <c r="K16" s="883"/>
    </row>
    <row r="17" spans="1:11" ht="36" customHeight="1">
      <c r="A17" s="17">
        <v>107</v>
      </c>
      <c r="B17" s="916" t="s">
        <v>522</v>
      </c>
      <c r="C17" s="570"/>
      <c r="D17" s="570"/>
      <c r="E17" s="571"/>
      <c r="F17" s="590">
        <f>FLOOR(+F11*1Př2!G39,1)</f>
        <v>0</v>
      </c>
      <c r="G17" s="854"/>
      <c r="H17" s="855"/>
      <c r="I17" s="881"/>
      <c r="J17" s="882"/>
      <c r="K17" s="883"/>
    </row>
    <row r="18" spans="1:50" s="2" customFormat="1" ht="36" customHeight="1">
      <c r="A18" s="17">
        <v>108</v>
      </c>
      <c r="B18" s="915" t="s">
        <v>525</v>
      </c>
      <c r="C18" s="912"/>
      <c r="D18" s="912"/>
      <c r="E18" s="913"/>
      <c r="F18" s="590">
        <f>FLOOR(+F12*1Př2!G39,1)</f>
        <v>0</v>
      </c>
      <c r="G18" s="854"/>
      <c r="H18" s="855"/>
      <c r="I18" s="881"/>
      <c r="J18" s="882"/>
      <c r="K18" s="883"/>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row>
    <row r="19" spans="1:50" s="2" customFormat="1" ht="36" customHeight="1">
      <c r="A19" s="17">
        <v>109</v>
      </c>
      <c r="B19" s="915" t="s">
        <v>526</v>
      </c>
      <c r="C19" s="912"/>
      <c r="D19" s="912"/>
      <c r="E19" s="913"/>
      <c r="F19" s="590">
        <v>0</v>
      </c>
      <c r="G19" s="854"/>
      <c r="H19" s="855"/>
      <c r="I19" s="881"/>
      <c r="J19" s="882"/>
      <c r="K19" s="883"/>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s="2" customFormat="1" ht="36" customHeight="1">
      <c r="A20" s="17">
        <v>110</v>
      </c>
      <c r="B20" s="915" t="s">
        <v>527</v>
      </c>
      <c r="C20" s="912"/>
      <c r="D20" s="912"/>
      <c r="E20" s="913"/>
      <c r="F20" s="590">
        <v>0</v>
      </c>
      <c r="G20" s="854"/>
      <c r="H20" s="855"/>
      <c r="I20" s="881"/>
      <c r="J20" s="882"/>
      <c r="K20" s="883"/>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s="2" customFormat="1" ht="18" customHeight="1">
      <c r="A21" s="17">
        <v>111</v>
      </c>
      <c r="B21" s="903" t="s">
        <v>282</v>
      </c>
      <c r="C21" s="903"/>
      <c r="D21" s="903"/>
      <c r="E21" s="904"/>
      <c r="F21" s="590">
        <v>0</v>
      </c>
      <c r="G21" s="854"/>
      <c r="H21" s="855"/>
      <c r="I21" s="881"/>
      <c r="J21" s="882"/>
      <c r="K21" s="883"/>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s="2" customFormat="1" ht="36" customHeight="1">
      <c r="A22" s="17">
        <v>112</v>
      </c>
      <c r="B22" s="915" t="s">
        <v>277</v>
      </c>
      <c r="C22" s="912"/>
      <c r="D22" s="912"/>
      <c r="E22" s="913"/>
      <c r="F22" s="590">
        <v>0</v>
      </c>
      <c r="G22" s="854"/>
      <c r="H22" s="855"/>
      <c r="I22" s="881"/>
      <c r="J22" s="882"/>
      <c r="K22" s="883"/>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s="2" customFormat="1" ht="24" customHeight="1" thickBot="1">
      <c r="A23" s="18">
        <v>113</v>
      </c>
      <c r="B23" s="918" t="s">
        <v>314</v>
      </c>
      <c r="C23" s="919"/>
      <c r="D23" s="919"/>
      <c r="E23" s="920"/>
      <c r="F23" s="874">
        <f>IF(OR(F11&gt;800000,A27&gt;800000),T("LIMIT"),+F14+F15-F16-F17+F18+F19-F20-F21+F22)</f>
        <v>0</v>
      </c>
      <c r="G23" s="875"/>
      <c r="H23" s="876"/>
      <c r="I23" s="892"/>
      <c r="J23" s="893"/>
      <c r="K23" s="894"/>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s="2" customFormat="1" ht="18" customHeight="1">
      <c r="A24" s="929" t="s">
        <v>561</v>
      </c>
      <c r="B24" s="930"/>
      <c r="C24" s="930"/>
      <c r="D24" s="930"/>
      <c r="E24" s="930"/>
      <c r="F24" s="930"/>
      <c r="G24" s="930"/>
      <c r="H24" s="930"/>
      <c r="I24" s="930"/>
      <c r="J24" s="930"/>
      <c r="K24" s="930"/>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s="2" customFormat="1" ht="12.75" customHeight="1">
      <c r="A25" s="931" t="s">
        <v>638</v>
      </c>
      <c r="B25" s="932"/>
      <c r="C25" s="932"/>
      <c r="D25" s="932"/>
      <c r="E25" s="932"/>
      <c r="F25" s="932"/>
      <c r="G25" s="932"/>
      <c r="H25" s="932"/>
      <c r="I25" s="932"/>
      <c r="J25" s="932"/>
      <c r="K25" s="932"/>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s="2" customFormat="1" ht="12" customHeight="1" thickBot="1">
      <c r="A26" s="933" t="s">
        <v>528</v>
      </c>
      <c r="B26" s="776"/>
      <c r="C26" s="934"/>
      <c r="D26" s="934"/>
      <c r="E26" s="933" t="s">
        <v>240</v>
      </c>
      <c r="F26" s="935"/>
      <c r="G26" s="934"/>
      <c r="H26" s="934"/>
      <c r="I26" s="860" t="s">
        <v>241</v>
      </c>
      <c r="J26" s="860"/>
      <c r="K26" s="861"/>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s="2" customFormat="1" ht="18" customHeight="1" thickBot="1">
      <c r="A27" s="936">
        <v>0</v>
      </c>
      <c r="B27" s="941"/>
      <c r="C27" s="938"/>
      <c r="D27" s="180"/>
      <c r="E27" s="936">
        <f>+CEILING(ZAV!C43,1)</f>
        <v>0</v>
      </c>
      <c r="F27" s="937"/>
      <c r="G27" s="938"/>
      <c r="H27" s="180"/>
      <c r="I27" s="936">
        <v>0</v>
      </c>
      <c r="J27" s="939"/>
      <c r="K27" s="940"/>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s="2" customFormat="1" ht="12" customHeight="1">
      <c r="A28" s="931" t="s">
        <v>585</v>
      </c>
      <c r="B28" s="932"/>
      <c r="C28" s="932"/>
      <c r="D28" s="932"/>
      <c r="E28" s="932"/>
      <c r="F28" s="932"/>
      <c r="G28" s="932"/>
      <c r="H28" s="932"/>
      <c r="I28" s="932"/>
      <c r="J28" s="932"/>
      <c r="K28" s="932"/>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s="2" customFormat="1" ht="12" customHeight="1" thickBot="1">
      <c r="A29" s="860" t="s">
        <v>587</v>
      </c>
      <c r="B29" s="861"/>
      <c r="C29" s="861"/>
      <c r="D29" s="862" t="s">
        <v>586</v>
      </c>
      <c r="E29" s="862"/>
      <c r="F29" s="862" t="s">
        <v>233</v>
      </c>
      <c r="G29" s="862"/>
      <c r="H29" s="862" t="s">
        <v>234</v>
      </c>
      <c r="I29" s="862"/>
      <c r="J29" s="862" t="s">
        <v>290</v>
      </c>
      <c r="K29" s="862"/>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s="2" customFormat="1" ht="18" customHeight="1" thickBot="1">
      <c r="A30" s="865">
        <f>+ZAKL_DATA!B29</f>
        <v>0</v>
      </c>
      <c r="B30" s="866"/>
      <c r="C30" s="867"/>
      <c r="D30" s="863">
        <v>0</v>
      </c>
      <c r="E30" s="864"/>
      <c r="F30" s="877">
        <f>+F11</f>
        <v>0</v>
      </c>
      <c r="G30" s="878"/>
      <c r="H30" s="877">
        <f>+F12+F13</f>
        <v>0</v>
      </c>
      <c r="I30" s="878"/>
      <c r="J30" s="872"/>
      <c r="K30" s="873"/>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s="2" customFormat="1" ht="12" customHeight="1" thickBot="1">
      <c r="A31" s="868" t="s">
        <v>588</v>
      </c>
      <c r="B31" s="869"/>
      <c r="C31" s="869"/>
      <c r="D31" s="869"/>
      <c r="E31" s="869"/>
      <c r="F31" s="869"/>
      <c r="G31" s="869"/>
      <c r="H31" s="869"/>
      <c r="I31" s="869"/>
      <c r="J31" s="869"/>
      <c r="K31" s="869"/>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s="2" customFormat="1" ht="18" customHeight="1">
      <c r="A32" s="856"/>
      <c r="B32" s="857"/>
      <c r="C32" s="857"/>
      <c r="D32" s="858">
        <v>0</v>
      </c>
      <c r="E32" s="859"/>
      <c r="F32" s="879">
        <v>0</v>
      </c>
      <c r="G32" s="880"/>
      <c r="H32" s="879">
        <v>0</v>
      </c>
      <c r="I32" s="880"/>
      <c r="J32" s="870"/>
      <c r="K32" s="871"/>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s="2" customFormat="1" ht="18" customHeight="1">
      <c r="A33" s="838"/>
      <c r="B33" s="839"/>
      <c r="C33" s="839"/>
      <c r="D33" s="840">
        <v>0</v>
      </c>
      <c r="E33" s="841"/>
      <c r="F33" s="846">
        <v>0</v>
      </c>
      <c r="G33" s="847"/>
      <c r="H33" s="846">
        <v>0</v>
      </c>
      <c r="I33" s="847"/>
      <c r="J33" s="848"/>
      <c r="K33" s="849"/>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s="2" customFormat="1" ht="18" customHeight="1">
      <c r="A34" s="838"/>
      <c r="B34" s="839"/>
      <c r="C34" s="839"/>
      <c r="D34" s="840">
        <v>0</v>
      </c>
      <c r="E34" s="841"/>
      <c r="F34" s="846">
        <v>0</v>
      </c>
      <c r="G34" s="847"/>
      <c r="H34" s="846">
        <v>0</v>
      </c>
      <c r="I34" s="847"/>
      <c r="J34" s="848"/>
      <c r="K34" s="849"/>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s="2" customFormat="1" ht="18" customHeight="1" thickBot="1">
      <c r="A35" s="842" t="s">
        <v>136</v>
      </c>
      <c r="B35" s="843"/>
      <c r="C35" s="843"/>
      <c r="D35" s="844"/>
      <c r="E35" s="845"/>
      <c r="F35" s="852">
        <f>SUM(F32:F34)+F30</f>
        <v>0</v>
      </c>
      <c r="G35" s="853"/>
      <c r="H35" s="852">
        <f>SUM(H32:H34)+H30</f>
        <v>0</v>
      </c>
      <c r="I35" s="853"/>
      <c r="J35" s="850"/>
      <c r="K35" s="851"/>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s="2" customFormat="1" ht="13.5" customHeight="1">
      <c r="A36" s="887" t="str">
        <f>+DAP1!A44</f>
        <v>Formulář zpracovala ASPEKT HM, daňová, účetní a auditorská kancelář, www.danovapriznani.cz, business.center.cz</v>
      </c>
      <c r="B36" s="887"/>
      <c r="C36" s="887"/>
      <c r="D36" s="887"/>
      <c r="E36" s="887"/>
      <c r="F36" s="887"/>
      <c r="G36" s="887"/>
      <c r="H36" s="887"/>
      <c r="I36" s="887"/>
      <c r="J36" s="887"/>
      <c r="K36" s="88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s="2" customFormat="1" ht="9" customHeight="1">
      <c r="A37" s="888" t="s">
        <v>366</v>
      </c>
      <c r="B37" s="888"/>
      <c r="C37" s="888"/>
      <c r="D37" s="888"/>
      <c r="E37" s="888"/>
      <c r="F37" s="888"/>
      <c r="G37" s="888"/>
      <c r="H37" s="888"/>
      <c r="I37" s="888"/>
      <c r="J37" s="888"/>
      <c r="K37" s="888"/>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11" ht="13.5" customHeight="1">
      <c r="A38" s="886" t="s">
        <v>631</v>
      </c>
      <c r="B38" s="886"/>
      <c r="C38" s="886"/>
      <c r="D38" s="886"/>
      <c r="E38" s="886"/>
      <c r="F38" s="886"/>
      <c r="G38" s="886"/>
      <c r="H38" s="886"/>
      <c r="I38" s="886"/>
      <c r="J38" s="886"/>
      <c r="K38" s="886"/>
    </row>
    <row r="39" s="3" customFormat="1" ht="12.75"/>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sheetData>
  <sheetProtection password="EF65" sheet="1" objects="1" scenarios="1"/>
  <mergeCells count="98">
    <mergeCell ref="J29:K29"/>
    <mergeCell ref="E27:G27"/>
    <mergeCell ref="I27:K27"/>
    <mergeCell ref="A28:K28"/>
    <mergeCell ref="A27:C27"/>
    <mergeCell ref="A24:K24"/>
    <mergeCell ref="A25:K25"/>
    <mergeCell ref="A26:D26"/>
    <mergeCell ref="E26:H26"/>
    <mergeCell ref="I26:K26"/>
    <mergeCell ref="B21:E21"/>
    <mergeCell ref="B22:E22"/>
    <mergeCell ref="B23:E23"/>
    <mergeCell ref="A1:G1"/>
    <mergeCell ref="A4:K4"/>
    <mergeCell ref="A5:K5"/>
    <mergeCell ref="A7:K7"/>
    <mergeCell ref="A6:K6"/>
    <mergeCell ref="B17:E17"/>
    <mergeCell ref="B18:E18"/>
    <mergeCell ref="F10:H10"/>
    <mergeCell ref="A2:G2"/>
    <mergeCell ref="B19:E19"/>
    <mergeCell ref="B20:E20"/>
    <mergeCell ref="B13:E13"/>
    <mergeCell ref="B14:E14"/>
    <mergeCell ref="B15:E15"/>
    <mergeCell ref="B16:E16"/>
    <mergeCell ref="F20:H20"/>
    <mergeCell ref="F14:H14"/>
    <mergeCell ref="F22:H22"/>
    <mergeCell ref="I1:K1"/>
    <mergeCell ref="A8:B8"/>
    <mergeCell ref="B11:E11"/>
    <mergeCell ref="B12:E12"/>
    <mergeCell ref="A3:K3"/>
    <mergeCell ref="F12:H12"/>
    <mergeCell ref="E8:F8"/>
    <mergeCell ref="A10:E10"/>
    <mergeCell ref="F13:H13"/>
    <mergeCell ref="F15:H15"/>
    <mergeCell ref="F17:H17"/>
    <mergeCell ref="H2:K2"/>
    <mergeCell ref="I16:K16"/>
    <mergeCell ref="A9:K9"/>
    <mergeCell ref="F11:H11"/>
    <mergeCell ref="I13:K13"/>
    <mergeCell ref="I10:K10"/>
    <mergeCell ref="I11:K11"/>
    <mergeCell ref="I12:K12"/>
    <mergeCell ref="I8:J8"/>
    <mergeCell ref="I14:K14"/>
    <mergeCell ref="A38:K38"/>
    <mergeCell ref="A36:K36"/>
    <mergeCell ref="A37:K37"/>
    <mergeCell ref="F16:H16"/>
    <mergeCell ref="I21:K21"/>
    <mergeCell ref="I22:K22"/>
    <mergeCell ref="I23:K23"/>
    <mergeCell ref="I17:K17"/>
    <mergeCell ref="I18:K18"/>
    <mergeCell ref="I19:K19"/>
    <mergeCell ref="I15:K15"/>
    <mergeCell ref="I20:K20"/>
    <mergeCell ref="F21:H21"/>
    <mergeCell ref="J33:K33"/>
    <mergeCell ref="F29:G29"/>
    <mergeCell ref="H29:I29"/>
    <mergeCell ref="J30:K30"/>
    <mergeCell ref="F23:H23"/>
    <mergeCell ref="H30:I30"/>
    <mergeCell ref="F30:G30"/>
    <mergeCell ref="F32:G32"/>
    <mergeCell ref="H32:I32"/>
    <mergeCell ref="F18:H18"/>
    <mergeCell ref="F19:H19"/>
    <mergeCell ref="A32:C32"/>
    <mergeCell ref="D32:E32"/>
    <mergeCell ref="A29:C29"/>
    <mergeCell ref="D29:E29"/>
    <mergeCell ref="D30:E30"/>
    <mergeCell ref="A30:C30"/>
    <mergeCell ref="A31:K31"/>
    <mergeCell ref="J32:K32"/>
    <mergeCell ref="A33:C33"/>
    <mergeCell ref="D33:E33"/>
    <mergeCell ref="F33:G33"/>
    <mergeCell ref="H33:I33"/>
    <mergeCell ref="F34:G34"/>
    <mergeCell ref="H34:I34"/>
    <mergeCell ref="J34:K34"/>
    <mergeCell ref="J35:K35"/>
    <mergeCell ref="F35:G35"/>
    <mergeCell ref="H35:I35"/>
    <mergeCell ref="A34:C34"/>
    <mergeCell ref="D34:E34"/>
    <mergeCell ref="A35:C35"/>
    <mergeCell ref="D35:E35"/>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9"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80"/>
  <sheetViews>
    <sheetView workbookViewId="0" topLeftCell="A1">
      <selection activeCell="A3" sqref="A3:B3"/>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93" customWidth="1"/>
  </cols>
  <sheetData>
    <row r="1" spans="1:7" ht="18" customHeight="1">
      <c r="A1" s="931" t="s">
        <v>562</v>
      </c>
      <c r="B1" s="946"/>
      <c r="C1" s="946"/>
      <c r="D1" s="946"/>
      <c r="E1" s="946"/>
      <c r="F1" s="946"/>
      <c r="G1" s="946"/>
    </row>
    <row r="2" spans="1:52" ht="15.75" customHeight="1" thickBot="1">
      <c r="A2" s="947" t="s">
        <v>101</v>
      </c>
      <c r="B2" s="526"/>
      <c r="C2" s="175" t="s">
        <v>627</v>
      </c>
      <c r="D2" s="175"/>
      <c r="E2" s="175" t="s">
        <v>628</v>
      </c>
      <c r="F2" s="174" t="s">
        <v>629</v>
      </c>
      <c r="G2" s="174" t="s">
        <v>138</v>
      </c>
      <c r="AY2"/>
      <c r="AZ2"/>
    </row>
    <row r="3" spans="1:52" ht="15.75" customHeight="1" thickBot="1">
      <c r="A3" s="944"/>
      <c r="B3" s="945"/>
      <c r="C3" s="942"/>
      <c r="D3" s="943"/>
      <c r="E3" s="173"/>
      <c r="F3" s="178"/>
      <c r="G3" s="179">
        <v>0</v>
      </c>
      <c r="AY3"/>
      <c r="AZ3"/>
    </row>
    <row r="4" spans="1:7" ht="18" customHeight="1">
      <c r="A4" s="980" t="s">
        <v>535</v>
      </c>
      <c r="B4" s="981"/>
      <c r="C4" s="981"/>
      <c r="D4" s="981"/>
      <c r="E4" s="981"/>
      <c r="F4" s="981"/>
      <c r="G4" s="981"/>
    </row>
    <row r="5" spans="1:7" ht="15.75" customHeight="1" thickBot="1">
      <c r="A5" s="991" t="s">
        <v>367</v>
      </c>
      <c r="B5" s="992"/>
      <c r="C5" s="992"/>
      <c r="D5" s="992"/>
      <c r="E5" s="992"/>
      <c r="F5" s="992"/>
      <c r="G5" s="992"/>
    </row>
    <row r="6" spans="1:7" ht="22.5">
      <c r="A6" s="989"/>
      <c r="B6" s="632"/>
      <c r="C6" s="632"/>
      <c r="D6" s="632"/>
      <c r="E6" s="990"/>
      <c r="F6" s="98" t="s">
        <v>640</v>
      </c>
      <c r="G6" s="99" t="s">
        <v>639</v>
      </c>
    </row>
    <row r="7" spans="1:7" ht="15.75" customHeight="1">
      <c r="A7" s="59" t="s">
        <v>217</v>
      </c>
      <c r="B7" s="985" t="s">
        <v>166</v>
      </c>
      <c r="C7" s="985"/>
      <c r="D7" s="985"/>
      <c r="E7" s="630"/>
      <c r="F7" s="82">
        <f>+ZAV!B7</f>
        <v>0</v>
      </c>
      <c r="G7" s="97">
        <f>+ZAV!C7</f>
        <v>0</v>
      </c>
    </row>
    <row r="8" spans="1:7" ht="15.75" customHeight="1">
      <c r="A8" s="59" t="s">
        <v>218</v>
      </c>
      <c r="B8" s="985" t="s">
        <v>592</v>
      </c>
      <c r="C8" s="985"/>
      <c r="D8" s="985"/>
      <c r="E8" s="630"/>
      <c r="F8" s="82">
        <f>+ZAV!B9</f>
        <v>0</v>
      </c>
      <c r="G8" s="97">
        <f>+ZAV!C9</f>
        <v>0</v>
      </c>
    </row>
    <row r="9" spans="1:7" ht="15.75" customHeight="1">
      <c r="A9" s="59" t="s">
        <v>219</v>
      </c>
      <c r="B9" s="985" t="s">
        <v>536</v>
      </c>
      <c r="C9" s="985"/>
      <c r="D9" s="985"/>
      <c r="E9" s="630"/>
      <c r="F9" s="82">
        <f>+ZAV!B10</f>
        <v>0</v>
      </c>
      <c r="G9" s="97">
        <f>+ZAV!C10</f>
        <v>0</v>
      </c>
    </row>
    <row r="10" spans="1:7" ht="15.75" customHeight="1">
      <c r="A10" s="59" t="s">
        <v>648</v>
      </c>
      <c r="B10" s="985" t="s">
        <v>226</v>
      </c>
      <c r="C10" s="985"/>
      <c r="D10" s="985"/>
      <c r="E10" s="630"/>
      <c r="F10" s="82">
        <f>+ZAV!B12</f>
        <v>0</v>
      </c>
      <c r="G10" s="97">
        <f>+ZAV!C12</f>
        <v>0</v>
      </c>
    </row>
    <row r="11" spans="1:7" ht="15.75" customHeight="1">
      <c r="A11" s="59" t="s">
        <v>161</v>
      </c>
      <c r="B11" s="985" t="s">
        <v>537</v>
      </c>
      <c r="C11" s="985"/>
      <c r="D11" s="985"/>
      <c r="E11" s="630"/>
      <c r="F11" s="82">
        <f>+ZAV!B13+ZAV!B14</f>
        <v>0</v>
      </c>
      <c r="G11" s="97">
        <f>+ZAV!C13+ZAV!C14</f>
        <v>0</v>
      </c>
    </row>
    <row r="12" spans="1:7" ht="15.75" customHeight="1">
      <c r="A12" s="59" t="s">
        <v>647</v>
      </c>
      <c r="B12" s="985" t="s">
        <v>538</v>
      </c>
      <c r="C12" s="985"/>
      <c r="D12" s="985"/>
      <c r="E12" s="630"/>
      <c r="F12" s="82">
        <f>+ZAV!B15+ZAV!B11+ZAV!B8</f>
        <v>0</v>
      </c>
      <c r="G12" s="97">
        <f>+ZAV!C15+ZAV!C11+ZAV!C8</f>
        <v>0</v>
      </c>
    </row>
    <row r="13" spans="1:7" ht="15.75" customHeight="1">
      <c r="A13" s="59" t="s">
        <v>646</v>
      </c>
      <c r="B13" s="985" t="s">
        <v>539</v>
      </c>
      <c r="C13" s="985"/>
      <c r="D13" s="985"/>
      <c r="E13" s="630"/>
      <c r="F13" s="82">
        <f>+ZAV!B19+ZAV!B20</f>
        <v>0</v>
      </c>
      <c r="G13" s="97">
        <f>+ZAV!C19+ZAV!C20</f>
        <v>0</v>
      </c>
    </row>
    <row r="14" spans="1:7" ht="15.75" customHeight="1" thickBot="1">
      <c r="A14" s="60" t="s">
        <v>645</v>
      </c>
      <c r="B14" s="986" t="s">
        <v>643</v>
      </c>
      <c r="C14" s="986"/>
      <c r="D14" s="986"/>
      <c r="E14" s="650"/>
      <c r="F14" s="83">
        <f>+ZAV!B22</f>
        <v>0</v>
      </c>
      <c r="G14" s="113">
        <f>+ZAV!C22</f>
        <v>0</v>
      </c>
    </row>
    <row r="15" spans="1:7" ht="9" customHeight="1" thickBot="1">
      <c r="A15" s="980"/>
      <c r="B15" s="981"/>
      <c r="C15" s="981"/>
      <c r="D15" s="981"/>
      <c r="E15" s="981"/>
      <c r="F15" s="981"/>
      <c r="G15" s="981"/>
    </row>
    <row r="16" spans="1:7" ht="15.75" customHeight="1" thickBot="1">
      <c r="A16" s="100" t="s">
        <v>644</v>
      </c>
      <c r="B16" s="129" t="s">
        <v>71</v>
      </c>
      <c r="C16" s="982"/>
      <c r="D16" s="983"/>
      <c r="E16" s="984"/>
      <c r="F16" s="981"/>
      <c r="G16" s="981"/>
    </row>
    <row r="17" spans="1:7" ht="15" customHeight="1">
      <c r="A17" s="948" t="s">
        <v>540</v>
      </c>
      <c r="B17" s="949"/>
      <c r="C17" s="949"/>
      <c r="D17" s="949"/>
      <c r="E17" s="949"/>
      <c r="F17" s="949"/>
      <c r="G17" s="949"/>
    </row>
    <row r="18" spans="1:7" ht="18" customHeight="1" thickBot="1">
      <c r="A18" s="961" t="s">
        <v>442</v>
      </c>
      <c r="B18" s="962"/>
      <c r="C18" s="962"/>
      <c r="D18" s="962"/>
      <c r="E18" s="962"/>
      <c r="F18" s="962"/>
      <c r="G18" s="962"/>
    </row>
    <row r="19" spans="1:7" ht="24" customHeight="1">
      <c r="A19" s="103" t="s">
        <v>328</v>
      </c>
      <c r="B19" s="956" t="s">
        <v>139</v>
      </c>
      <c r="C19" s="957"/>
      <c r="D19" s="957"/>
      <c r="E19" s="958"/>
      <c r="F19" s="959" t="s">
        <v>327</v>
      </c>
      <c r="G19" s="960"/>
    </row>
    <row r="20" spans="1:7" ht="15.75" customHeight="1">
      <c r="A20" s="57" t="s">
        <v>217</v>
      </c>
      <c r="B20" s="952"/>
      <c r="C20" s="952"/>
      <c r="D20" s="952"/>
      <c r="E20" s="952"/>
      <c r="F20" s="950"/>
      <c r="G20" s="951"/>
    </row>
    <row r="21" spans="1:7" ht="15.75" customHeight="1">
      <c r="A21" s="57" t="s">
        <v>218</v>
      </c>
      <c r="B21" s="952"/>
      <c r="C21" s="952"/>
      <c r="D21" s="952"/>
      <c r="E21" s="952"/>
      <c r="F21" s="950"/>
      <c r="G21" s="951"/>
    </row>
    <row r="22" spans="1:7" ht="15.75" customHeight="1">
      <c r="A22" s="57" t="s">
        <v>219</v>
      </c>
      <c r="B22" s="952"/>
      <c r="C22" s="952"/>
      <c r="D22" s="952"/>
      <c r="E22" s="952"/>
      <c r="F22" s="950"/>
      <c r="G22" s="951"/>
    </row>
    <row r="23" spans="1:7" ht="15.75" customHeight="1" thickBot="1">
      <c r="A23" s="58" t="s">
        <v>648</v>
      </c>
      <c r="B23" s="953"/>
      <c r="C23" s="953"/>
      <c r="D23" s="953"/>
      <c r="E23" s="953"/>
      <c r="F23" s="954"/>
      <c r="G23" s="955"/>
    </row>
    <row r="24" spans="1:7" ht="13.5" thickBot="1">
      <c r="A24" s="961"/>
      <c r="B24" s="962"/>
      <c r="C24" s="962"/>
      <c r="D24" s="962"/>
      <c r="E24" s="962"/>
      <c r="F24" s="962"/>
      <c r="G24" s="962"/>
    </row>
    <row r="25" spans="1:7" ht="24.75" customHeight="1">
      <c r="A25" s="103" t="s">
        <v>328</v>
      </c>
      <c r="B25" s="956" t="s">
        <v>140</v>
      </c>
      <c r="C25" s="957"/>
      <c r="D25" s="957"/>
      <c r="E25" s="958"/>
      <c r="F25" s="959" t="s">
        <v>327</v>
      </c>
      <c r="G25" s="960"/>
    </row>
    <row r="26" spans="1:7" ht="15.75" customHeight="1">
      <c r="A26" s="57" t="s">
        <v>217</v>
      </c>
      <c r="B26" s="952"/>
      <c r="C26" s="952"/>
      <c r="D26" s="952"/>
      <c r="E26" s="952"/>
      <c r="F26" s="950"/>
      <c r="G26" s="951"/>
    </row>
    <row r="27" spans="1:7" ht="15.75" customHeight="1">
      <c r="A27" s="57" t="s">
        <v>218</v>
      </c>
      <c r="B27" s="952"/>
      <c r="C27" s="952"/>
      <c r="D27" s="952"/>
      <c r="E27" s="952"/>
      <c r="F27" s="950"/>
      <c r="G27" s="951"/>
    </row>
    <row r="28" spans="1:7" ht="15.75" customHeight="1">
      <c r="A28" s="57" t="s">
        <v>219</v>
      </c>
      <c r="B28" s="952"/>
      <c r="C28" s="952"/>
      <c r="D28" s="952"/>
      <c r="E28" s="952"/>
      <c r="F28" s="950"/>
      <c r="G28" s="951"/>
    </row>
    <row r="29" spans="1:7" ht="15.75" customHeight="1" thickBot="1">
      <c r="A29" s="58" t="s">
        <v>648</v>
      </c>
      <c r="B29" s="953"/>
      <c r="C29" s="953"/>
      <c r="D29" s="953"/>
      <c r="E29" s="953"/>
      <c r="F29" s="954"/>
      <c r="G29" s="955"/>
    </row>
    <row r="30" spans="1:7" ht="18" customHeight="1" thickBot="1">
      <c r="A30" s="961" t="s">
        <v>649</v>
      </c>
      <c r="B30" s="962"/>
      <c r="C30" s="962"/>
      <c r="D30" s="962"/>
      <c r="E30" s="962"/>
      <c r="F30" s="962"/>
      <c r="G30" s="962"/>
    </row>
    <row r="31" spans="1:7" ht="15.75" customHeight="1">
      <c r="A31" s="965" t="s">
        <v>102</v>
      </c>
      <c r="B31" s="966"/>
      <c r="C31" s="966"/>
      <c r="D31" s="966"/>
      <c r="E31" s="966"/>
      <c r="F31" s="966"/>
      <c r="G31" s="967"/>
    </row>
    <row r="32" spans="1:7" ht="15.75" customHeight="1">
      <c r="A32" s="109"/>
      <c r="B32" s="42" t="s">
        <v>103</v>
      </c>
      <c r="C32" s="968" t="s">
        <v>156</v>
      </c>
      <c r="D32" s="968"/>
      <c r="E32" s="42" t="s">
        <v>237</v>
      </c>
      <c r="F32" s="42" t="s">
        <v>157</v>
      </c>
      <c r="G32" s="43" t="s">
        <v>158</v>
      </c>
    </row>
    <row r="33" spans="1:7" ht="15.75" customHeight="1">
      <c r="A33" s="44">
        <v>1</v>
      </c>
      <c r="B33" s="115"/>
      <c r="C33" s="963"/>
      <c r="D33" s="963"/>
      <c r="E33" s="46"/>
      <c r="F33" s="49"/>
      <c r="G33" s="48"/>
    </row>
    <row r="34" spans="1:7" ht="15.75" customHeight="1">
      <c r="A34" s="44">
        <v>2</v>
      </c>
      <c r="B34" s="47"/>
      <c r="C34" s="963"/>
      <c r="D34" s="963"/>
      <c r="E34" s="116"/>
      <c r="F34" s="117"/>
      <c r="G34" s="118"/>
    </row>
    <row r="35" spans="1:7" ht="15.75" customHeight="1" thickBot="1">
      <c r="A35" s="45">
        <v>3</v>
      </c>
      <c r="B35" s="119"/>
      <c r="C35" s="964"/>
      <c r="D35" s="964"/>
      <c r="E35" s="119"/>
      <c r="F35" s="50"/>
      <c r="G35" s="51"/>
    </row>
    <row r="36" spans="1:7" ht="18" customHeight="1" thickBot="1">
      <c r="A36" s="969" t="s">
        <v>593</v>
      </c>
      <c r="B36" s="970"/>
      <c r="C36" s="970"/>
      <c r="D36" s="970"/>
      <c r="E36" s="970"/>
      <c r="F36" s="970"/>
      <c r="G36" s="970"/>
    </row>
    <row r="37" spans="1:7" ht="15.75" customHeight="1">
      <c r="A37" s="971" t="s">
        <v>104</v>
      </c>
      <c r="B37" s="972"/>
      <c r="C37" s="972"/>
      <c r="D37" s="972"/>
      <c r="E37" s="972"/>
      <c r="F37" s="972"/>
      <c r="G37" s="973"/>
    </row>
    <row r="38" spans="1:7" ht="24" customHeight="1">
      <c r="A38" s="110"/>
      <c r="B38" s="974" t="s">
        <v>103</v>
      </c>
      <c r="C38" s="975"/>
      <c r="D38" s="974" t="s">
        <v>156</v>
      </c>
      <c r="E38" s="975"/>
      <c r="F38" s="52" t="s">
        <v>532</v>
      </c>
      <c r="G38" s="53" t="s">
        <v>650</v>
      </c>
    </row>
    <row r="39" spans="1:7" ht="15.75" customHeight="1">
      <c r="A39" s="44">
        <v>1</v>
      </c>
      <c r="B39" s="976"/>
      <c r="C39" s="977"/>
      <c r="D39" s="976"/>
      <c r="E39" s="977"/>
      <c r="F39" s="9"/>
      <c r="G39" s="48"/>
    </row>
    <row r="40" spans="1:7" ht="15.75" customHeight="1" thickBot="1">
      <c r="A40" s="45">
        <v>2</v>
      </c>
      <c r="B40" s="978"/>
      <c r="C40" s="979"/>
      <c r="D40" s="978"/>
      <c r="E40" s="979"/>
      <c r="F40" s="10"/>
      <c r="G40" s="51"/>
    </row>
    <row r="41" spans="1:52" s="101" customFormat="1" ht="18" customHeight="1" thickBot="1">
      <c r="A41" s="969" t="s">
        <v>443</v>
      </c>
      <c r="B41" s="970"/>
      <c r="C41" s="970"/>
      <c r="D41" s="970"/>
      <c r="E41" s="970"/>
      <c r="F41" s="970"/>
      <c r="G41" s="970"/>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c r="AO41" s="102"/>
      <c r="AP41" s="102"/>
      <c r="AQ41" s="102"/>
      <c r="AR41" s="102"/>
      <c r="AS41" s="102"/>
      <c r="AT41" s="102"/>
      <c r="AU41" s="102"/>
      <c r="AV41" s="102"/>
      <c r="AW41" s="102"/>
      <c r="AX41" s="102"/>
      <c r="AY41" s="102"/>
      <c r="AZ41" s="102"/>
    </row>
    <row r="42" spans="1:7" ht="15.75" customHeight="1">
      <c r="A42" s="971" t="s">
        <v>594</v>
      </c>
      <c r="B42" s="972"/>
      <c r="C42" s="972"/>
      <c r="D42" s="972"/>
      <c r="E42" s="972"/>
      <c r="F42" s="972"/>
      <c r="G42" s="973"/>
    </row>
    <row r="43" spans="1:7" ht="24" customHeight="1">
      <c r="A43" s="110"/>
      <c r="B43" s="974" t="s">
        <v>103</v>
      </c>
      <c r="C43" s="975"/>
      <c r="D43" s="974" t="s">
        <v>156</v>
      </c>
      <c r="E43" s="975"/>
      <c r="F43" s="52" t="s">
        <v>237</v>
      </c>
      <c r="G43" s="53" t="s">
        <v>650</v>
      </c>
    </row>
    <row r="44" spans="1:7" ht="15.75" customHeight="1" thickBot="1">
      <c r="A44" s="45">
        <v>1</v>
      </c>
      <c r="B44" s="978"/>
      <c r="C44" s="979"/>
      <c r="D44" s="978"/>
      <c r="E44" s="979"/>
      <c r="F44" s="10"/>
      <c r="G44" s="51"/>
    </row>
    <row r="45" spans="1:7" ht="13.5" thickBot="1">
      <c r="A45" s="997" t="s">
        <v>663</v>
      </c>
      <c r="B45" s="998"/>
      <c r="C45" s="998"/>
      <c r="D45" s="998"/>
      <c r="E45" s="998"/>
      <c r="F45" s="998"/>
      <c r="G45" s="998"/>
    </row>
    <row r="46" spans="1:7" ht="12.75">
      <c r="A46" s="993" t="s">
        <v>444</v>
      </c>
      <c r="B46" s="994"/>
      <c r="C46" s="994"/>
      <c r="D46" s="994"/>
      <c r="E46" s="994"/>
      <c r="F46" s="54" t="s">
        <v>237</v>
      </c>
      <c r="G46" s="55" t="s">
        <v>238</v>
      </c>
    </row>
    <row r="47" spans="1:7" ht="13.5" thickBot="1">
      <c r="A47" s="995"/>
      <c r="B47" s="996"/>
      <c r="C47" s="996"/>
      <c r="D47" s="996"/>
      <c r="E47" s="996"/>
      <c r="F47" s="114"/>
      <c r="G47" s="56"/>
    </row>
    <row r="48" spans="1:7" ht="9" customHeight="1">
      <c r="A48" s="987" t="s">
        <v>105</v>
      </c>
      <c r="B48" s="428"/>
      <c r="C48" s="428"/>
      <c r="D48" s="428"/>
      <c r="E48" s="428"/>
      <c r="F48" s="428"/>
      <c r="G48" s="428"/>
    </row>
    <row r="49" spans="1:7" ht="9" customHeight="1">
      <c r="A49" s="988" t="s">
        <v>326</v>
      </c>
      <c r="B49" s="462"/>
      <c r="C49" s="462"/>
      <c r="D49" s="462"/>
      <c r="E49" s="462"/>
      <c r="F49" s="462"/>
      <c r="G49" s="462"/>
    </row>
    <row r="50" spans="1:7" ht="12.75">
      <c r="A50" s="886" t="s">
        <v>632</v>
      </c>
      <c r="B50" s="886"/>
      <c r="C50" s="886"/>
      <c r="D50" s="886"/>
      <c r="E50" s="886"/>
      <c r="F50" s="886"/>
      <c r="G50" s="886"/>
    </row>
    <row r="51" spans="1:7" ht="12.75">
      <c r="A51" s="93"/>
      <c r="B51" s="93"/>
      <c r="C51" s="93"/>
      <c r="D51" s="93"/>
      <c r="E51" s="93"/>
      <c r="F51" s="93"/>
      <c r="G51" s="93"/>
    </row>
    <row r="52" spans="1:7" ht="12.75">
      <c r="A52" s="93"/>
      <c r="B52" s="93"/>
      <c r="C52" s="93"/>
      <c r="D52" s="93"/>
      <c r="E52" s="93"/>
      <c r="F52" s="93"/>
      <c r="G52" s="93"/>
    </row>
    <row r="53" spans="1:7" ht="12.75">
      <c r="A53" s="93"/>
      <c r="B53" s="93"/>
      <c r="C53" s="93"/>
      <c r="D53" s="93"/>
      <c r="E53" s="93"/>
      <c r="F53" s="93"/>
      <c r="G53" s="93"/>
    </row>
    <row r="54" spans="1:7" ht="12.75">
      <c r="A54" s="93"/>
      <c r="B54" s="93"/>
      <c r="C54" s="93"/>
      <c r="D54" s="93"/>
      <c r="E54" s="93"/>
      <c r="F54" s="93"/>
      <c r="G54" s="93"/>
    </row>
    <row r="55" spans="1:7" ht="12.75">
      <c r="A55" s="93"/>
      <c r="B55" s="93"/>
      <c r="C55" s="93"/>
      <c r="D55" s="93"/>
      <c r="E55" s="93"/>
      <c r="F55" s="93"/>
      <c r="G55" s="93"/>
    </row>
    <row r="56" spans="1:7" ht="12.75">
      <c r="A56" s="93"/>
      <c r="B56" s="93"/>
      <c r="C56" s="93"/>
      <c r="D56" s="93"/>
      <c r="E56" s="93"/>
      <c r="F56" s="93"/>
      <c r="G56" s="93"/>
    </row>
    <row r="57" spans="1:7" ht="12.75">
      <c r="A57" s="93"/>
      <c r="B57" s="93"/>
      <c r="C57" s="93"/>
      <c r="D57" s="93"/>
      <c r="E57" s="93"/>
      <c r="F57" s="93"/>
      <c r="G57" s="93"/>
    </row>
    <row r="58" spans="1:7" ht="12.75">
      <c r="A58" s="93"/>
      <c r="B58" s="93"/>
      <c r="C58" s="93"/>
      <c r="D58" s="93"/>
      <c r="E58" s="93"/>
      <c r="F58" s="93"/>
      <c r="G58" s="93"/>
    </row>
    <row r="59" spans="1:7" ht="12.75">
      <c r="A59" s="93"/>
      <c r="B59" s="93"/>
      <c r="C59" s="93"/>
      <c r="D59" s="93"/>
      <c r="E59" s="93"/>
      <c r="F59" s="93"/>
      <c r="G59" s="93"/>
    </row>
    <row r="60" spans="1:7" ht="12.75">
      <c r="A60" s="93"/>
      <c r="B60" s="93"/>
      <c r="C60" s="93"/>
      <c r="D60" s="93"/>
      <c r="E60" s="93"/>
      <c r="F60" s="93"/>
      <c r="G60" s="93"/>
    </row>
    <row r="61" spans="1:7" ht="12.75">
      <c r="A61" s="93"/>
      <c r="B61" s="93"/>
      <c r="C61" s="93"/>
      <c r="D61" s="93"/>
      <c r="E61" s="93"/>
      <c r="F61" s="93"/>
      <c r="G61" s="93"/>
    </row>
    <row r="62" spans="1:7" ht="12.75">
      <c r="A62" s="93"/>
      <c r="B62" s="93"/>
      <c r="C62" s="93"/>
      <c r="D62" s="93"/>
      <c r="E62" s="93"/>
      <c r="F62" s="93"/>
      <c r="G62" s="93"/>
    </row>
    <row r="63" spans="1:7" ht="12.75">
      <c r="A63" s="93"/>
      <c r="B63" s="93"/>
      <c r="C63" s="93"/>
      <c r="D63" s="93"/>
      <c r="E63" s="93"/>
      <c r="F63" s="93"/>
      <c r="G63" s="93"/>
    </row>
    <row r="64" spans="1:7" ht="12.75">
      <c r="A64" s="93"/>
      <c r="B64" s="93"/>
      <c r="C64" s="93"/>
      <c r="D64" s="93"/>
      <c r="E64" s="93"/>
      <c r="F64" s="93"/>
      <c r="G64" s="93"/>
    </row>
    <row r="65" spans="1:7" ht="12.75">
      <c r="A65" s="93"/>
      <c r="B65" s="93"/>
      <c r="C65" s="93"/>
      <c r="D65" s="93"/>
      <c r="E65" s="93"/>
      <c r="F65" s="93"/>
      <c r="G65" s="93"/>
    </row>
    <row r="66" spans="1:7" ht="12.75">
      <c r="A66" s="93"/>
      <c r="B66" s="93"/>
      <c r="C66" s="93"/>
      <c r="D66" s="93"/>
      <c r="E66" s="93"/>
      <c r="F66" s="93"/>
      <c r="G66" s="93"/>
    </row>
    <row r="67" spans="1:7" ht="12.75">
      <c r="A67" s="93"/>
      <c r="B67" s="93"/>
      <c r="C67" s="93"/>
      <c r="D67" s="93"/>
      <c r="E67" s="93"/>
      <c r="F67" s="93"/>
      <c r="G67" s="93"/>
    </row>
    <row r="68" spans="1:7" ht="12.75">
      <c r="A68" s="93"/>
      <c r="B68" s="93"/>
      <c r="C68" s="93"/>
      <c r="D68" s="93"/>
      <c r="E68" s="93"/>
      <c r="F68" s="93"/>
      <c r="G68" s="93"/>
    </row>
    <row r="69" spans="1:7" ht="12.75">
      <c r="A69" s="93"/>
      <c r="B69" s="93"/>
      <c r="C69" s="93"/>
      <c r="D69" s="93"/>
      <c r="E69" s="93"/>
      <c r="F69" s="93"/>
      <c r="G69" s="93"/>
    </row>
    <row r="70" spans="1:7" ht="12.75">
      <c r="A70" s="93"/>
      <c r="B70" s="93"/>
      <c r="C70" s="93"/>
      <c r="D70" s="93"/>
      <c r="E70" s="93"/>
      <c r="F70" s="93"/>
      <c r="G70" s="93"/>
    </row>
    <row r="71" spans="1:7" ht="12.75">
      <c r="A71" s="93"/>
      <c r="B71" s="93"/>
      <c r="C71" s="93"/>
      <c r="D71" s="93"/>
      <c r="E71" s="93"/>
      <c r="F71" s="93"/>
      <c r="G71" s="93"/>
    </row>
    <row r="72" spans="1:7" ht="12.75">
      <c r="A72" s="93"/>
      <c r="B72" s="93"/>
      <c r="C72" s="93"/>
      <c r="D72" s="93"/>
      <c r="E72" s="93"/>
      <c r="F72" s="93"/>
      <c r="G72" s="93"/>
    </row>
    <row r="73" spans="1:7" ht="12.75">
      <c r="A73" s="93"/>
      <c r="B73" s="93"/>
      <c r="C73" s="93"/>
      <c r="D73" s="93"/>
      <c r="E73" s="93"/>
      <c r="F73" s="93"/>
      <c r="G73" s="93"/>
    </row>
    <row r="74" spans="1:7" ht="12.75">
      <c r="A74" s="93"/>
      <c r="B74" s="93"/>
      <c r="C74" s="93"/>
      <c r="D74" s="93"/>
      <c r="E74" s="93"/>
      <c r="F74" s="93"/>
      <c r="G74" s="93"/>
    </row>
    <row r="75" spans="1:7" ht="12.75">
      <c r="A75" s="93"/>
      <c r="B75" s="93"/>
      <c r="C75" s="93"/>
      <c r="D75" s="93"/>
      <c r="E75" s="93"/>
      <c r="F75" s="93"/>
      <c r="G75" s="93"/>
    </row>
    <row r="76" spans="1:7" ht="12.75">
      <c r="A76" s="93"/>
      <c r="B76" s="93"/>
      <c r="C76" s="93"/>
      <c r="D76" s="93"/>
      <c r="E76" s="93"/>
      <c r="F76" s="93"/>
      <c r="G76" s="93"/>
    </row>
    <row r="77" spans="1:7" ht="12.75">
      <c r="A77" s="93"/>
      <c r="B77" s="93"/>
      <c r="C77" s="93"/>
      <c r="D77" s="93"/>
      <c r="E77" s="93"/>
      <c r="F77" s="93"/>
      <c r="G77" s="93"/>
    </row>
    <row r="78" spans="1:7" ht="12.75">
      <c r="A78" s="93"/>
      <c r="B78" s="93"/>
      <c r="C78" s="93"/>
      <c r="D78" s="93"/>
      <c r="E78" s="93"/>
      <c r="F78" s="93"/>
      <c r="G78" s="93"/>
    </row>
    <row r="79" spans="1:7" ht="12.75">
      <c r="A79" s="93"/>
      <c r="B79" s="93"/>
      <c r="C79" s="93"/>
      <c r="D79" s="93"/>
      <c r="E79" s="93"/>
      <c r="F79" s="93"/>
      <c r="G79" s="93"/>
    </row>
    <row r="80" spans="1:7" ht="12.75">
      <c r="A80" s="93"/>
      <c r="B80" s="93"/>
      <c r="C80" s="93"/>
      <c r="D80" s="93"/>
      <c r="E80" s="93"/>
      <c r="F80" s="93"/>
      <c r="G80" s="93"/>
    </row>
    <row r="81" s="93" customFormat="1" ht="12.75"/>
    <row r="82" s="93" customFormat="1" ht="12.75"/>
    <row r="83" s="93" customFormat="1" ht="12.75"/>
    <row r="84" s="93" customFormat="1" ht="12.75"/>
    <row r="85" s="93" customFormat="1" ht="12.75"/>
    <row r="86" s="93" customFormat="1" ht="12.75"/>
    <row r="87" s="93" customFormat="1" ht="12.75"/>
    <row r="88" s="93" customFormat="1" ht="12.75"/>
    <row r="89" s="93" customFormat="1" ht="12.75"/>
    <row r="90" s="93" customFormat="1" ht="12.75"/>
    <row r="91" s="93" customFormat="1" ht="12.75"/>
    <row r="92" s="93" customFormat="1" ht="12.75"/>
    <row r="93" s="93" customFormat="1" ht="12.75"/>
    <row r="94" s="93" customFormat="1" ht="12.75"/>
    <row r="95" s="93" customFormat="1" ht="12.75"/>
    <row r="96" s="93" customFormat="1" ht="12.75"/>
    <row r="97" s="93" customFormat="1" ht="12.75"/>
    <row r="98" s="93" customFormat="1" ht="12.75"/>
    <row r="99" s="93" customFormat="1" ht="12.75"/>
    <row r="100" s="93" customFormat="1" ht="12.75"/>
    <row r="101" s="93" customFormat="1" ht="12.75"/>
    <row r="102" s="93" customFormat="1" ht="12.75"/>
    <row r="103" s="93" customFormat="1" ht="12.75"/>
    <row r="104" s="93" customFormat="1" ht="12.75"/>
    <row r="105" s="93" customFormat="1" ht="12.75"/>
    <row r="106" s="93" customFormat="1" ht="12.75"/>
    <row r="107" s="93" customFormat="1" ht="12.75"/>
    <row r="108" s="93" customFormat="1" ht="12.75"/>
    <row r="109" s="93" customFormat="1" ht="12.75"/>
    <row r="110" s="93" customFormat="1" ht="12.75"/>
    <row r="111" s="93" customFormat="1" ht="12.75"/>
    <row r="112" s="93" customFormat="1" ht="12.75"/>
    <row r="113" s="93" customFormat="1" ht="12.75"/>
    <row r="114" s="93" customFormat="1" ht="12.75"/>
    <row r="115" s="93" customFormat="1" ht="12.75"/>
    <row r="116" s="93" customFormat="1" ht="12.75"/>
    <row r="117" s="93" customFormat="1" ht="12.75"/>
    <row r="118" s="93" customFormat="1" ht="12.75"/>
    <row r="119" s="93" customFormat="1" ht="12.75"/>
    <row r="120" s="93" customFormat="1" ht="12.75"/>
    <row r="121" s="93" customFormat="1" ht="12.75"/>
    <row r="122" s="93" customFormat="1" ht="12.75"/>
    <row r="123" s="93" customFormat="1" ht="12.75"/>
    <row r="124" s="93" customFormat="1" ht="12.75"/>
    <row r="125" s="93" customFormat="1" ht="12.75"/>
    <row r="126" s="93" customFormat="1" ht="12.75"/>
    <row r="127" s="93" customFormat="1" ht="12.75"/>
    <row r="128" s="93" customFormat="1" ht="12.75"/>
    <row r="129" s="93" customFormat="1" ht="12.75"/>
    <row r="130" s="93" customFormat="1" ht="12.75"/>
    <row r="131" s="93" customFormat="1" ht="12.75"/>
    <row r="132" s="93" customFormat="1" ht="12.75"/>
    <row r="133" s="93" customFormat="1" ht="12.75"/>
    <row r="134" s="93" customFormat="1" ht="12.75"/>
    <row r="135" s="93" customFormat="1" ht="12.75"/>
    <row r="136" s="93" customFormat="1" ht="12.75"/>
    <row r="137" s="93" customFormat="1" ht="12.75"/>
    <row r="138" s="93" customFormat="1" ht="12.75"/>
    <row r="139" s="93" customFormat="1" ht="12.75"/>
    <row r="140" s="93" customFormat="1" ht="12.75"/>
    <row r="141" s="93" customFormat="1" ht="12.75"/>
    <row r="142" s="93" customFormat="1" ht="12.75"/>
    <row r="143" s="93" customFormat="1" ht="12.75"/>
    <row r="144" s="93" customFormat="1" ht="12.75"/>
    <row r="145" s="93" customFormat="1" ht="12.75"/>
    <row r="146" s="93" customFormat="1" ht="12.75"/>
    <row r="147" s="93" customFormat="1" ht="12.75"/>
    <row r="148" s="93" customFormat="1" ht="12.75"/>
    <row r="149" s="93" customFormat="1" ht="12.75"/>
    <row r="150" s="93" customFormat="1" ht="12.75"/>
    <row r="151" s="93" customFormat="1" ht="12.75"/>
    <row r="152" s="93" customFormat="1" ht="12.75"/>
    <row r="153" s="93" customFormat="1" ht="12.75"/>
    <row r="154" s="93" customFormat="1" ht="12.75"/>
    <row r="155" s="93" customFormat="1" ht="12.75"/>
    <row r="156" s="93" customFormat="1" ht="12.75"/>
    <row r="157" s="93" customFormat="1" ht="12.75"/>
    <row r="158" s="93" customFormat="1" ht="12.75"/>
    <row r="159" s="93" customFormat="1" ht="12.75"/>
    <row r="160" s="93" customFormat="1" ht="12.75"/>
    <row r="161" s="93" customFormat="1" ht="12.75"/>
    <row r="162" s="93" customFormat="1" ht="12.75"/>
    <row r="163" s="93" customFormat="1" ht="12.75"/>
    <row r="164" s="93" customFormat="1" ht="12.75"/>
    <row r="165" s="93" customFormat="1" ht="12.75"/>
    <row r="166" s="93" customFormat="1" ht="12.75"/>
    <row r="167" s="93" customFormat="1" ht="12.75"/>
    <row r="168" s="93" customFormat="1" ht="12.75"/>
    <row r="169" s="93" customFormat="1" ht="12.75"/>
    <row r="170" s="93" customFormat="1" ht="12.75"/>
    <row r="171" s="93" customFormat="1" ht="12.75"/>
    <row r="172" s="93" customFormat="1" ht="12.75"/>
    <row r="173" s="93" customFormat="1" ht="12.75"/>
    <row r="174" s="93" customFormat="1" ht="12.75"/>
    <row r="175" s="93" customFormat="1" ht="12.75"/>
    <row r="176" s="93" customFormat="1" ht="12.75"/>
    <row r="177" s="93" customFormat="1" ht="12.75"/>
    <row r="178" s="93" customFormat="1" ht="12.75"/>
    <row r="179" s="93" customFormat="1" ht="12.75"/>
    <row r="180" s="93" customFormat="1" ht="12.75"/>
    <row r="181" s="93" customFormat="1" ht="12.75"/>
    <row r="182" s="93" customFormat="1" ht="12.75"/>
    <row r="183" s="93" customFormat="1" ht="12.75"/>
    <row r="184" s="93" customFormat="1" ht="12.75"/>
    <row r="185" s="93" customFormat="1" ht="12.75"/>
    <row r="186" s="93" customFormat="1" ht="12.75"/>
    <row r="187" s="93" customFormat="1" ht="12.75"/>
    <row r="188" s="93" customFormat="1" ht="12.75"/>
    <row r="189" s="93" customFormat="1" ht="12.75"/>
    <row r="190" s="93" customFormat="1" ht="12.75"/>
    <row r="191" s="93" customFormat="1" ht="12.75"/>
    <row r="192" s="93" customFormat="1" ht="12.75"/>
    <row r="193" s="93" customFormat="1" ht="12.75"/>
    <row r="194" s="93" customFormat="1" ht="12.75"/>
    <row r="195" s="93" customFormat="1" ht="12.75"/>
    <row r="196" s="93" customFormat="1" ht="12.75"/>
    <row r="197" s="93" customFormat="1" ht="12.75"/>
    <row r="198" s="93" customFormat="1" ht="12.75"/>
    <row r="199" s="93" customFormat="1" ht="12.75"/>
    <row r="200" s="93" customFormat="1" ht="12.75"/>
    <row r="201" s="93" customFormat="1" ht="12.75"/>
  </sheetData>
  <sheetProtection password="EF65" sheet="1" objects="1" scenarios="1"/>
  <mergeCells count="66">
    <mergeCell ref="A48:G48"/>
    <mergeCell ref="A49:G49"/>
    <mergeCell ref="A6:E6"/>
    <mergeCell ref="A5:G5"/>
    <mergeCell ref="A46:E47"/>
    <mergeCell ref="B11:E11"/>
    <mergeCell ref="B13:E13"/>
    <mergeCell ref="B44:C44"/>
    <mergeCell ref="D44:E44"/>
    <mergeCell ref="A45:G45"/>
    <mergeCell ref="A4:G4"/>
    <mergeCell ref="C16:D16"/>
    <mergeCell ref="A15:G15"/>
    <mergeCell ref="E16:G16"/>
    <mergeCell ref="B12:E12"/>
    <mergeCell ref="B14:E14"/>
    <mergeCell ref="B7:E7"/>
    <mergeCell ref="B8:E8"/>
    <mergeCell ref="B9:E9"/>
    <mergeCell ref="B10:E10"/>
    <mergeCell ref="A41:G41"/>
    <mergeCell ref="A42:G42"/>
    <mergeCell ref="B43:C43"/>
    <mergeCell ref="D43:E43"/>
    <mergeCell ref="B39:C39"/>
    <mergeCell ref="D39:E39"/>
    <mergeCell ref="B40:C40"/>
    <mergeCell ref="D40:E40"/>
    <mergeCell ref="A36:G36"/>
    <mergeCell ref="A37:G37"/>
    <mergeCell ref="B38:C38"/>
    <mergeCell ref="D38:E38"/>
    <mergeCell ref="C33:D33"/>
    <mergeCell ref="C34:D34"/>
    <mergeCell ref="C35:D35"/>
    <mergeCell ref="A30:G30"/>
    <mergeCell ref="A31:G31"/>
    <mergeCell ref="C32:D32"/>
    <mergeCell ref="B19:E19"/>
    <mergeCell ref="F19:G19"/>
    <mergeCell ref="A24:G24"/>
    <mergeCell ref="A50:G50"/>
    <mergeCell ref="B22:E22"/>
    <mergeCell ref="F22:G22"/>
    <mergeCell ref="B29:E29"/>
    <mergeCell ref="F29:G29"/>
    <mergeCell ref="B28:E28"/>
    <mergeCell ref="F28:G28"/>
    <mergeCell ref="B20:E20"/>
    <mergeCell ref="F20:G20"/>
    <mergeCell ref="B21:E21"/>
    <mergeCell ref="F21:G21"/>
    <mergeCell ref="A17:G17"/>
    <mergeCell ref="F26:G26"/>
    <mergeCell ref="B27:E27"/>
    <mergeCell ref="F27:G27"/>
    <mergeCell ref="B23:E23"/>
    <mergeCell ref="F23:G23"/>
    <mergeCell ref="B25:E25"/>
    <mergeCell ref="F25:G25"/>
    <mergeCell ref="B26:E26"/>
    <mergeCell ref="A18:G18"/>
    <mergeCell ref="C3:D3"/>
    <mergeCell ref="A3:B3"/>
    <mergeCell ref="A1:G1"/>
    <mergeCell ref="A2:B2"/>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2011-01-19T20:24:08Z</cp:lastPrinted>
  <dcterms:created xsi:type="dcterms:W3CDTF">2000-01-30T17:10:20Z</dcterms:created>
  <dcterms:modified xsi:type="dcterms:W3CDTF">2011-06-29T10:31:08Z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